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Poptávky\21061 - Hroch - Hospic\O\Výběr\"/>
    </mc:Choice>
  </mc:AlternateContent>
  <bookViews>
    <workbookView xWindow="0" yWindow="0" windowWidth="0" windowHeight="0"/>
  </bookViews>
  <sheets>
    <sheet name="Rekapitulace stavby" sheetId="1" r:id="rId1"/>
    <sheet name="SO.01 - Hospic" sheetId="2" r:id="rId2"/>
    <sheet name="ZTI - Zdravotechnika a plyn" sheetId="3" r:id="rId3"/>
    <sheet name="UT - Ústřední vytápění" sheetId="4" r:id="rId4"/>
    <sheet name="KP - Kanalizační přípojka" sheetId="5" r:id="rId5"/>
    <sheet name="VZT - Vzduchotechnika" sheetId="6" r:id="rId6"/>
    <sheet name="SIL.1 - Elektroinstalace" sheetId="7" r:id="rId7"/>
    <sheet name="SIL.2 - Hromosvod a uzemnění" sheetId="8" r:id="rId8"/>
    <sheet name="SIL.3 - Žaluzie" sheetId="9" r:id="rId9"/>
    <sheet name="SIL.4 - Venkovní rozvody" sheetId="10" r:id="rId10"/>
    <sheet name="SLB.1 - Společné trasy" sheetId="11" r:id="rId11"/>
    <sheet name="SLB.2 - Zabezpečovací systém" sheetId="12" r:id="rId12"/>
    <sheet name="SLB.3 - Počítačová síť" sheetId="13" r:id="rId13"/>
    <sheet name="SLB.4 - Přístupový systém" sheetId="14" r:id="rId14"/>
    <sheet name="SLB.5 - STA" sheetId="15" r:id="rId15"/>
    <sheet name="SLB.6 - Kamerový systém" sheetId="16" r:id="rId16"/>
    <sheet name="SLB.7 - Pacient sestra" sheetId="17" r:id="rId17"/>
    <sheet name="GAS - Gastro" sheetId="18" r:id="rId18"/>
    <sheet name="SO.02 - Sklad zahradního ..." sheetId="19" r:id="rId19"/>
    <sheet name="SO.03 - Oplocení a přístř..." sheetId="20" r:id="rId20"/>
    <sheet name="SO.04.01 - Zpevněné plochy" sheetId="21" r:id="rId21"/>
    <sheet name="SO.04.02 - Opěrné stěny" sheetId="22" r:id="rId22"/>
    <sheet name="SO.04.03 - Sadové úpravy" sheetId="23" r:id="rId23"/>
    <sheet name="SO.05 - Hospodaření s deš..." sheetId="24" r:id="rId24"/>
    <sheet name="SO.06 - Plynovodní přípojka" sheetId="25" r:id="rId25"/>
    <sheet name="SO.07 - Vodovodní přípojka" sheetId="26" r:id="rId26"/>
    <sheet name="SO.00 - Vedlejší rozpočto..." sheetId="27" r:id="rId27"/>
    <sheet name="Seznam figur" sheetId="28" r:id="rId28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'SO.01 - Hospic'!$C$141:$K$2387</definedName>
    <definedName name="_xlnm.Print_Area" localSheetId="1">'SO.01 - Hospic'!$C$4:$J$76,'SO.01 - Hospic'!$C$82:$J$123,'SO.01 - Hospic'!$C$129:$K$2387</definedName>
    <definedName name="_xlnm.Print_Titles" localSheetId="1">'SO.01 - Hospic'!$141:$141</definedName>
    <definedName name="_xlnm._FilterDatabase" localSheetId="2" hidden="1">'ZTI - Zdravotechnika a plyn'!$C$129:$K$298</definedName>
    <definedName name="_xlnm.Print_Area" localSheetId="2">'ZTI - Zdravotechnika a plyn'!$C$4:$J$76,'ZTI - Zdravotechnika a plyn'!$C$82:$J$109,'ZTI - Zdravotechnika a plyn'!$C$115:$K$298</definedName>
    <definedName name="_xlnm.Print_Titles" localSheetId="2">'ZTI - Zdravotechnika a plyn'!$129:$129</definedName>
    <definedName name="_xlnm._FilterDatabase" localSheetId="3" hidden="1">'UT - Ústřední vytápění'!$C$128:$K$212</definedName>
    <definedName name="_xlnm.Print_Area" localSheetId="3">'UT - Ústřední vytápění'!$C$4:$J$76,'UT - Ústřední vytápění'!$C$82:$J$108,'UT - Ústřední vytápění'!$C$114:$K$212</definedName>
    <definedName name="_xlnm.Print_Titles" localSheetId="3">'UT - Ústřední vytápění'!$128:$128</definedName>
    <definedName name="_xlnm._FilterDatabase" localSheetId="4" hidden="1">'KP - Kanalizační přípojka'!$C$125:$K$236</definedName>
    <definedName name="_xlnm.Print_Area" localSheetId="4">'KP - Kanalizační přípojka'!$C$4:$J$76,'KP - Kanalizační přípojka'!$C$82:$J$105,'KP - Kanalizační přípojka'!$C$111:$K$236</definedName>
    <definedName name="_xlnm.Print_Titles" localSheetId="4">'KP - Kanalizační přípojka'!$125:$125</definedName>
    <definedName name="_xlnm._FilterDatabase" localSheetId="5" hidden="1">'VZT - Vzduchotechnika'!$C$143:$K$250</definedName>
    <definedName name="_xlnm.Print_Area" localSheetId="5">'VZT - Vzduchotechnika'!$C$4:$J$76,'VZT - Vzduchotechnika'!$C$82:$J$123,'VZT - Vzduchotechnika'!$C$129:$K$250</definedName>
    <definedName name="_xlnm.Print_Titles" localSheetId="5">'VZT - Vzduchotechnika'!$143:$143</definedName>
    <definedName name="_xlnm._FilterDatabase" localSheetId="6" hidden="1">'SIL.1 - Elektroinstalace'!$C$136:$K$301</definedName>
    <definedName name="_xlnm.Print_Area" localSheetId="6">'SIL.1 - Elektroinstalace'!$C$4:$J$76,'SIL.1 - Elektroinstalace'!$C$82:$J$114,'SIL.1 - Elektroinstalace'!$C$120:$K$301</definedName>
    <definedName name="_xlnm.Print_Titles" localSheetId="6">'SIL.1 - Elektroinstalace'!$136:$136</definedName>
    <definedName name="_xlnm._FilterDatabase" localSheetId="7" hidden="1">'SIL.2 - Hromosvod a uzemnění'!$C$127:$K$161</definedName>
    <definedName name="_xlnm.Print_Area" localSheetId="7">'SIL.2 - Hromosvod a uzemnění'!$C$4:$J$76,'SIL.2 - Hromosvod a uzemnění'!$C$82:$J$105,'SIL.2 - Hromosvod a uzemnění'!$C$111:$K$161</definedName>
    <definedName name="_xlnm.Print_Titles" localSheetId="7">'SIL.2 - Hromosvod a uzemnění'!$127:$127</definedName>
    <definedName name="_xlnm._FilterDatabase" localSheetId="8" hidden="1">'SIL.3 - Žaluzie'!$C$131:$K$168</definedName>
    <definedName name="_xlnm.Print_Area" localSheetId="8">'SIL.3 - Žaluzie'!$C$4:$J$76,'SIL.3 - Žaluzie'!$C$82:$J$109,'SIL.3 - Žaluzie'!$C$115:$K$168</definedName>
    <definedName name="_xlnm.Print_Titles" localSheetId="8">'SIL.3 - Žaluzie'!$131:$131</definedName>
    <definedName name="_xlnm._FilterDatabase" localSheetId="9" hidden="1">'SIL.4 - Venkovní rozvody'!$C$132:$K$203</definedName>
    <definedName name="_xlnm.Print_Area" localSheetId="9">'SIL.4 - Venkovní rozvody'!$C$4:$J$76,'SIL.4 - Venkovní rozvody'!$C$82:$J$110,'SIL.4 - Venkovní rozvody'!$C$116:$K$203</definedName>
    <definedName name="_xlnm.Print_Titles" localSheetId="9">'SIL.4 - Venkovní rozvody'!$132:$132</definedName>
    <definedName name="_xlnm._FilterDatabase" localSheetId="10" hidden="1">'SLB.1 - Společné trasy'!$C$124:$K$143</definedName>
    <definedName name="_xlnm.Print_Area" localSheetId="10">'SLB.1 - Společné trasy'!$C$4:$J$76,'SLB.1 - Společné trasy'!$C$82:$J$102,'SLB.1 - Společné trasy'!$C$108:$K$143</definedName>
    <definedName name="_xlnm.Print_Titles" localSheetId="10">'SLB.1 - Společné trasy'!$124:$124</definedName>
    <definedName name="_xlnm._FilterDatabase" localSheetId="11" hidden="1">'SLB.2 - Zabezpečovací systém'!$C$124:$K$144</definedName>
    <definedName name="_xlnm.Print_Area" localSheetId="11">'SLB.2 - Zabezpečovací systém'!$C$4:$J$76,'SLB.2 - Zabezpečovací systém'!$C$82:$J$102,'SLB.2 - Zabezpečovací systém'!$C$108:$K$144</definedName>
    <definedName name="_xlnm.Print_Titles" localSheetId="11">'SLB.2 - Zabezpečovací systém'!$124:$124</definedName>
    <definedName name="_xlnm._FilterDatabase" localSheetId="12" hidden="1">'SLB.3 - Počítačová síť'!$C$124:$K$149</definedName>
    <definedName name="_xlnm.Print_Area" localSheetId="12">'SLB.3 - Počítačová síť'!$C$4:$J$76,'SLB.3 - Počítačová síť'!$C$82:$J$102,'SLB.3 - Počítačová síť'!$C$108:$K$149</definedName>
    <definedName name="_xlnm.Print_Titles" localSheetId="12">'SLB.3 - Počítačová síť'!$124:$124</definedName>
    <definedName name="_xlnm._FilterDatabase" localSheetId="13" hidden="1">'SLB.4 - Přístupový systém'!$C$125:$K$153</definedName>
    <definedName name="_xlnm.Print_Area" localSheetId="13">'SLB.4 - Přístupový systém'!$C$4:$J$76,'SLB.4 - Přístupový systém'!$C$82:$J$103,'SLB.4 - Přístupový systém'!$C$109:$K$153</definedName>
    <definedName name="_xlnm.Print_Titles" localSheetId="13">'SLB.4 - Přístupový systém'!$125:$125</definedName>
    <definedName name="_xlnm._FilterDatabase" localSheetId="14" hidden="1">'SLB.5 - STA'!$C$124:$K$142</definedName>
    <definedName name="_xlnm.Print_Area" localSheetId="14">'SLB.5 - STA'!$C$4:$J$76,'SLB.5 - STA'!$C$82:$J$102,'SLB.5 - STA'!$C$108:$K$142</definedName>
    <definedName name="_xlnm.Print_Titles" localSheetId="14">'SLB.5 - STA'!$124:$124</definedName>
    <definedName name="_xlnm._FilterDatabase" localSheetId="15" hidden="1">'SLB.6 - Kamerový systém'!$C$124:$K$147</definedName>
    <definedName name="_xlnm.Print_Area" localSheetId="15">'SLB.6 - Kamerový systém'!$C$4:$J$76,'SLB.6 - Kamerový systém'!$C$82:$J$102,'SLB.6 - Kamerový systém'!$C$108:$K$147</definedName>
    <definedName name="_xlnm.Print_Titles" localSheetId="15">'SLB.6 - Kamerový systém'!$124:$124</definedName>
    <definedName name="_xlnm._FilterDatabase" localSheetId="16" hidden="1">'SLB.7 - Pacient sestra'!$C$124:$K$141</definedName>
    <definedName name="_xlnm.Print_Area" localSheetId="16">'SLB.7 - Pacient sestra'!$C$4:$J$76,'SLB.7 - Pacient sestra'!$C$82:$J$102,'SLB.7 - Pacient sestra'!$C$108:$K$141</definedName>
    <definedName name="_xlnm.Print_Titles" localSheetId="16">'SLB.7 - Pacient sestra'!$124:$124</definedName>
    <definedName name="_xlnm._FilterDatabase" localSheetId="17" hidden="1">'GAS - Gastro'!$C$128:$K$179</definedName>
    <definedName name="_xlnm.Print_Area" localSheetId="17">'GAS - Gastro'!$C$4:$J$76,'GAS - Gastro'!$C$82:$J$108,'GAS - Gastro'!$C$114:$K$179</definedName>
    <definedName name="_xlnm.Print_Titles" localSheetId="17">'GAS - Gastro'!$128:$128</definedName>
    <definedName name="_xlnm._FilterDatabase" localSheetId="18" hidden="1">'SO.02 - Sklad zahradního ...'!$C$131:$K$501</definedName>
    <definedName name="_xlnm.Print_Area" localSheetId="18">'SO.02 - Sklad zahradního ...'!$C$4:$J$76,'SO.02 - Sklad zahradního ...'!$C$82:$J$113,'SO.02 - Sklad zahradního ...'!$C$119:$K$501</definedName>
    <definedName name="_xlnm.Print_Titles" localSheetId="18">'SO.02 - Sklad zahradního ...'!$131:$131</definedName>
    <definedName name="_xlnm._FilterDatabase" localSheetId="19" hidden="1">'SO.03 - Oplocení a přístř...'!$C$125:$K$327</definedName>
    <definedName name="_xlnm.Print_Area" localSheetId="19">'SO.03 - Oplocení a přístř...'!$C$4:$J$76,'SO.03 - Oplocení a přístř...'!$C$82:$J$107,'SO.03 - Oplocení a přístř...'!$C$113:$K$327</definedName>
    <definedName name="_xlnm.Print_Titles" localSheetId="19">'SO.03 - Oplocení a přístř...'!$125:$125</definedName>
    <definedName name="_xlnm._FilterDatabase" localSheetId="20" hidden="1">'SO.04.01 - Zpevněné plochy'!$C$127:$K$356</definedName>
    <definedName name="_xlnm.Print_Area" localSheetId="20">'SO.04.01 - Zpevněné plochy'!$C$4:$J$76,'SO.04.01 - Zpevněné plochy'!$C$82:$J$107,'SO.04.01 - Zpevněné plochy'!$C$113:$K$356</definedName>
    <definedName name="_xlnm.Print_Titles" localSheetId="20">'SO.04.01 - Zpevněné plochy'!$127:$127</definedName>
    <definedName name="_xlnm._FilterDatabase" localSheetId="21" hidden="1">'SO.04.02 - Opěrné stěny'!$C$126:$K$221</definedName>
    <definedName name="_xlnm.Print_Area" localSheetId="21">'SO.04.02 - Opěrné stěny'!$C$4:$J$76,'SO.04.02 - Opěrné stěny'!$C$82:$J$106,'SO.04.02 - Opěrné stěny'!$C$112:$K$221</definedName>
    <definedName name="_xlnm.Print_Titles" localSheetId="21">'SO.04.02 - Opěrné stěny'!$126:$126</definedName>
    <definedName name="_xlnm._FilterDatabase" localSheetId="22" hidden="1">'SO.04.03 - Sadové úpravy'!$C$122:$K$247</definedName>
    <definedName name="_xlnm.Print_Area" localSheetId="22">'SO.04.03 - Sadové úpravy'!$C$4:$J$76,'SO.04.03 - Sadové úpravy'!$C$82:$J$102,'SO.04.03 - Sadové úpravy'!$C$108:$K$247</definedName>
    <definedName name="_xlnm.Print_Titles" localSheetId="22">'SO.04.03 - Sadové úpravy'!$122:$122</definedName>
    <definedName name="_xlnm._FilterDatabase" localSheetId="23" hidden="1">'SO.05 - Hospodaření s deš...'!$C$121:$K$196</definedName>
    <definedName name="_xlnm.Print_Area" localSheetId="23">'SO.05 - Hospodaření s deš...'!$C$4:$J$76,'SO.05 - Hospodaření s deš...'!$C$82:$J$103,'SO.05 - Hospodaření s deš...'!$C$109:$K$196</definedName>
    <definedName name="_xlnm.Print_Titles" localSheetId="23">'SO.05 - Hospodaření s deš...'!$121:$121</definedName>
    <definedName name="_xlnm._FilterDatabase" localSheetId="24" hidden="1">'SO.06 - Plynovodní přípojka'!$C$121:$K$227</definedName>
    <definedName name="_xlnm.Print_Area" localSheetId="24">'SO.06 - Plynovodní přípojka'!$C$4:$J$76,'SO.06 - Plynovodní přípojka'!$C$82:$J$103,'SO.06 - Plynovodní přípojka'!$C$109:$K$227</definedName>
    <definedName name="_xlnm.Print_Titles" localSheetId="24">'SO.06 - Plynovodní přípojka'!$121:$121</definedName>
    <definedName name="_xlnm._FilterDatabase" localSheetId="25" hidden="1">'SO.07 - Vodovodní přípojka'!$C$125:$K$344</definedName>
    <definedName name="_xlnm.Print_Area" localSheetId="25">'SO.07 - Vodovodní přípojka'!$C$4:$J$76,'SO.07 - Vodovodní přípojka'!$C$82:$J$107,'SO.07 - Vodovodní přípojka'!$C$113:$K$344</definedName>
    <definedName name="_xlnm.Print_Titles" localSheetId="25">'SO.07 - Vodovodní přípojka'!$125:$125</definedName>
    <definedName name="_xlnm._FilterDatabase" localSheetId="26" hidden="1">'SO.00 - Vedlejší rozpočto...'!$C$121:$K$158</definedName>
    <definedName name="_xlnm.Print_Area" localSheetId="26">'SO.00 - Vedlejší rozpočto...'!$C$4:$J$76,'SO.00 - Vedlejší rozpočto...'!$C$82:$J$103,'SO.00 - Vedlejší rozpočto...'!$C$109:$K$158</definedName>
    <definedName name="_xlnm.Print_Titles" localSheetId="26">'SO.00 - Vedlejší rozpočto...'!$121:$121</definedName>
    <definedName name="_xlnm.Print_Area" localSheetId="27">'Seznam figur'!$C$4:$G$751</definedName>
    <definedName name="_xlnm.Print_Titles" localSheetId="27">'Seznam figur'!$9:$9</definedName>
  </definedNames>
  <calcPr/>
</workbook>
</file>

<file path=xl/calcChain.xml><?xml version="1.0" encoding="utf-8"?>
<calcChain xmlns="http://schemas.openxmlformats.org/spreadsheetml/2006/main">
  <c i="28" l="1" r="D7"/>
  <c i="27" r="J37"/>
  <c r="J36"/>
  <c i="1" r="AY124"/>
  <c i="27" r="J35"/>
  <c i="1" r="AX124"/>
  <c i="27"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6" r="P290"/>
  <c r="J37"/>
  <c r="J36"/>
  <c i="1" r="AY123"/>
  <c i="26" r="J35"/>
  <c i="1" r="AX123"/>
  <c i="26" r="BI344"/>
  <c r="BH344"/>
  <c r="BG344"/>
  <c r="BF344"/>
  <c r="T344"/>
  <c r="T343"/>
  <c r="T342"/>
  <c r="R344"/>
  <c r="R343"/>
  <c r="R342"/>
  <c r="P344"/>
  <c r="P343"/>
  <c r="P342"/>
  <c r="BI341"/>
  <c r="BH341"/>
  <c r="BG341"/>
  <c r="BF341"/>
  <c r="T341"/>
  <c r="T340"/>
  <c r="R341"/>
  <c r="R340"/>
  <c r="P341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0"/>
  <c r="BH240"/>
  <c r="BG240"/>
  <c r="BF240"/>
  <c r="T240"/>
  <c r="R240"/>
  <c r="P240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25" r="J37"/>
  <c r="J36"/>
  <c i="1" r="AY122"/>
  <c i="25" r="J35"/>
  <c i="1" r="AX122"/>
  <c i="25" r="BI227"/>
  <c r="BH227"/>
  <c r="BG227"/>
  <c r="BF227"/>
  <c r="T227"/>
  <c r="T226"/>
  <c r="R227"/>
  <c r="R226"/>
  <c r="P227"/>
  <c r="P226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4"/>
  <c r="BH204"/>
  <c r="BG204"/>
  <c r="BF204"/>
  <c r="T204"/>
  <c r="R204"/>
  <c r="R203"/>
  <c r="P204"/>
  <c r="P203"/>
  <c r="BI202"/>
  <c r="BH202"/>
  <c r="BG202"/>
  <c r="BF202"/>
  <c r="T202"/>
  <c r="T201"/>
  <c r="R202"/>
  <c r="R201"/>
  <c r="P202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24" r="J37"/>
  <c r="J36"/>
  <c i="1" r="AY121"/>
  <c i="24" r="J35"/>
  <c i="1" r="AX121"/>
  <c i="24"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23" r="J39"/>
  <c r="J38"/>
  <c i="1" r="AY120"/>
  <c i="23" r="J37"/>
  <c i="1" r="AX120"/>
  <c i="23"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22" r="J39"/>
  <c r="J38"/>
  <c i="1" r="AY119"/>
  <c i="22" r="J37"/>
  <c i="1" r="AX119"/>
  <c i="22"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85"/>
  <c i="21" r="J39"/>
  <c r="J38"/>
  <c i="1" r="AY118"/>
  <c i="21" r="J37"/>
  <c i="1" r="AX118"/>
  <c i="21" r="BI356"/>
  <c r="BH356"/>
  <c r="BG356"/>
  <c r="BF356"/>
  <c r="T356"/>
  <c r="T355"/>
  <c r="R356"/>
  <c r="R355"/>
  <c r="P356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6"/>
  <c r="BH296"/>
  <c r="BG296"/>
  <c r="BF296"/>
  <c r="T296"/>
  <c r="R296"/>
  <c r="P296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122"/>
  <c r="E7"/>
  <c r="E116"/>
  <c i="20" r="J37"/>
  <c r="J36"/>
  <c i="1" r="AY116"/>
  <c i="20" r="J35"/>
  <c i="1" r="AX116"/>
  <c i="20"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19" r="J37"/>
  <c r="J36"/>
  <c i="1" r="AY115"/>
  <c i="19" r="J35"/>
  <c i="1" r="AX115"/>
  <c i="19" r="BI498"/>
  <c r="BH498"/>
  <c r="BG498"/>
  <c r="BF498"/>
  <c r="T498"/>
  <c r="R498"/>
  <c r="P498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1"/>
  <c r="BH421"/>
  <c r="BG421"/>
  <c r="BF421"/>
  <c r="T421"/>
  <c r="R421"/>
  <c r="P421"/>
  <c r="BI419"/>
  <c r="BH419"/>
  <c r="BG419"/>
  <c r="BF419"/>
  <c r="T419"/>
  <c r="R419"/>
  <c r="P419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T327"/>
  <c r="R328"/>
  <c r="R327"/>
  <c r="P328"/>
  <c r="P327"/>
  <c r="BI322"/>
  <c r="BH322"/>
  <c r="BG322"/>
  <c r="BF322"/>
  <c r="T322"/>
  <c r="R322"/>
  <c r="P322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85"/>
  <c i="18" r="J39"/>
  <c r="J38"/>
  <c i="1" r="AY114"/>
  <c i="18" r="J37"/>
  <c i="1" r="AX114"/>
  <c i="18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17" r="J41"/>
  <c r="J40"/>
  <c i="1" r="AY113"/>
  <c i="17" r="J39"/>
  <c i="1" r="AX113"/>
  <c i="17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96"/>
  <c r="J21"/>
  <c r="J16"/>
  <c r="J119"/>
  <c r="E7"/>
  <c r="E111"/>
  <c i="16" r="J41"/>
  <c r="J40"/>
  <c i="1" r="AY112"/>
  <c i="16" r="J39"/>
  <c i="1" r="AX112"/>
  <c i="16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93"/>
  <c r="E7"/>
  <c r="E111"/>
  <c i="15" r="J41"/>
  <c r="J40"/>
  <c i="1" r="AY111"/>
  <c i="15" r="J39"/>
  <c i="1" r="AX111"/>
  <c i="15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93"/>
  <c r="E7"/>
  <c r="E85"/>
  <c i="14" r="J41"/>
  <c r="J40"/>
  <c i="1" r="AY110"/>
  <c i="14" r="J39"/>
  <c i="1" r="AX110"/>
  <c i="14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13" r="J41"/>
  <c r="J40"/>
  <c i="1" r="AY109"/>
  <c i="13" r="J39"/>
  <c i="1" r="AX109"/>
  <c i="13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96"/>
  <c r="J21"/>
  <c r="J16"/>
  <c r="J93"/>
  <c r="E7"/>
  <c r="E111"/>
  <c i="12" r="J41"/>
  <c r="J40"/>
  <c i="1" r="AY108"/>
  <c i="12" r="J39"/>
  <c i="1" r="AX108"/>
  <c i="12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119"/>
  <c r="E7"/>
  <c r="E111"/>
  <c i="11" r="J41"/>
  <c r="J40"/>
  <c i="1" r="AY107"/>
  <c i="11" r="J39"/>
  <c i="1" r="AX107"/>
  <c i="11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96"/>
  <c r="J21"/>
  <c r="J16"/>
  <c r="J119"/>
  <c r="E7"/>
  <c r="E85"/>
  <c i="10" r="J41"/>
  <c r="J40"/>
  <c i="1" r="AY105"/>
  <c i="10" r="J39"/>
  <c i="1" r="AX105"/>
  <c i="10" r="BI203"/>
  <c r="BH203"/>
  <c r="BG203"/>
  <c r="BF203"/>
  <c r="T203"/>
  <c r="T202"/>
  <c r="T201"/>
  <c r="R203"/>
  <c r="R202"/>
  <c r="R201"/>
  <c r="P203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127"/>
  <c r="E7"/>
  <c r="E119"/>
  <c i="9" r="J41"/>
  <c r="J40"/>
  <c i="1" r="AY104"/>
  <c i="9" r="J39"/>
  <c i="1" r="AX104"/>
  <c i="9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6"/>
  <c r="J95"/>
  <c r="F95"/>
  <c r="F93"/>
  <c r="E91"/>
  <c r="J22"/>
  <c r="E22"/>
  <c r="F96"/>
  <c r="J21"/>
  <c r="J16"/>
  <c r="J93"/>
  <c r="E7"/>
  <c r="E118"/>
  <c i="8" r="J41"/>
  <c r="J40"/>
  <c i="1" r="AY103"/>
  <c i="8" r="J39"/>
  <c i="1" r="AX103"/>
  <c i="8" r="BI161"/>
  <c r="BH161"/>
  <c r="BG161"/>
  <c r="BF161"/>
  <c r="T161"/>
  <c r="T160"/>
  <c r="T159"/>
  <c r="R161"/>
  <c r="R160"/>
  <c r="R159"/>
  <c r="P161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6"/>
  <c r="J95"/>
  <c r="F95"/>
  <c r="F93"/>
  <c r="E91"/>
  <c r="J22"/>
  <c r="E22"/>
  <c r="F96"/>
  <c r="J21"/>
  <c r="J16"/>
  <c r="J93"/>
  <c r="E7"/>
  <c r="E85"/>
  <c i="7" r="J41"/>
  <c r="J40"/>
  <c i="1" r="AY102"/>
  <c i="7" r="J39"/>
  <c i="1" r="AX102"/>
  <c i="7" r="BI301"/>
  <c r="BH301"/>
  <c r="BG301"/>
  <c r="BF301"/>
  <c r="T301"/>
  <c r="T300"/>
  <c r="T299"/>
  <c r="R301"/>
  <c r="R300"/>
  <c r="R299"/>
  <c r="P301"/>
  <c r="P300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J96"/>
  <c r="J95"/>
  <c r="F95"/>
  <c r="F93"/>
  <c r="E91"/>
  <c r="J22"/>
  <c r="E22"/>
  <c r="F134"/>
  <c r="J21"/>
  <c r="J16"/>
  <c r="J131"/>
  <c r="E7"/>
  <c r="E123"/>
  <c i="6" r="J241"/>
  <c r="J234"/>
  <c r="J219"/>
  <c r="J213"/>
  <c r="J203"/>
  <c r="J197"/>
  <c r="J188"/>
  <c r="J183"/>
  <c r="J169"/>
  <c r="J159"/>
  <c r="J145"/>
  <c r="J39"/>
  <c r="J38"/>
  <c i="1" r="AY100"/>
  <c i="6" r="J37"/>
  <c i="1" r="AX100"/>
  <c i="6"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J120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J118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J116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J1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J112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J110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J10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J10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J104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J10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J99"/>
  <c r="J141"/>
  <c r="J140"/>
  <c r="F140"/>
  <c r="F138"/>
  <c r="E136"/>
  <c r="J94"/>
  <c r="J93"/>
  <c r="F93"/>
  <c r="F91"/>
  <c r="E89"/>
  <c r="J20"/>
  <c r="E20"/>
  <c r="F94"/>
  <c r="J19"/>
  <c r="J14"/>
  <c r="J138"/>
  <c r="E7"/>
  <c r="E132"/>
  <c i="5" r="J39"/>
  <c r="J38"/>
  <c i="1" r="AY99"/>
  <c i="5" r="J37"/>
  <c i="1" r="AX99"/>
  <c i="5"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4" r="J39"/>
  <c r="J38"/>
  <c i="1" r="AY98"/>
  <c i="4" r="J37"/>
  <c i="1" r="AX98"/>
  <c i="4" r="BI212"/>
  <c r="BH212"/>
  <c r="BG212"/>
  <c r="BE212"/>
  <c r="T212"/>
  <c r="T211"/>
  <c r="T210"/>
  <c r="R212"/>
  <c r="R211"/>
  <c r="R210"/>
  <c r="P212"/>
  <c r="P211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3" r="J39"/>
  <c r="J38"/>
  <c i="1" r="AY97"/>
  <c i="3" r="J37"/>
  <c i="1" r="AX97"/>
  <c i="3" r="BI298"/>
  <c r="BH298"/>
  <c r="BG298"/>
  <c r="BE298"/>
  <c r="T298"/>
  <c r="T297"/>
  <c r="T296"/>
  <c r="R298"/>
  <c r="R297"/>
  <c r="R296"/>
  <c r="P298"/>
  <c r="P297"/>
  <c r="P296"/>
  <c r="BI295"/>
  <c r="BH295"/>
  <c r="BG295"/>
  <c r="BE295"/>
  <c r="T295"/>
  <c r="T294"/>
  <c r="R295"/>
  <c r="R294"/>
  <c r="P295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2" r="J37"/>
  <c r="J36"/>
  <c i="1" r="AY96"/>
  <c i="2" r="J35"/>
  <c i="1" r="AX96"/>
  <c i="2" r="BI2387"/>
  <c r="BH2387"/>
  <c r="BG2387"/>
  <c r="BF2387"/>
  <c r="T2387"/>
  <c r="T2386"/>
  <c r="T2385"/>
  <c r="R2387"/>
  <c r="R2386"/>
  <c r="R2385"/>
  <c r="P2387"/>
  <c r="P2386"/>
  <c r="P2385"/>
  <c r="BI2384"/>
  <c r="BH2384"/>
  <c r="BG2384"/>
  <c r="BF2384"/>
  <c r="T2384"/>
  <c r="R2384"/>
  <c r="P2384"/>
  <c r="BI2383"/>
  <c r="BH2383"/>
  <c r="BG2383"/>
  <c r="BF2383"/>
  <c r="T2383"/>
  <c r="R2383"/>
  <c r="P2383"/>
  <c r="BI2379"/>
  <c r="BH2379"/>
  <c r="BG2379"/>
  <c r="BF2379"/>
  <c r="T2379"/>
  <c r="R2379"/>
  <c r="P2379"/>
  <c r="BI2374"/>
  <c r="BH2374"/>
  <c r="BG2374"/>
  <c r="BF2374"/>
  <c r="T2374"/>
  <c r="R2374"/>
  <c r="P2374"/>
  <c r="BI2372"/>
  <c r="BH2372"/>
  <c r="BG2372"/>
  <c r="BF2372"/>
  <c r="T2372"/>
  <c r="R2372"/>
  <c r="P2372"/>
  <c r="BI2367"/>
  <c r="BH2367"/>
  <c r="BG2367"/>
  <c r="BF2367"/>
  <c r="T2367"/>
  <c r="R2367"/>
  <c r="P2367"/>
  <c r="BI2361"/>
  <c r="BH2361"/>
  <c r="BG2361"/>
  <c r="BF2361"/>
  <c r="T2361"/>
  <c r="R2361"/>
  <c r="P2361"/>
  <c r="BI2359"/>
  <c r="BH2359"/>
  <c r="BG2359"/>
  <c r="BF2359"/>
  <c r="T2359"/>
  <c r="R2359"/>
  <c r="P2359"/>
  <c r="BI2358"/>
  <c r="BH2358"/>
  <c r="BG2358"/>
  <c r="BF2358"/>
  <c r="T2358"/>
  <c r="R2358"/>
  <c r="P2358"/>
  <c r="BI2354"/>
  <c r="BH2354"/>
  <c r="BG2354"/>
  <c r="BF2354"/>
  <c r="T2354"/>
  <c r="R2354"/>
  <c r="P2354"/>
  <c r="BI2353"/>
  <c r="BH2353"/>
  <c r="BG2353"/>
  <c r="BF2353"/>
  <c r="T2353"/>
  <c r="R2353"/>
  <c r="P2353"/>
  <c r="BI2352"/>
  <c r="BH2352"/>
  <c r="BG2352"/>
  <c r="BF2352"/>
  <c r="T2352"/>
  <c r="R2352"/>
  <c r="P2352"/>
  <c r="BI2348"/>
  <c r="BH2348"/>
  <c r="BG2348"/>
  <c r="BF2348"/>
  <c r="T2348"/>
  <c r="R2348"/>
  <c r="P2348"/>
  <c r="BI2347"/>
  <c r="BH2347"/>
  <c r="BG2347"/>
  <c r="BF2347"/>
  <c r="T2347"/>
  <c r="R2347"/>
  <c r="P2347"/>
  <c r="BI2346"/>
  <c r="BH2346"/>
  <c r="BG2346"/>
  <c r="BF2346"/>
  <c r="T2346"/>
  <c r="R2346"/>
  <c r="P2346"/>
  <c r="BI2334"/>
  <c r="BH2334"/>
  <c r="BG2334"/>
  <c r="BF2334"/>
  <c r="T2334"/>
  <c r="R2334"/>
  <c r="P2334"/>
  <c r="BI2332"/>
  <c r="BH2332"/>
  <c r="BG2332"/>
  <c r="BF2332"/>
  <c r="T2332"/>
  <c r="R2332"/>
  <c r="P2332"/>
  <c r="BI2331"/>
  <c r="BH2331"/>
  <c r="BG2331"/>
  <c r="BF2331"/>
  <c r="T2331"/>
  <c r="R2331"/>
  <c r="P2331"/>
  <c r="BI2327"/>
  <c r="BH2327"/>
  <c r="BG2327"/>
  <c r="BF2327"/>
  <c r="T2327"/>
  <c r="R2327"/>
  <c r="P2327"/>
  <c r="BI2323"/>
  <c r="BH2323"/>
  <c r="BG2323"/>
  <c r="BF2323"/>
  <c r="T2323"/>
  <c r="R2323"/>
  <c r="P2323"/>
  <c r="BI2319"/>
  <c r="BH2319"/>
  <c r="BG2319"/>
  <c r="BF2319"/>
  <c r="T2319"/>
  <c r="R2319"/>
  <c r="P2319"/>
  <c r="BI2315"/>
  <c r="BH2315"/>
  <c r="BG2315"/>
  <c r="BF2315"/>
  <c r="T2315"/>
  <c r="R2315"/>
  <c r="P2315"/>
  <c r="BI2314"/>
  <c r="BH2314"/>
  <c r="BG2314"/>
  <c r="BF2314"/>
  <c r="T2314"/>
  <c r="R2314"/>
  <c r="P2314"/>
  <c r="BI2313"/>
  <c r="BH2313"/>
  <c r="BG2313"/>
  <c r="BF2313"/>
  <c r="T2313"/>
  <c r="R2313"/>
  <c r="P2313"/>
  <c r="BI2309"/>
  <c r="BH2309"/>
  <c r="BG2309"/>
  <c r="BF2309"/>
  <c r="T2309"/>
  <c r="R2309"/>
  <c r="P2309"/>
  <c r="BI2307"/>
  <c r="BH2307"/>
  <c r="BG2307"/>
  <c r="BF2307"/>
  <c r="T2307"/>
  <c r="R2307"/>
  <c r="P2307"/>
  <c r="BI2302"/>
  <c r="BH2302"/>
  <c r="BG2302"/>
  <c r="BF2302"/>
  <c r="T2302"/>
  <c r="R2302"/>
  <c r="P2302"/>
  <c r="BI2297"/>
  <c r="BH2297"/>
  <c r="BG2297"/>
  <c r="BF2297"/>
  <c r="T2297"/>
  <c r="R2297"/>
  <c r="P2297"/>
  <c r="BI2293"/>
  <c r="BH2293"/>
  <c r="BG2293"/>
  <c r="BF2293"/>
  <c r="T2293"/>
  <c r="R2293"/>
  <c r="P2293"/>
  <c r="BI2287"/>
  <c r="BH2287"/>
  <c r="BG2287"/>
  <c r="BF2287"/>
  <c r="T2287"/>
  <c r="R2287"/>
  <c r="P2287"/>
  <c r="BI2282"/>
  <c r="BH2282"/>
  <c r="BG2282"/>
  <c r="BF2282"/>
  <c r="T2282"/>
  <c r="R2282"/>
  <c r="P2282"/>
  <c r="BI2275"/>
  <c r="BH2275"/>
  <c r="BG2275"/>
  <c r="BF2275"/>
  <c r="T2275"/>
  <c r="R2275"/>
  <c r="P2275"/>
  <c r="BI2273"/>
  <c r="BH2273"/>
  <c r="BG2273"/>
  <c r="BF2273"/>
  <c r="T2273"/>
  <c r="R2273"/>
  <c r="P2273"/>
  <c r="BI2269"/>
  <c r="BH2269"/>
  <c r="BG2269"/>
  <c r="BF2269"/>
  <c r="T2269"/>
  <c r="R2269"/>
  <c r="P2269"/>
  <c r="BI2264"/>
  <c r="BH2264"/>
  <c r="BG2264"/>
  <c r="BF2264"/>
  <c r="T2264"/>
  <c r="R2264"/>
  <c r="P2264"/>
  <c r="BI2260"/>
  <c r="BH2260"/>
  <c r="BG2260"/>
  <c r="BF2260"/>
  <c r="T2260"/>
  <c r="R2260"/>
  <c r="P2260"/>
  <c r="BI2258"/>
  <c r="BH2258"/>
  <c r="BG2258"/>
  <c r="BF2258"/>
  <c r="T2258"/>
  <c r="R2258"/>
  <c r="P2258"/>
  <c r="BI2254"/>
  <c r="BH2254"/>
  <c r="BG2254"/>
  <c r="BF2254"/>
  <c r="T2254"/>
  <c r="R2254"/>
  <c r="P2254"/>
  <c r="BI2249"/>
  <c r="BH2249"/>
  <c r="BG2249"/>
  <c r="BF2249"/>
  <c r="T2249"/>
  <c r="R2249"/>
  <c r="P2249"/>
  <c r="BI2245"/>
  <c r="BH2245"/>
  <c r="BG2245"/>
  <c r="BF2245"/>
  <c r="T2245"/>
  <c r="R2245"/>
  <c r="P2245"/>
  <c r="BI2240"/>
  <c r="BH2240"/>
  <c r="BG2240"/>
  <c r="BF2240"/>
  <c r="T2240"/>
  <c r="R2240"/>
  <c r="P2240"/>
  <c r="BI2235"/>
  <c r="BH2235"/>
  <c r="BG2235"/>
  <c r="BF2235"/>
  <c r="T2235"/>
  <c r="R2235"/>
  <c r="P2235"/>
  <c r="BI2230"/>
  <c r="BH2230"/>
  <c r="BG2230"/>
  <c r="BF2230"/>
  <c r="T2230"/>
  <c r="R2230"/>
  <c r="P2230"/>
  <c r="BI2225"/>
  <c r="BH2225"/>
  <c r="BG2225"/>
  <c r="BF2225"/>
  <c r="T2225"/>
  <c r="R2225"/>
  <c r="P2225"/>
  <c r="BI2220"/>
  <c r="BH2220"/>
  <c r="BG2220"/>
  <c r="BF2220"/>
  <c r="T2220"/>
  <c r="R2220"/>
  <c r="P2220"/>
  <c r="BI2214"/>
  <c r="BH2214"/>
  <c r="BG2214"/>
  <c r="BF2214"/>
  <c r="T2214"/>
  <c r="R2214"/>
  <c r="P2214"/>
  <c r="BI2212"/>
  <c r="BH2212"/>
  <c r="BG2212"/>
  <c r="BF2212"/>
  <c r="T2212"/>
  <c r="R2212"/>
  <c r="P2212"/>
  <c r="BI2208"/>
  <c r="BH2208"/>
  <c r="BG2208"/>
  <c r="BF2208"/>
  <c r="T2208"/>
  <c r="R2208"/>
  <c r="P2208"/>
  <c r="BI2204"/>
  <c r="BH2204"/>
  <c r="BG2204"/>
  <c r="BF2204"/>
  <c r="T2204"/>
  <c r="R2204"/>
  <c r="P2204"/>
  <c r="BI2200"/>
  <c r="BH2200"/>
  <c r="BG2200"/>
  <c r="BF2200"/>
  <c r="T2200"/>
  <c r="R2200"/>
  <c r="P2200"/>
  <c r="BI2196"/>
  <c r="BH2196"/>
  <c r="BG2196"/>
  <c r="BF2196"/>
  <c r="T2196"/>
  <c r="R2196"/>
  <c r="P2196"/>
  <c r="BI2189"/>
  <c r="BH2189"/>
  <c r="BG2189"/>
  <c r="BF2189"/>
  <c r="T2189"/>
  <c r="R2189"/>
  <c r="P2189"/>
  <c r="BI2180"/>
  <c r="BH2180"/>
  <c r="BG2180"/>
  <c r="BF2180"/>
  <c r="T2180"/>
  <c r="R2180"/>
  <c r="P2180"/>
  <c r="BI2176"/>
  <c r="BH2176"/>
  <c r="BG2176"/>
  <c r="BF2176"/>
  <c r="T2176"/>
  <c r="R2176"/>
  <c r="P2176"/>
  <c r="BI2170"/>
  <c r="BH2170"/>
  <c r="BG2170"/>
  <c r="BF2170"/>
  <c r="T2170"/>
  <c r="R2170"/>
  <c r="P2170"/>
  <c r="BI2168"/>
  <c r="BH2168"/>
  <c r="BG2168"/>
  <c r="BF2168"/>
  <c r="T2168"/>
  <c r="R2168"/>
  <c r="P2168"/>
  <c r="BI2163"/>
  <c r="BH2163"/>
  <c r="BG2163"/>
  <c r="BF2163"/>
  <c r="T2163"/>
  <c r="R2163"/>
  <c r="P2163"/>
  <c r="BI2159"/>
  <c r="BH2159"/>
  <c r="BG2159"/>
  <c r="BF2159"/>
  <c r="T2159"/>
  <c r="R2159"/>
  <c r="P2159"/>
  <c r="BI2157"/>
  <c r="BH2157"/>
  <c r="BG2157"/>
  <c r="BF2157"/>
  <c r="T2157"/>
  <c r="R2157"/>
  <c r="P2157"/>
  <c r="BI2153"/>
  <c r="BH2153"/>
  <c r="BG2153"/>
  <c r="BF2153"/>
  <c r="T2153"/>
  <c r="R2153"/>
  <c r="P2153"/>
  <c r="BI2151"/>
  <c r="BH2151"/>
  <c r="BG2151"/>
  <c r="BF2151"/>
  <c r="T2151"/>
  <c r="R2151"/>
  <c r="P2151"/>
  <c r="BI2147"/>
  <c r="BH2147"/>
  <c r="BG2147"/>
  <c r="BF2147"/>
  <c r="T2147"/>
  <c r="R2147"/>
  <c r="P2147"/>
  <c r="BI2142"/>
  <c r="BH2142"/>
  <c r="BG2142"/>
  <c r="BF2142"/>
  <c r="T2142"/>
  <c r="R2142"/>
  <c r="P2142"/>
  <c r="BI2137"/>
  <c r="BH2137"/>
  <c r="BG2137"/>
  <c r="BF2137"/>
  <c r="T2137"/>
  <c r="R2137"/>
  <c r="P2137"/>
  <c r="BI2132"/>
  <c r="BH2132"/>
  <c r="BG2132"/>
  <c r="BF2132"/>
  <c r="T2132"/>
  <c r="R2132"/>
  <c r="P2132"/>
  <c r="BI2130"/>
  <c r="BH2130"/>
  <c r="BG2130"/>
  <c r="BF2130"/>
  <c r="T2130"/>
  <c r="R2130"/>
  <c r="P2130"/>
  <c r="BI2126"/>
  <c r="BH2126"/>
  <c r="BG2126"/>
  <c r="BF2126"/>
  <c r="T2126"/>
  <c r="R2126"/>
  <c r="P2126"/>
  <c r="BI2122"/>
  <c r="BH2122"/>
  <c r="BG2122"/>
  <c r="BF2122"/>
  <c r="T2122"/>
  <c r="R2122"/>
  <c r="P2122"/>
  <c r="BI2117"/>
  <c r="BH2117"/>
  <c r="BG2117"/>
  <c r="BF2117"/>
  <c r="T2117"/>
  <c r="R2117"/>
  <c r="P2117"/>
  <c r="BI2113"/>
  <c r="BH2113"/>
  <c r="BG2113"/>
  <c r="BF2113"/>
  <c r="T2113"/>
  <c r="R2113"/>
  <c r="P2113"/>
  <c r="BI2111"/>
  <c r="BH2111"/>
  <c r="BG2111"/>
  <c r="BF2111"/>
  <c r="T2111"/>
  <c r="R2111"/>
  <c r="P2111"/>
  <c r="BI2097"/>
  <c r="BH2097"/>
  <c r="BG2097"/>
  <c r="BF2097"/>
  <c r="T2097"/>
  <c r="R2097"/>
  <c r="P2097"/>
  <c r="BI2096"/>
  <c r="BH2096"/>
  <c r="BG2096"/>
  <c r="BF2096"/>
  <c r="T2096"/>
  <c r="R2096"/>
  <c r="P2096"/>
  <c r="BI2095"/>
  <c r="BH2095"/>
  <c r="BG2095"/>
  <c r="BF2095"/>
  <c r="T2095"/>
  <c r="R2095"/>
  <c r="P2095"/>
  <c r="BI2091"/>
  <c r="BH2091"/>
  <c r="BG2091"/>
  <c r="BF2091"/>
  <c r="T2091"/>
  <c r="R2091"/>
  <c r="P2091"/>
  <c r="BI2090"/>
  <c r="BH2090"/>
  <c r="BG2090"/>
  <c r="BF2090"/>
  <c r="T2090"/>
  <c r="R2090"/>
  <c r="P2090"/>
  <c r="BI2086"/>
  <c r="BH2086"/>
  <c r="BG2086"/>
  <c r="BF2086"/>
  <c r="T2086"/>
  <c r="R2086"/>
  <c r="P2086"/>
  <c r="BI2082"/>
  <c r="BH2082"/>
  <c r="BG2082"/>
  <c r="BF2082"/>
  <c r="T2082"/>
  <c r="R2082"/>
  <c r="P2082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3"/>
  <c r="BH2073"/>
  <c r="BG2073"/>
  <c r="BF2073"/>
  <c r="T2073"/>
  <c r="R2073"/>
  <c r="P2073"/>
  <c r="BI2072"/>
  <c r="BH2072"/>
  <c r="BG2072"/>
  <c r="BF2072"/>
  <c r="T2072"/>
  <c r="R2072"/>
  <c r="P2072"/>
  <c r="BI2068"/>
  <c r="BH2068"/>
  <c r="BG2068"/>
  <c r="BF2068"/>
  <c r="T2068"/>
  <c r="R2068"/>
  <c r="P2068"/>
  <c r="BI2067"/>
  <c r="BH2067"/>
  <c r="BG2067"/>
  <c r="BF2067"/>
  <c r="T2067"/>
  <c r="R2067"/>
  <c r="P2067"/>
  <c r="BI2063"/>
  <c r="BH2063"/>
  <c r="BG2063"/>
  <c r="BF2063"/>
  <c r="T2063"/>
  <c r="R2063"/>
  <c r="P2063"/>
  <c r="BI2062"/>
  <c r="BH2062"/>
  <c r="BG2062"/>
  <c r="BF2062"/>
  <c r="T2062"/>
  <c r="R2062"/>
  <c r="P2062"/>
  <c r="BI2058"/>
  <c r="BH2058"/>
  <c r="BG2058"/>
  <c r="BF2058"/>
  <c r="T2058"/>
  <c r="R2058"/>
  <c r="P2058"/>
  <c r="BI2057"/>
  <c r="BH2057"/>
  <c r="BG2057"/>
  <c r="BF2057"/>
  <c r="T2057"/>
  <c r="R2057"/>
  <c r="P2057"/>
  <c r="BI2053"/>
  <c r="BH2053"/>
  <c r="BG2053"/>
  <c r="BF2053"/>
  <c r="T2053"/>
  <c r="R2053"/>
  <c r="P2053"/>
  <c r="BI2052"/>
  <c r="BH2052"/>
  <c r="BG2052"/>
  <c r="BF2052"/>
  <c r="T2052"/>
  <c r="R2052"/>
  <c r="P2052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1"/>
  <c r="BH2041"/>
  <c r="BG2041"/>
  <c r="BF2041"/>
  <c r="T2041"/>
  <c r="R2041"/>
  <c r="P2041"/>
  <c r="BI2040"/>
  <c r="BH2040"/>
  <c r="BG2040"/>
  <c r="BF2040"/>
  <c r="T2040"/>
  <c r="R2040"/>
  <c r="P2040"/>
  <c r="BI2036"/>
  <c r="BH2036"/>
  <c r="BG2036"/>
  <c r="BF2036"/>
  <c r="T2036"/>
  <c r="R2036"/>
  <c r="P2036"/>
  <c r="BI2035"/>
  <c r="BH2035"/>
  <c r="BG2035"/>
  <c r="BF2035"/>
  <c r="T2035"/>
  <c r="R2035"/>
  <c r="P2035"/>
  <c r="BI2034"/>
  <c r="BH2034"/>
  <c r="BG2034"/>
  <c r="BF2034"/>
  <c r="T2034"/>
  <c r="R2034"/>
  <c r="P2034"/>
  <c r="BI2029"/>
  <c r="BH2029"/>
  <c r="BG2029"/>
  <c r="BF2029"/>
  <c r="T2029"/>
  <c r="R2029"/>
  <c r="P2029"/>
  <c r="BI2023"/>
  <c r="BH2023"/>
  <c r="BG2023"/>
  <c r="BF2023"/>
  <c r="T2023"/>
  <c r="R2023"/>
  <c r="P2023"/>
  <c r="BI2017"/>
  <c r="BH2017"/>
  <c r="BG2017"/>
  <c r="BF2017"/>
  <c r="T2017"/>
  <c r="R2017"/>
  <c r="P2017"/>
  <c r="BI2016"/>
  <c r="BH2016"/>
  <c r="BG2016"/>
  <c r="BF2016"/>
  <c r="T2016"/>
  <c r="R2016"/>
  <c r="P2016"/>
  <c r="BI2015"/>
  <c r="BH2015"/>
  <c r="BG2015"/>
  <c r="BF2015"/>
  <c r="T2015"/>
  <c r="R2015"/>
  <c r="P2015"/>
  <c r="BI2014"/>
  <c r="BH2014"/>
  <c r="BG2014"/>
  <c r="BF2014"/>
  <c r="T2014"/>
  <c r="R2014"/>
  <c r="P2014"/>
  <c r="BI2013"/>
  <c r="BH2013"/>
  <c r="BG2013"/>
  <c r="BF2013"/>
  <c r="T2013"/>
  <c r="R2013"/>
  <c r="P2013"/>
  <c r="BI2012"/>
  <c r="BH2012"/>
  <c r="BG2012"/>
  <c r="BF2012"/>
  <c r="T2012"/>
  <c r="R2012"/>
  <c r="P2012"/>
  <c r="BI2011"/>
  <c r="BH2011"/>
  <c r="BG2011"/>
  <c r="BF2011"/>
  <c r="T2011"/>
  <c r="R2011"/>
  <c r="P2011"/>
  <c r="BI2010"/>
  <c r="BH2010"/>
  <c r="BG2010"/>
  <c r="BF2010"/>
  <c r="T2010"/>
  <c r="R2010"/>
  <c r="P2010"/>
  <c r="BI2009"/>
  <c r="BH2009"/>
  <c r="BG2009"/>
  <c r="BF2009"/>
  <c r="T2009"/>
  <c r="R2009"/>
  <c r="P2009"/>
  <c r="BI2008"/>
  <c r="BH2008"/>
  <c r="BG2008"/>
  <c r="BF2008"/>
  <c r="T2008"/>
  <c r="R2008"/>
  <c r="P2008"/>
  <c r="BI2007"/>
  <c r="BH2007"/>
  <c r="BG2007"/>
  <c r="BF2007"/>
  <c r="T2007"/>
  <c r="R2007"/>
  <c r="P2007"/>
  <c r="BI1994"/>
  <c r="BH1994"/>
  <c r="BG1994"/>
  <c r="BF1994"/>
  <c r="T1994"/>
  <c r="R1994"/>
  <c r="P1994"/>
  <c r="BI1993"/>
  <c r="BH1993"/>
  <c r="BG1993"/>
  <c r="BF1993"/>
  <c r="T1993"/>
  <c r="R1993"/>
  <c r="P1993"/>
  <c r="BI1989"/>
  <c r="BH1989"/>
  <c r="BG1989"/>
  <c r="BF1989"/>
  <c r="T1989"/>
  <c r="R1989"/>
  <c r="P1989"/>
  <c r="BI1988"/>
  <c r="BH1988"/>
  <c r="BG1988"/>
  <c r="BF1988"/>
  <c r="T1988"/>
  <c r="R1988"/>
  <c r="P1988"/>
  <c r="BI1984"/>
  <c r="BH1984"/>
  <c r="BG1984"/>
  <c r="BF1984"/>
  <c r="T1984"/>
  <c r="R1984"/>
  <c r="P1984"/>
  <c r="BI1983"/>
  <c r="BH1983"/>
  <c r="BG1983"/>
  <c r="BF1983"/>
  <c r="T1983"/>
  <c r="R1983"/>
  <c r="P1983"/>
  <c r="BI1978"/>
  <c r="BH1978"/>
  <c r="BG1978"/>
  <c r="BF1978"/>
  <c r="T1978"/>
  <c r="R1978"/>
  <c r="P1978"/>
  <c r="BI1977"/>
  <c r="BH1977"/>
  <c r="BG1977"/>
  <c r="BF1977"/>
  <c r="T1977"/>
  <c r="R1977"/>
  <c r="P1977"/>
  <c r="BI1972"/>
  <c r="BH1972"/>
  <c r="BG1972"/>
  <c r="BF1972"/>
  <c r="T1972"/>
  <c r="R1972"/>
  <c r="P1972"/>
  <c r="BI1971"/>
  <c r="BH1971"/>
  <c r="BG1971"/>
  <c r="BF1971"/>
  <c r="T1971"/>
  <c r="R1971"/>
  <c r="P1971"/>
  <c r="BI1970"/>
  <c r="BH1970"/>
  <c r="BG1970"/>
  <c r="BF1970"/>
  <c r="T1970"/>
  <c r="R1970"/>
  <c r="P1970"/>
  <c r="BI1965"/>
  <c r="BH1965"/>
  <c r="BG1965"/>
  <c r="BF1965"/>
  <c r="T1965"/>
  <c r="R1965"/>
  <c r="P1965"/>
  <c r="BI1961"/>
  <c r="BH1961"/>
  <c r="BG1961"/>
  <c r="BF1961"/>
  <c r="T1961"/>
  <c r="R1961"/>
  <c r="P1961"/>
  <c r="BI1957"/>
  <c r="BH1957"/>
  <c r="BG1957"/>
  <c r="BF1957"/>
  <c r="T1957"/>
  <c r="R1957"/>
  <c r="P1957"/>
  <c r="BI1952"/>
  <c r="BH1952"/>
  <c r="BG1952"/>
  <c r="BF1952"/>
  <c r="T1952"/>
  <c r="R1952"/>
  <c r="P1952"/>
  <c r="BI1948"/>
  <c r="BH1948"/>
  <c r="BG1948"/>
  <c r="BF1948"/>
  <c r="T1948"/>
  <c r="R1948"/>
  <c r="P1948"/>
  <c r="BI1944"/>
  <c r="BH1944"/>
  <c r="BG1944"/>
  <c r="BF1944"/>
  <c r="T1944"/>
  <c r="R1944"/>
  <c r="P1944"/>
  <c r="BI1940"/>
  <c r="BH1940"/>
  <c r="BG1940"/>
  <c r="BF1940"/>
  <c r="T1940"/>
  <c r="R1940"/>
  <c r="P1940"/>
  <c r="BI1934"/>
  <c r="BH1934"/>
  <c r="BG1934"/>
  <c r="BF1934"/>
  <c r="T1934"/>
  <c r="R1934"/>
  <c r="P1934"/>
  <c r="BI1933"/>
  <c r="BH1933"/>
  <c r="BG1933"/>
  <c r="BF1933"/>
  <c r="T1933"/>
  <c r="R1933"/>
  <c r="P1933"/>
  <c r="BI1929"/>
  <c r="BH1929"/>
  <c r="BG1929"/>
  <c r="BF1929"/>
  <c r="T1929"/>
  <c r="R1929"/>
  <c r="P1929"/>
  <c r="BI1928"/>
  <c r="BH1928"/>
  <c r="BG1928"/>
  <c r="BF1928"/>
  <c r="T1928"/>
  <c r="R1928"/>
  <c r="P1928"/>
  <c r="BI1924"/>
  <c r="BH1924"/>
  <c r="BG1924"/>
  <c r="BF1924"/>
  <c r="T1924"/>
  <c r="R1924"/>
  <c r="P1924"/>
  <c r="BI1923"/>
  <c r="BH1923"/>
  <c r="BG1923"/>
  <c r="BF1923"/>
  <c r="T1923"/>
  <c r="R1923"/>
  <c r="P1923"/>
  <c r="BI1919"/>
  <c r="BH1919"/>
  <c r="BG1919"/>
  <c r="BF1919"/>
  <c r="T1919"/>
  <c r="R1919"/>
  <c r="P1919"/>
  <c r="BI1918"/>
  <c r="BH1918"/>
  <c r="BG1918"/>
  <c r="BF1918"/>
  <c r="T1918"/>
  <c r="R1918"/>
  <c r="P1918"/>
  <c r="BI1917"/>
  <c r="BH1917"/>
  <c r="BG1917"/>
  <c r="BF1917"/>
  <c r="T1917"/>
  <c r="R1917"/>
  <c r="P1917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896"/>
  <c r="BH1896"/>
  <c r="BG1896"/>
  <c r="BF1896"/>
  <c r="T1896"/>
  <c r="R1896"/>
  <c r="P1896"/>
  <c r="BI1894"/>
  <c r="BH1894"/>
  <c r="BG1894"/>
  <c r="BF1894"/>
  <c r="T1894"/>
  <c r="R1894"/>
  <c r="P1894"/>
  <c r="BI1893"/>
  <c r="BH1893"/>
  <c r="BG1893"/>
  <c r="BF1893"/>
  <c r="T1893"/>
  <c r="R1893"/>
  <c r="P1893"/>
  <c r="BI1889"/>
  <c r="BH1889"/>
  <c r="BG1889"/>
  <c r="BF1889"/>
  <c r="T1889"/>
  <c r="R1889"/>
  <c r="P1889"/>
  <c r="BI1885"/>
  <c r="BH1885"/>
  <c r="BG1885"/>
  <c r="BF1885"/>
  <c r="T1885"/>
  <c r="R1885"/>
  <c r="P1885"/>
  <c r="BI1884"/>
  <c r="BH1884"/>
  <c r="BG1884"/>
  <c r="BF1884"/>
  <c r="T1884"/>
  <c r="R1884"/>
  <c r="P1884"/>
  <c r="BI1880"/>
  <c r="BH1880"/>
  <c r="BG1880"/>
  <c r="BF1880"/>
  <c r="T1880"/>
  <c r="R1880"/>
  <c r="P1880"/>
  <c r="BI1876"/>
  <c r="BH1876"/>
  <c r="BG1876"/>
  <c r="BF1876"/>
  <c r="T1876"/>
  <c r="R1876"/>
  <c r="P1876"/>
  <c r="BI1875"/>
  <c r="BH1875"/>
  <c r="BG1875"/>
  <c r="BF1875"/>
  <c r="T1875"/>
  <c r="R1875"/>
  <c r="P1875"/>
  <c r="BI1871"/>
  <c r="BH1871"/>
  <c r="BG1871"/>
  <c r="BF1871"/>
  <c r="T1871"/>
  <c r="R1871"/>
  <c r="P1871"/>
  <c r="BI1867"/>
  <c r="BH1867"/>
  <c r="BG1867"/>
  <c r="BF1867"/>
  <c r="T1867"/>
  <c r="R1867"/>
  <c r="P1867"/>
  <c r="BI1866"/>
  <c r="BH1866"/>
  <c r="BG1866"/>
  <c r="BF1866"/>
  <c r="T1866"/>
  <c r="R1866"/>
  <c r="P1866"/>
  <c r="BI1862"/>
  <c r="BH1862"/>
  <c r="BG1862"/>
  <c r="BF1862"/>
  <c r="T1862"/>
  <c r="R1862"/>
  <c r="P1862"/>
  <c r="BI1858"/>
  <c r="BH1858"/>
  <c r="BG1858"/>
  <c r="BF1858"/>
  <c r="T1858"/>
  <c r="R1858"/>
  <c r="P1858"/>
  <c r="BI1857"/>
  <c r="BH1857"/>
  <c r="BG1857"/>
  <c r="BF1857"/>
  <c r="T1857"/>
  <c r="R1857"/>
  <c r="P1857"/>
  <c r="BI1853"/>
  <c r="BH1853"/>
  <c r="BG1853"/>
  <c r="BF1853"/>
  <c r="T1853"/>
  <c r="R1853"/>
  <c r="P1853"/>
  <c r="BI1849"/>
  <c r="BH1849"/>
  <c r="BG1849"/>
  <c r="BF1849"/>
  <c r="T1849"/>
  <c r="R1849"/>
  <c r="P1849"/>
  <c r="BI1848"/>
  <c r="BH1848"/>
  <c r="BG1848"/>
  <c r="BF1848"/>
  <c r="T1848"/>
  <c r="R1848"/>
  <c r="P1848"/>
  <c r="BI1844"/>
  <c r="BH1844"/>
  <c r="BG1844"/>
  <c r="BF1844"/>
  <c r="T1844"/>
  <c r="R1844"/>
  <c r="P1844"/>
  <c r="BI1843"/>
  <c r="BH1843"/>
  <c r="BG1843"/>
  <c r="BF1843"/>
  <c r="T1843"/>
  <c r="R1843"/>
  <c r="P1843"/>
  <c r="BI1839"/>
  <c r="BH1839"/>
  <c r="BG1839"/>
  <c r="BF1839"/>
  <c r="T1839"/>
  <c r="R1839"/>
  <c r="P1839"/>
  <c r="BI1838"/>
  <c r="BH1838"/>
  <c r="BG1838"/>
  <c r="BF1838"/>
  <c r="T1838"/>
  <c r="R1838"/>
  <c r="P1838"/>
  <c r="BI1837"/>
  <c r="BH1837"/>
  <c r="BG1837"/>
  <c r="BF1837"/>
  <c r="T1837"/>
  <c r="R1837"/>
  <c r="P1837"/>
  <c r="BI1836"/>
  <c r="BH1836"/>
  <c r="BG1836"/>
  <c r="BF1836"/>
  <c r="T1836"/>
  <c r="R1836"/>
  <c r="P1836"/>
  <c r="BI1835"/>
  <c r="BH1835"/>
  <c r="BG1835"/>
  <c r="BF1835"/>
  <c r="T1835"/>
  <c r="R1835"/>
  <c r="P1835"/>
  <c r="BI1828"/>
  <c r="BH1828"/>
  <c r="BG1828"/>
  <c r="BF1828"/>
  <c r="T1828"/>
  <c r="R1828"/>
  <c r="P1828"/>
  <c r="BI1827"/>
  <c r="BH1827"/>
  <c r="BG1827"/>
  <c r="BF1827"/>
  <c r="T1827"/>
  <c r="R1827"/>
  <c r="P1827"/>
  <c r="BI1826"/>
  <c r="BH1826"/>
  <c r="BG1826"/>
  <c r="BF1826"/>
  <c r="T1826"/>
  <c r="R1826"/>
  <c r="P1826"/>
  <c r="BI1825"/>
  <c r="BH1825"/>
  <c r="BG1825"/>
  <c r="BF1825"/>
  <c r="T1825"/>
  <c r="R1825"/>
  <c r="P1825"/>
  <c r="BI1824"/>
  <c r="BH1824"/>
  <c r="BG1824"/>
  <c r="BF1824"/>
  <c r="T1824"/>
  <c r="R1824"/>
  <c r="P1824"/>
  <c r="BI1817"/>
  <c r="BH1817"/>
  <c r="BG1817"/>
  <c r="BF1817"/>
  <c r="T1817"/>
  <c r="R1817"/>
  <c r="P1817"/>
  <c r="BI1816"/>
  <c r="BH1816"/>
  <c r="BG1816"/>
  <c r="BF1816"/>
  <c r="T1816"/>
  <c r="R1816"/>
  <c r="P1816"/>
  <c r="BI1812"/>
  <c r="BH1812"/>
  <c r="BG1812"/>
  <c r="BF1812"/>
  <c r="T1812"/>
  <c r="R1812"/>
  <c r="P1812"/>
  <c r="BI1810"/>
  <c r="BH1810"/>
  <c r="BG1810"/>
  <c r="BF1810"/>
  <c r="T1810"/>
  <c r="R1810"/>
  <c r="P1810"/>
  <c r="BI1806"/>
  <c r="BH1806"/>
  <c r="BG1806"/>
  <c r="BF1806"/>
  <c r="T1806"/>
  <c r="R1806"/>
  <c r="P1806"/>
  <c r="BI1802"/>
  <c r="BH1802"/>
  <c r="BG1802"/>
  <c r="BF1802"/>
  <c r="T1802"/>
  <c r="R1802"/>
  <c r="P1802"/>
  <c r="BI1798"/>
  <c r="BH1798"/>
  <c r="BG1798"/>
  <c r="BF1798"/>
  <c r="T1798"/>
  <c r="R1798"/>
  <c r="P1798"/>
  <c r="BI1794"/>
  <c r="BH1794"/>
  <c r="BG1794"/>
  <c r="BF1794"/>
  <c r="T1794"/>
  <c r="R1794"/>
  <c r="P1794"/>
  <c r="BI1788"/>
  <c r="BH1788"/>
  <c r="BG1788"/>
  <c r="BF1788"/>
  <c r="T1788"/>
  <c r="R1788"/>
  <c r="P1788"/>
  <c r="BI1784"/>
  <c r="BH1784"/>
  <c r="BG1784"/>
  <c r="BF1784"/>
  <c r="T1784"/>
  <c r="R1784"/>
  <c r="P1784"/>
  <c r="BI1780"/>
  <c r="BH1780"/>
  <c r="BG1780"/>
  <c r="BF1780"/>
  <c r="T1780"/>
  <c r="R1780"/>
  <c r="P1780"/>
  <c r="BI1776"/>
  <c r="BH1776"/>
  <c r="BG1776"/>
  <c r="BF1776"/>
  <c r="T1776"/>
  <c r="R1776"/>
  <c r="P1776"/>
  <c r="BI1772"/>
  <c r="BH1772"/>
  <c r="BG1772"/>
  <c r="BF1772"/>
  <c r="T1772"/>
  <c r="R1772"/>
  <c r="P1772"/>
  <c r="BI1771"/>
  <c r="BH1771"/>
  <c r="BG1771"/>
  <c r="BF1771"/>
  <c r="T1771"/>
  <c r="R1771"/>
  <c r="P1771"/>
  <c r="BI1767"/>
  <c r="BH1767"/>
  <c r="BG1767"/>
  <c r="BF1767"/>
  <c r="T1767"/>
  <c r="R1767"/>
  <c r="P1767"/>
  <c r="BI1763"/>
  <c r="BH1763"/>
  <c r="BG1763"/>
  <c r="BF1763"/>
  <c r="T1763"/>
  <c r="R1763"/>
  <c r="P1763"/>
  <c r="BI1761"/>
  <c r="BH1761"/>
  <c r="BG1761"/>
  <c r="BF1761"/>
  <c r="T1761"/>
  <c r="R1761"/>
  <c r="P1761"/>
  <c r="BI1757"/>
  <c r="BH1757"/>
  <c r="BG1757"/>
  <c r="BF1757"/>
  <c r="T1757"/>
  <c r="R1757"/>
  <c r="P1757"/>
  <c r="BI1755"/>
  <c r="BH1755"/>
  <c r="BG1755"/>
  <c r="BF1755"/>
  <c r="T1755"/>
  <c r="R1755"/>
  <c r="P1755"/>
  <c r="BI1753"/>
  <c r="BH1753"/>
  <c r="BG1753"/>
  <c r="BF1753"/>
  <c r="T1753"/>
  <c r="R1753"/>
  <c r="P1753"/>
  <c r="BI1749"/>
  <c r="BH1749"/>
  <c r="BG1749"/>
  <c r="BF1749"/>
  <c r="T1749"/>
  <c r="R1749"/>
  <c r="P1749"/>
  <c r="BI1748"/>
  <c r="BH1748"/>
  <c r="BG1748"/>
  <c r="BF1748"/>
  <c r="T1748"/>
  <c r="R1748"/>
  <c r="P1748"/>
  <c r="BI1744"/>
  <c r="BH1744"/>
  <c r="BG1744"/>
  <c r="BF1744"/>
  <c r="T1744"/>
  <c r="R1744"/>
  <c r="P1744"/>
  <c r="BI1740"/>
  <c r="BH1740"/>
  <c r="BG1740"/>
  <c r="BF1740"/>
  <c r="T1740"/>
  <c r="R1740"/>
  <c r="P1740"/>
  <c r="BI1736"/>
  <c r="BH1736"/>
  <c r="BG1736"/>
  <c r="BF1736"/>
  <c r="T1736"/>
  <c r="R1736"/>
  <c r="P1736"/>
  <c r="BI1732"/>
  <c r="BH1732"/>
  <c r="BG1732"/>
  <c r="BF1732"/>
  <c r="T1732"/>
  <c r="R1732"/>
  <c r="P1732"/>
  <c r="BI1730"/>
  <c r="BH1730"/>
  <c r="BG1730"/>
  <c r="BF1730"/>
  <c r="T1730"/>
  <c r="R1730"/>
  <c r="P1730"/>
  <c r="BI1729"/>
  <c r="BH1729"/>
  <c r="BG1729"/>
  <c r="BF1729"/>
  <c r="T1729"/>
  <c r="R1729"/>
  <c r="P1729"/>
  <c r="BI1725"/>
  <c r="BH1725"/>
  <c r="BG1725"/>
  <c r="BF1725"/>
  <c r="T1725"/>
  <c r="R1725"/>
  <c r="P1725"/>
  <c r="BI1721"/>
  <c r="BH1721"/>
  <c r="BG1721"/>
  <c r="BF1721"/>
  <c r="T1721"/>
  <c r="R1721"/>
  <c r="P1721"/>
  <c r="BI1719"/>
  <c r="BH1719"/>
  <c r="BG1719"/>
  <c r="BF1719"/>
  <c r="T1719"/>
  <c r="R1719"/>
  <c r="P1719"/>
  <c r="BI1715"/>
  <c r="BH1715"/>
  <c r="BG1715"/>
  <c r="BF1715"/>
  <c r="T1715"/>
  <c r="R1715"/>
  <c r="P1715"/>
  <c r="BI1710"/>
  <c r="BH1710"/>
  <c r="BG1710"/>
  <c r="BF1710"/>
  <c r="T1710"/>
  <c r="R1710"/>
  <c r="P1710"/>
  <c r="BI1705"/>
  <c r="BH1705"/>
  <c r="BG1705"/>
  <c r="BF1705"/>
  <c r="T1705"/>
  <c r="R1705"/>
  <c r="P1705"/>
  <c r="BI1700"/>
  <c r="BH1700"/>
  <c r="BG1700"/>
  <c r="BF1700"/>
  <c r="T1700"/>
  <c r="R1700"/>
  <c r="P1700"/>
  <c r="BI1692"/>
  <c r="BH1692"/>
  <c r="BG1692"/>
  <c r="BF1692"/>
  <c r="T1692"/>
  <c r="R1692"/>
  <c r="P1692"/>
  <c r="BI1680"/>
  <c r="BH1680"/>
  <c r="BG1680"/>
  <c r="BF1680"/>
  <c r="T1680"/>
  <c r="R1680"/>
  <c r="P1680"/>
  <c r="BI1664"/>
  <c r="BH1664"/>
  <c r="BG1664"/>
  <c r="BF1664"/>
  <c r="T1664"/>
  <c r="R1664"/>
  <c r="P1664"/>
  <c r="BI1662"/>
  <c r="BH1662"/>
  <c r="BG1662"/>
  <c r="BF1662"/>
  <c r="T1662"/>
  <c r="R1662"/>
  <c r="P1662"/>
  <c r="BI1653"/>
  <c r="BH1653"/>
  <c r="BG1653"/>
  <c r="BF1653"/>
  <c r="T1653"/>
  <c r="R1653"/>
  <c r="P1653"/>
  <c r="BI1646"/>
  <c r="BH1646"/>
  <c r="BG1646"/>
  <c r="BF1646"/>
  <c r="T1646"/>
  <c r="R1646"/>
  <c r="P1646"/>
  <c r="BI1640"/>
  <c r="BH1640"/>
  <c r="BG1640"/>
  <c r="BF1640"/>
  <c r="T1640"/>
  <c r="R1640"/>
  <c r="P1640"/>
  <c r="BI1634"/>
  <c r="BH1634"/>
  <c r="BG1634"/>
  <c r="BF1634"/>
  <c r="T1634"/>
  <c r="R1634"/>
  <c r="P1634"/>
  <c r="BI1627"/>
  <c r="BH1627"/>
  <c r="BG1627"/>
  <c r="BF1627"/>
  <c r="T1627"/>
  <c r="R1627"/>
  <c r="P1627"/>
  <c r="BI1621"/>
  <c r="BH1621"/>
  <c r="BG1621"/>
  <c r="BF1621"/>
  <c r="T1621"/>
  <c r="R1621"/>
  <c r="P1621"/>
  <c r="BI1602"/>
  <c r="BH1602"/>
  <c r="BG1602"/>
  <c r="BF1602"/>
  <c r="T1602"/>
  <c r="R1602"/>
  <c r="P1602"/>
  <c r="BI1600"/>
  <c r="BH1600"/>
  <c r="BG1600"/>
  <c r="BF1600"/>
  <c r="T1600"/>
  <c r="R1600"/>
  <c r="P1600"/>
  <c r="BI1599"/>
  <c r="BH1599"/>
  <c r="BG1599"/>
  <c r="BF1599"/>
  <c r="T1599"/>
  <c r="R1599"/>
  <c r="P1599"/>
  <c r="BI1595"/>
  <c r="BH1595"/>
  <c r="BG1595"/>
  <c r="BF1595"/>
  <c r="T1595"/>
  <c r="R1595"/>
  <c r="P1595"/>
  <c r="BI1593"/>
  <c r="BH1593"/>
  <c r="BG1593"/>
  <c r="BF1593"/>
  <c r="T1593"/>
  <c r="R1593"/>
  <c r="P1593"/>
  <c r="BI1589"/>
  <c r="BH1589"/>
  <c r="BG1589"/>
  <c r="BF1589"/>
  <c r="T1589"/>
  <c r="R1589"/>
  <c r="P1589"/>
  <c r="BI1587"/>
  <c r="BH1587"/>
  <c r="BG1587"/>
  <c r="BF1587"/>
  <c r="T1587"/>
  <c r="R1587"/>
  <c r="P1587"/>
  <c r="BI1583"/>
  <c r="BH1583"/>
  <c r="BG1583"/>
  <c r="BF1583"/>
  <c r="T1583"/>
  <c r="R1583"/>
  <c r="P1583"/>
  <c r="BI1581"/>
  <c r="BH1581"/>
  <c r="BG1581"/>
  <c r="BF1581"/>
  <c r="T1581"/>
  <c r="R1581"/>
  <c r="P1581"/>
  <c r="BI1577"/>
  <c r="BH1577"/>
  <c r="BG1577"/>
  <c r="BF1577"/>
  <c r="T1577"/>
  <c r="R1577"/>
  <c r="P1577"/>
  <c r="BI1575"/>
  <c r="BH1575"/>
  <c r="BG1575"/>
  <c r="BF1575"/>
  <c r="T1575"/>
  <c r="R1575"/>
  <c r="P1575"/>
  <c r="BI1571"/>
  <c r="BH1571"/>
  <c r="BG1571"/>
  <c r="BF1571"/>
  <c r="T1571"/>
  <c r="R1571"/>
  <c r="P1571"/>
  <c r="BI1567"/>
  <c r="BH1567"/>
  <c r="BG1567"/>
  <c r="BF1567"/>
  <c r="T1567"/>
  <c r="R1567"/>
  <c r="P1567"/>
  <c r="BI1563"/>
  <c r="BH1563"/>
  <c r="BG1563"/>
  <c r="BF1563"/>
  <c r="T1563"/>
  <c r="R1563"/>
  <c r="P1563"/>
  <c r="BI1561"/>
  <c r="BH1561"/>
  <c r="BG1561"/>
  <c r="BF1561"/>
  <c r="T1561"/>
  <c r="R1561"/>
  <c r="P1561"/>
  <c r="BI1557"/>
  <c r="BH1557"/>
  <c r="BG1557"/>
  <c r="BF1557"/>
  <c r="T1557"/>
  <c r="R1557"/>
  <c r="P1557"/>
  <c r="BI1555"/>
  <c r="BH1555"/>
  <c r="BG1555"/>
  <c r="BF1555"/>
  <c r="T1555"/>
  <c r="R1555"/>
  <c r="P1555"/>
  <c r="BI1551"/>
  <c r="BH1551"/>
  <c r="BG1551"/>
  <c r="BF1551"/>
  <c r="T1551"/>
  <c r="R1551"/>
  <c r="P1551"/>
  <c r="BI1549"/>
  <c r="BH1549"/>
  <c r="BG1549"/>
  <c r="BF1549"/>
  <c r="T1549"/>
  <c r="R1549"/>
  <c r="P1549"/>
  <c r="BI1544"/>
  <c r="BH1544"/>
  <c r="BG1544"/>
  <c r="BF1544"/>
  <c r="T1544"/>
  <c r="R1544"/>
  <c r="P1544"/>
  <c r="BI1542"/>
  <c r="BH1542"/>
  <c r="BG1542"/>
  <c r="BF1542"/>
  <c r="T1542"/>
  <c r="R1542"/>
  <c r="P1542"/>
  <c r="BI1537"/>
  <c r="BH1537"/>
  <c r="BG1537"/>
  <c r="BF1537"/>
  <c r="T1537"/>
  <c r="R1537"/>
  <c r="P1537"/>
  <c r="BI1533"/>
  <c r="BH1533"/>
  <c r="BG1533"/>
  <c r="BF1533"/>
  <c r="T1533"/>
  <c r="R1533"/>
  <c r="P1533"/>
  <c r="BI1529"/>
  <c r="BH1529"/>
  <c r="BG1529"/>
  <c r="BF1529"/>
  <c r="T1529"/>
  <c r="R1529"/>
  <c r="P1529"/>
  <c r="BI1527"/>
  <c r="BH1527"/>
  <c r="BG1527"/>
  <c r="BF1527"/>
  <c r="T1527"/>
  <c r="R1527"/>
  <c r="P1527"/>
  <c r="BI1522"/>
  <c r="BH1522"/>
  <c r="BG1522"/>
  <c r="BF1522"/>
  <c r="T1522"/>
  <c r="R1522"/>
  <c r="P1522"/>
  <c r="BI1520"/>
  <c r="BH1520"/>
  <c r="BG1520"/>
  <c r="BF1520"/>
  <c r="T1520"/>
  <c r="R1520"/>
  <c r="P1520"/>
  <c r="BI1515"/>
  <c r="BH1515"/>
  <c r="BG1515"/>
  <c r="BF1515"/>
  <c r="T1515"/>
  <c r="R1515"/>
  <c r="P1515"/>
  <c r="BI1513"/>
  <c r="BH1513"/>
  <c r="BG1513"/>
  <c r="BF1513"/>
  <c r="T1513"/>
  <c r="R1513"/>
  <c r="P1513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0"/>
  <c r="BH1500"/>
  <c r="BG1500"/>
  <c r="BF1500"/>
  <c r="T1500"/>
  <c r="R1500"/>
  <c r="P1500"/>
  <c r="BI1498"/>
  <c r="BH1498"/>
  <c r="BG1498"/>
  <c r="BF1498"/>
  <c r="T1498"/>
  <c r="R1498"/>
  <c r="P1498"/>
  <c r="BI1494"/>
  <c r="BH1494"/>
  <c r="BG1494"/>
  <c r="BF1494"/>
  <c r="T1494"/>
  <c r="R1494"/>
  <c r="P1494"/>
  <c r="BI1492"/>
  <c r="BH1492"/>
  <c r="BG1492"/>
  <c r="BF1492"/>
  <c r="T1492"/>
  <c r="R1492"/>
  <c r="P1492"/>
  <c r="BI1488"/>
  <c r="BH1488"/>
  <c r="BG1488"/>
  <c r="BF1488"/>
  <c r="T1488"/>
  <c r="R1488"/>
  <c r="P1488"/>
  <c r="BI1486"/>
  <c r="BH1486"/>
  <c r="BG1486"/>
  <c r="BF1486"/>
  <c r="T1486"/>
  <c r="R1486"/>
  <c r="P1486"/>
  <c r="BI1482"/>
  <c r="BH1482"/>
  <c r="BG1482"/>
  <c r="BF1482"/>
  <c r="T1482"/>
  <c r="R1482"/>
  <c r="P1482"/>
  <c r="BI1480"/>
  <c r="BH1480"/>
  <c r="BG1480"/>
  <c r="BF1480"/>
  <c r="T1480"/>
  <c r="R1480"/>
  <c r="P1480"/>
  <c r="BI1469"/>
  <c r="BH1469"/>
  <c r="BG1469"/>
  <c r="BF1469"/>
  <c r="T1469"/>
  <c r="R1469"/>
  <c r="P1469"/>
  <c r="BI1467"/>
  <c r="BH1467"/>
  <c r="BG1467"/>
  <c r="BF1467"/>
  <c r="T1467"/>
  <c r="R1467"/>
  <c r="P1467"/>
  <c r="BI1457"/>
  <c r="BH1457"/>
  <c r="BG1457"/>
  <c r="BF1457"/>
  <c r="T1457"/>
  <c r="R1457"/>
  <c r="P1457"/>
  <c r="BI1455"/>
  <c r="BH1455"/>
  <c r="BG1455"/>
  <c r="BF1455"/>
  <c r="T1455"/>
  <c r="R1455"/>
  <c r="P1455"/>
  <c r="BI1450"/>
  <c r="BH1450"/>
  <c r="BG1450"/>
  <c r="BF1450"/>
  <c r="T1450"/>
  <c r="R1450"/>
  <c r="P1450"/>
  <c r="BI1448"/>
  <c r="BH1448"/>
  <c r="BG1448"/>
  <c r="BF1448"/>
  <c r="T1448"/>
  <c r="R1448"/>
  <c r="P1448"/>
  <c r="BI1438"/>
  <c r="BH1438"/>
  <c r="BG1438"/>
  <c r="BF1438"/>
  <c r="T1438"/>
  <c r="R1438"/>
  <c r="P1438"/>
  <c r="BI1436"/>
  <c r="BH1436"/>
  <c r="BG1436"/>
  <c r="BF1436"/>
  <c r="T1436"/>
  <c r="R1436"/>
  <c r="P1436"/>
  <c r="BI1432"/>
  <c r="BH1432"/>
  <c r="BG1432"/>
  <c r="BF1432"/>
  <c r="T1432"/>
  <c r="R1432"/>
  <c r="P1432"/>
  <c r="BI1430"/>
  <c r="BH1430"/>
  <c r="BG1430"/>
  <c r="BF1430"/>
  <c r="T1430"/>
  <c r="R1430"/>
  <c r="P1430"/>
  <c r="BI1419"/>
  <c r="BH1419"/>
  <c r="BG1419"/>
  <c r="BF1419"/>
  <c r="T1419"/>
  <c r="R1419"/>
  <c r="P1419"/>
  <c r="BI1416"/>
  <c r="BH1416"/>
  <c r="BG1416"/>
  <c r="BF1416"/>
  <c r="T1416"/>
  <c r="T1415"/>
  <c r="R1416"/>
  <c r="R1415"/>
  <c r="P1416"/>
  <c r="P1415"/>
  <c r="BI1411"/>
  <c r="BH1411"/>
  <c r="BG1411"/>
  <c r="BF1411"/>
  <c r="T1411"/>
  <c r="R1411"/>
  <c r="P1411"/>
  <c r="BI1406"/>
  <c r="BH1406"/>
  <c r="BG1406"/>
  <c r="BF1406"/>
  <c r="T1406"/>
  <c r="R1406"/>
  <c r="P1406"/>
  <c r="BI1402"/>
  <c r="BH1402"/>
  <c r="BG1402"/>
  <c r="BF1402"/>
  <c r="T1402"/>
  <c r="R1402"/>
  <c r="P1402"/>
  <c r="BI1398"/>
  <c r="BH1398"/>
  <c r="BG1398"/>
  <c r="BF1398"/>
  <c r="T1398"/>
  <c r="R1398"/>
  <c r="P1398"/>
  <c r="BI1394"/>
  <c r="BH1394"/>
  <c r="BG1394"/>
  <c r="BF1394"/>
  <c r="T1394"/>
  <c r="R1394"/>
  <c r="P1394"/>
  <c r="BI1386"/>
  <c r="BH1386"/>
  <c r="BG1386"/>
  <c r="BF1386"/>
  <c r="T1386"/>
  <c r="R1386"/>
  <c r="P1386"/>
  <c r="BI1385"/>
  <c r="BH1385"/>
  <c r="BG1385"/>
  <c r="BF1385"/>
  <c r="T1385"/>
  <c r="R1385"/>
  <c r="P1385"/>
  <c r="BI1384"/>
  <c r="BH1384"/>
  <c r="BG1384"/>
  <c r="BF1384"/>
  <c r="T1384"/>
  <c r="R1384"/>
  <c r="P1384"/>
  <c r="BI1383"/>
  <c r="BH1383"/>
  <c r="BG1383"/>
  <c r="BF1383"/>
  <c r="T1383"/>
  <c r="R1383"/>
  <c r="P1383"/>
  <c r="BI1378"/>
  <c r="BH1378"/>
  <c r="BG1378"/>
  <c r="BF1378"/>
  <c r="T1378"/>
  <c r="R1378"/>
  <c r="P1378"/>
  <c r="BI1371"/>
  <c r="BH1371"/>
  <c r="BG1371"/>
  <c r="BF1371"/>
  <c r="T1371"/>
  <c r="R1371"/>
  <c r="P1371"/>
  <c r="BI1366"/>
  <c r="BH1366"/>
  <c r="BG1366"/>
  <c r="BF1366"/>
  <c r="T1366"/>
  <c r="R1366"/>
  <c r="P1366"/>
  <c r="BI1362"/>
  <c r="BH1362"/>
  <c r="BG1362"/>
  <c r="BF1362"/>
  <c r="T1362"/>
  <c r="R1362"/>
  <c r="P1362"/>
  <c r="BI1357"/>
  <c r="BH1357"/>
  <c r="BG1357"/>
  <c r="BF1357"/>
  <c r="T1357"/>
  <c r="R1357"/>
  <c r="P1357"/>
  <c r="BI1353"/>
  <c r="BH1353"/>
  <c r="BG1353"/>
  <c r="BF1353"/>
  <c r="T1353"/>
  <c r="R1353"/>
  <c r="P1353"/>
  <c r="BI1349"/>
  <c r="BH1349"/>
  <c r="BG1349"/>
  <c r="BF1349"/>
  <c r="T1349"/>
  <c r="R1349"/>
  <c r="P1349"/>
  <c r="BI1345"/>
  <c r="BH1345"/>
  <c r="BG1345"/>
  <c r="BF1345"/>
  <c r="T1345"/>
  <c r="R1345"/>
  <c r="P1345"/>
  <c r="BI1341"/>
  <c r="BH1341"/>
  <c r="BG1341"/>
  <c r="BF1341"/>
  <c r="T1341"/>
  <c r="R1341"/>
  <c r="P1341"/>
  <c r="BI1336"/>
  <c r="BH1336"/>
  <c r="BG1336"/>
  <c r="BF1336"/>
  <c r="T1336"/>
  <c r="R1336"/>
  <c r="P1336"/>
  <c r="BI1332"/>
  <c r="BH1332"/>
  <c r="BG1332"/>
  <c r="BF1332"/>
  <c r="T1332"/>
  <c r="R1332"/>
  <c r="P1332"/>
  <c r="BI1328"/>
  <c r="BH1328"/>
  <c r="BG1328"/>
  <c r="BF1328"/>
  <c r="T1328"/>
  <c r="R1328"/>
  <c r="P1328"/>
  <c r="BI1324"/>
  <c r="BH1324"/>
  <c r="BG1324"/>
  <c r="BF1324"/>
  <c r="T1324"/>
  <c r="R1324"/>
  <c r="P1324"/>
  <c r="BI1320"/>
  <c r="BH1320"/>
  <c r="BG1320"/>
  <c r="BF1320"/>
  <c r="T1320"/>
  <c r="R1320"/>
  <c r="P1320"/>
  <c r="BI1315"/>
  <c r="BH1315"/>
  <c r="BG1315"/>
  <c r="BF1315"/>
  <c r="T1315"/>
  <c r="R1315"/>
  <c r="P1315"/>
  <c r="BI1311"/>
  <c r="BH1311"/>
  <c r="BG1311"/>
  <c r="BF1311"/>
  <c r="T1311"/>
  <c r="R1311"/>
  <c r="P1311"/>
  <c r="BI1307"/>
  <c r="BH1307"/>
  <c r="BG1307"/>
  <c r="BF1307"/>
  <c r="T1307"/>
  <c r="R1307"/>
  <c r="P1307"/>
  <c r="BI1295"/>
  <c r="BH1295"/>
  <c r="BG1295"/>
  <c r="BF1295"/>
  <c r="T1295"/>
  <c r="R1295"/>
  <c r="P1295"/>
  <c r="BI1294"/>
  <c r="BH1294"/>
  <c r="BG1294"/>
  <c r="BF1294"/>
  <c r="T1294"/>
  <c r="R1294"/>
  <c r="P1294"/>
  <c r="BI1288"/>
  <c r="BH1288"/>
  <c r="BG1288"/>
  <c r="BF1288"/>
  <c r="T1288"/>
  <c r="R1288"/>
  <c r="P1288"/>
  <c r="BI1284"/>
  <c r="BH1284"/>
  <c r="BG1284"/>
  <c r="BF1284"/>
  <c r="T1284"/>
  <c r="R1284"/>
  <c r="P1284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68"/>
  <c r="BH1268"/>
  <c r="BG1268"/>
  <c r="BF1268"/>
  <c r="T1268"/>
  <c r="R1268"/>
  <c r="P1268"/>
  <c r="BI1263"/>
  <c r="BH1263"/>
  <c r="BG1263"/>
  <c r="BF1263"/>
  <c r="T1263"/>
  <c r="R1263"/>
  <c r="P1263"/>
  <c r="BI1260"/>
  <c r="BH1260"/>
  <c r="BG1260"/>
  <c r="BF1260"/>
  <c r="T1260"/>
  <c r="R1260"/>
  <c r="P1260"/>
  <c r="BI1256"/>
  <c r="BH1256"/>
  <c r="BG1256"/>
  <c r="BF1256"/>
  <c r="T1256"/>
  <c r="R1256"/>
  <c r="P1256"/>
  <c r="BI1255"/>
  <c r="BH1255"/>
  <c r="BG1255"/>
  <c r="BF1255"/>
  <c r="T1255"/>
  <c r="R1255"/>
  <c r="P1255"/>
  <c r="BI1251"/>
  <c r="BH1251"/>
  <c r="BG1251"/>
  <c r="BF1251"/>
  <c r="T1251"/>
  <c r="R1251"/>
  <c r="P1251"/>
  <c r="BI1250"/>
  <c r="BH1250"/>
  <c r="BG1250"/>
  <c r="BF1250"/>
  <c r="T1250"/>
  <c r="R1250"/>
  <c r="P1250"/>
  <c r="BI1246"/>
  <c r="BH1246"/>
  <c r="BG1246"/>
  <c r="BF1246"/>
  <c r="T1246"/>
  <c r="R1246"/>
  <c r="P1246"/>
  <c r="BI1242"/>
  <c r="BH1242"/>
  <c r="BG1242"/>
  <c r="BF1242"/>
  <c r="T1242"/>
  <c r="R1242"/>
  <c r="P1242"/>
  <c r="BI1234"/>
  <c r="BH1234"/>
  <c r="BG1234"/>
  <c r="BF1234"/>
  <c r="T1234"/>
  <c r="R1234"/>
  <c r="P1234"/>
  <c r="BI1226"/>
  <c r="BH1226"/>
  <c r="BG1226"/>
  <c r="BF1226"/>
  <c r="T1226"/>
  <c r="R1226"/>
  <c r="P1226"/>
  <c r="BI1224"/>
  <c r="BH1224"/>
  <c r="BG1224"/>
  <c r="BF1224"/>
  <c r="T1224"/>
  <c r="R1224"/>
  <c r="P1224"/>
  <c r="BI1219"/>
  <c r="BH1219"/>
  <c r="BG1219"/>
  <c r="BF1219"/>
  <c r="T1219"/>
  <c r="R1219"/>
  <c r="P1219"/>
  <c r="BI1217"/>
  <c r="BH1217"/>
  <c r="BG1217"/>
  <c r="BF1217"/>
  <c r="T1217"/>
  <c r="R1217"/>
  <c r="P1217"/>
  <c r="BI1212"/>
  <c r="BH1212"/>
  <c r="BG1212"/>
  <c r="BF1212"/>
  <c r="T1212"/>
  <c r="R1212"/>
  <c r="P1212"/>
  <c r="BI1201"/>
  <c r="BH1201"/>
  <c r="BG1201"/>
  <c r="BF1201"/>
  <c r="T1201"/>
  <c r="R1201"/>
  <c r="P1201"/>
  <c r="BI1188"/>
  <c r="BH1188"/>
  <c r="BG1188"/>
  <c r="BF1188"/>
  <c r="T1188"/>
  <c r="R1188"/>
  <c r="P1188"/>
  <c r="BI1184"/>
  <c r="BH1184"/>
  <c r="BG1184"/>
  <c r="BF1184"/>
  <c r="T1184"/>
  <c r="R1184"/>
  <c r="P1184"/>
  <c r="BI1180"/>
  <c r="BH1180"/>
  <c r="BG1180"/>
  <c r="BF1180"/>
  <c r="T1180"/>
  <c r="R1180"/>
  <c r="P1180"/>
  <c r="BI1176"/>
  <c r="BH1176"/>
  <c r="BG1176"/>
  <c r="BF1176"/>
  <c r="T1176"/>
  <c r="R1176"/>
  <c r="P1176"/>
  <c r="BI1172"/>
  <c r="BH1172"/>
  <c r="BG1172"/>
  <c r="BF1172"/>
  <c r="T1172"/>
  <c r="R1172"/>
  <c r="P1172"/>
  <c r="BI1168"/>
  <c r="BH1168"/>
  <c r="BG1168"/>
  <c r="BF1168"/>
  <c r="T1168"/>
  <c r="R1168"/>
  <c r="P1168"/>
  <c r="BI1164"/>
  <c r="BH1164"/>
  <c r="BG1164"/>
  <c r="BF1164"/>
  <c r="T1164"/>
  <c r="R1164"/>
  <c r="P1164"/>
  <c r="BI1159"/>
  <c r="BH1159"/>
  <c r="BG1159"/>
  <c r="BF1159"/>
  <c r="T1159"/>
  <c r="R1159"/>
  <c r="P1159"/>
  <c r="BI1153"/>
  <c r="BH1153"/>
  <c r="BG1153"/>
  <c r="BF1153"/>
  <c r="T1153"/>
  <c r="R1153"/>
  <c r="P1153"/>
  <c r="BI1147"/>
  <c r="BH1147"/>
  <c r="BG1147"/>
  <c r="BF1147"/>
  <c r="T1147"/>
  <c r="R1147"/>
  <c r="P1147"/>
  <c r="BI1141"/>
  <c r="BH1141"/>
  <c r="BG1141"/>
  <c r="BF1141"/>
  <c r="T1141"/>
  <c r="R1141"/>
  <c r="P1141"/>
  <c r="BI1137"/>
  <c r="BH1137"/>
  <c r="BG1137"/>
  <c r="BF1137"/>
  <c r="T1137"/>
  <c r="R1137"/>
  <c r="P1137"/>
  <c r="BI1133"/>
  <c r="BH1133"/>
  <c r="BG1133"/>
  <c r="BF1133"/>
  <c r="T1133"/>
  <c r="R1133"/>
  <c r="P1133"/>
  <c r="BI1129"/>
  <c r="BH1129"/>
  <c r="BG1129"/>
  <c r="BF1129"/>
  <c r="T1129"/>
  <c r="R1129"/>
  <c r="P1129"/>
  <c r="BI1125"/>
  <c r="BH1125"/>
  <c r="BG1125"/>
  <c r="BF1125"/>
  <c r="T1125"/>
  <c r="R1125"/>
  <c r="P1125"/>
  <c r="BI1121"/>
  <c r="BH1121"/>
  <c r="BG1121"/>
  <c r="BF1121"/>
  <c r="T1121"/>
  <c r="R1121"/>
  <c r="P1121"/>
  <c r="BI1117"/>
  <c r="BH1117"/>
  <c r="BG1117"/>
  <c r="BF1117"/>
  <c r="T1117"/>
  <c r="R1117"/>
  <c r="P1117"/>
  <c r="BI1113"/>
  <c r="BH1113"/>
  <c r="BG1113"/>
  <c r="BF1113"/>
  <c r="T1113"/>
  <c r="R1113"/>
  <c r="P1113"/>
  <c r="BI1109"/>
  <c r="BH1109"/>
  <c r="BG1109"/>
  <c r="BF1109"/>
  <c r="T1109"/>
  <c r="R1109"/>
  <c r="P1109"/>
  <c r="BI1106"/>
  <c r="BH1106"/>
  <c r="BG1106"/>
  <c r="BF1106"/>
  <c r="T1106"/>
  <c r="R1106"/>
  <c r="P1106"/>
  <c r="BI1102"/>
  <c r="BH1102"/>
  <c r="BG1102"/>
  <c r="BF1102"/>
  <c r="T1102"/>
  <c r="R1102"/>
  <c r="P1102"/>
  <c r="BI1100"/>
  <c r="BH1100"/>
  <c r="BG1100"/>
  <c r="BF1100"/>
  <c r="T1100"/>
  <c r="R1100"/>
  <c r="P1100"/>
  <c r="BI1095"/>
  <c r="BH1095"/>
  <c r="BG1095"/>
  <c r="BF1095"/>
  <c r="T1095"/>
  <c r="R1095"/>
  <c r="P1095"/>
  <c r="BI1094"/>
  <c r="BH1094"/>
  <c r="BG1094"/>
  <c r="BF1094"/>
  <c r="T1094"/>
  <c r="R1094"/>
  <c r="P1094"/>
  <c r="BI1088"/>
  <c r="BH1088"/>
  <c r="BG1088"/>
  <c r="BF1088"/>
  <c r="T1088"/>
  <c r="R1088"/>
  <c r="P1088"/>
  <c r="BI1084"/>
  <c r="BH1084"/>
  <c r="BG1084"/>
  <c r="BF1084"/>
  <c r="T1084"/>
  <c r="R1084"/>
  <c r="P1084"/>
  <c r="BI1077"/>
  <c r="BH1077"/>
  <c r="BG1077"/>
  <c r="BF1077"/>
  <c r="T1077"/>
  <c r="R1077"/>
  <c r="P1077"/>
  <c r="BI1070"/>
  <c r="BH1070"/>
  <c r="BG1070"/>
  <c r="BF1070"/>
  <c r="T1070"/>
  <c r="R1070"/>
  <c r="P1070"/>
  <c r="BI1069"/>
  <c r="BH1069"/>
  <c r="BG1069"/>
  <c r="BF1069"/>
  <c r="T1069"/>
  <c r="R1069"/>
  <c r="P1069"/>
  <c r="BI1049"/>
  <c r="BH1049"/>
  <c r="BG1049"/>
  <c r="BF1049"/>
  <c r="T1049"/>
  <c r="R1049"/>
  <c r="P1049"/>
  <c r="BI1014"/>
  <c r="BH1014"/>
  <c r="BG1014"/>
  <c r="BF1014"/>
  <c r="T1014"/>
  <c r="R1014"/>
  <c r="P1014"/>
  <c r="BI989"/>
  <c r="BH989"/>
  <c r="BG989"/>
  <c r="BF989"/>
  <c r="T989"/>
  <c r="R989"/>
  <c r="P989"/>
  <c r="BI970"/>
  <c r="BH970"/>
  <c r="BG970"/>
  <c r="BF970"/>
  <c r="T970"/>
  <c r="R970"/>
  <c r="P970"/>
  <c r="BI969"/>
  <c r="BH969"/>
  <c r="BG969"/>
  <c r="BF969"/>
  <c r="T969"/>
  <c r="R969"/>
  <c r="P969"/>
  <c r="BI949"/>
  <c r="BH949"/>
  <c r="BG949"/>
  <c r="BF949"/>
  <c r="T949"/>
  <c r="R949"/>
  <c r="P949"/>
  <c r="BI948"/>
  <c r="BH948"/>
  <c r="BG948"/>
  <c r="BF948"/>
  <c r="T948"/>
  <c r="R948"/>
  <c r="P948"/>
  <c r="BI926"/>
  <c r="BH926"/>
  <c r="BG926"/>
  <c r="BF926"/>
  <c r="T926"/>
  <c r="R926"/>
  <c r="P926"/>
  <c r="BI906"/>
  <c r="BH906"/>
  <c r="BG906"/>
  <c r="BF906"/>
  <c r="T906"/>
  <c r="R906"/>
  <c r="P906"/>
  <c r="BI900"/>
  <c r="BH900"/>
  <c r="BG900"/>
  <c r="BF900"/>
  <c r="T900"/>
  <c r="R900"/>
  <c r="P900"/>
  <c r="BI899"/>
  <c r="BH899"/>
  <c r="BG899"/>
  <c r="BF899"/>
  <c r="T899"/>
  <c r="R899"/>
  <c r="P899"/>
  <c r="BI893"/>
  <c r="BH893"/>
  <c r="BG893"/>
  <c r="BF893"/>
  <c r="T893"/>
  <c r="R893"/>
  <c r="P893"/>
  <c r="BI892"/>
  <c r="BH892"/>
  <c r="BG892"/>
  <c r="BF892"/>
  <c r="T892"/>
  <c r="R892"/>
  <c r="P892"/>
  <c r="BI886"/>
  <c r="BH886"/>
  <c r="BG886"/>
  <c r="BF886"/>
  <c r="T886"/>
  <c r="R886"/>
  <c r="P886"/>
  <c r="BI880"/>
  <c r="BH880"/>
  <c r="BG880"/>
  <c r="BF880"/>
  <c r="T880"/>
  <c r="R880"/>
  <c r="P880"/>
  <c r="BI879"/>
  <c r="BH879"/>
  <c r="BG879"/>
  <c r="BF879"/>
  <c r="T879"/>
  <c r="R879"/>
  <c r="P879"/>
  <c r="BI873"/>
  <c r="BH873"/>
  <c r="BG873"/>
  <c r="BF873"/>
  <c r="T873"/>
  <c r="R873"/>
  <c r="P873"/>
  <c r="BI864"/>
  <c r="BH864"/>
  <c r="BG864"/>
  <c r="BF864"/>
  <c r="T864"/>
  <c r="R864"/>
  <c r="P864"/>
  <c r="BI859"/>
  <c r="BH859"/>
  <c r="BG859"/>
  <c r="BF859"/>
  <c r="T859"/>
  <c r="R859"/>
  <c r="P859"/>
  <c r="BI854"/>
  <c r="BH854"/>
  <c r="BG854"/>
  <c r="BF854"/>
  <c r="T854"/>
  <c r="R854"/>
  <c r="P854"/>
  <c r="BI846"/>
  <c r="BH846"/>
  <c r="BG846"/>
  <c r="BF846"/>
  <c r="T846"/>
  <c r="R846"/>
  <c r="P846"/>
  <c r="BI839"/>
  <c r="BH839"/>
  <c r="BG839"/>
  <c r="BF839"/>
  <c r="T839"/>
  <c r="R839"/>
  <c r="P839"/>
  <c r="BI821"/>
  <c r="BH821"/>
  <c r="BG821"/>
  <c r="BF821"/>
  <c r="T821"/>
  <c r="R821"/>
  <c r="P821"/>
  <c r="BI807"/>
  <c r="BH807"/>
  <c r="BG807"/>
  <c r="BF807"/>
  <c r="T807"/>
  <c r="R807"/>
  <c r="P807"/>
  <c r="BI797"/>
  <c r="BH797"/>
  <c r="BG797"/>
  <c r="BF797"/>
  <c r="T797"/>
  <c r="R797"/>
  <c r="P797"/>
  <c r="BI793"/>
  <c r="BH793"/>
  <c r="BG793"/>
  <c r="BF793"/>
  <c r="T793"/>
  <c r="R793"/>
  <c r="P793"/>
  <c r="BI778"/>
  <c r="BH778"/>
  <c r="BG778"/>
  <c r="BF778"/>
  <c r="T778"/>
  <c r="R778"/>
  <c r="P778"/>
  <c r="BI762"/>
  <c r="BH762"/>
  <c r="BG762"/>
  <c r="BF762"/>
  <c r="T762"/>
  <c r="R762"/>
  <c r="P762"/>
  <c r="BI756"/>
  <c r="BH756"/>
  <c r="BG756"/>
  <c r="BF756"/>
  <c r="T756"/>
  <c r="R756"/>
  <c r="P756"/>
  <c r="BI755"/>
  <c r="BH755"/>
  <c r="BG755"/>
  <c r="BF755"/>
  <c r="T755"/>
  <c r="R755"/>
  <c r="P755"/>
  <c r="BI750"/>
  <c r="BH750"/>
  <c r="BG750"/>
  <c r="BF750"/>
  <c r="T750"/>
  <c r="R750"/>
  <c r="P750"/>
  <c r="BI746"/>
  <c r="BH746"/>
  <c r="BG746"/>
  <c r="BF746"/>
  <c r="T746"/>
  <c r="R746"/>
  <c r="P746"/>
  <c r="BI741"/>
  <c r="BH741"/>
  <c r="BG741"/>
  <c r="BF741"/>
  <c r="T741"/>
  <c r="R741"/>
  <c r="P741"/>
  <c r="BI733"/>
  <c r="BH733"/>
  <c r="BG733"/>
  <c r="BF733"/>
  <c r="T733"/>
  <c r="R733"/>
  <c r="P733"/>
  <c r="BI728"/>
  <c r="BH728"/>
  <c r="BG728"/>
  <c r="BF728"/>
  <c r="T728"/>
  <c r="R728"/>
  <c r="P728"/>
  <c r="BI722"/>
  <c r="BH722"/>
  <c r="BG722"/>
  <c r="BF722"/>
  <c r="T722"/>
  <c r="R722"/>
  <c r="P722"/>
  <c r="BI715"/>
  <c r="BH715"/>
  <c r="BG715"/>
  <c r="BF715"/>
  <c r="T715"/>
  <c r="R715"/>
  <c r="P715"/>
  <c r="BI710"/>
  <c r="BH710"/>
  <c r="BG710"/>
  <c r="BF710"/>
  <c r="T710"/>
  <c r="R710"/>
  <c r="P710"/>
  <c r="BI682"/>
  <c r="BH682"/>
  <c r="BG682"/>
  <c r="BF682"/>
  <c r="T682"/>
  <c r="R682"/>
  <c r="P682"/>
  <c r="BI677"/>
  <c r="BH677"/>
  <c r="BG677"/>
  <c r="BF677"/>
  <c r="T677"/>
  <c r="R677"/>
  <c r="P677"/>
  <c r="BI671"/>
  <c r="BH671"/>
  <c r="BG671"/>
  <c r="BF671"/>
  <c r="T671"/>
  <c r="R671"/>
  <c r="P671"/>
  <c r="BI662"/>
  <c r="BH662"/>
  <c r="BG662"/>
  <c r="BF662"/>
  <c r="T662"/>
  <c r="R662"/>
  <c r="P662"/>
  <c r="BI641"/>
  <c r="BH641"/>
  <c r="BG641"/>
  <c r="BF641"/>
  <c r="T641"/>
  <c r="R641"/>
  <c r="P641"/>
  <c r="BI632"/>
  <c r="BH632"/>
  <c r="BG632"/>
  <c r="BF632"/>
  <c r="T632"/>
  <c r="R632"/>
  <c r="P632"/>
  <c r="BI616"/>
  <c r="BH616"/>
  <c r="BG616"/>
  <c r="BF616"/>
  <c r="T616"/>
  <c r="R616"/>
  <c r="P616"/>
  <c r="BI607"/>
  <c r="BH607"/>
  <c r="BG607"/>
  <c r="BF607"/>
  <c r="T607"/>
  <c r="R607"/>
  <c r="P607"/>
  <c r="BI606"/>
  <c r="BH606"/>
  <c r="BG606"/>
  <c r="BF606"/>
  <c r="T606"/>
  <c r="R606"/>
  <c r="P606"/>
  <c r="BI590"/>
  <c r="BH590"/>
  <c r="BG590"/>
  <c r="BF590"/>
  <c r="T590"/>
  <c r="R590"/>
  <c r="P590"/>
  <c r="BI561"/>
  <c r="BH561"/>
  <c r="BG561"/>
  <c r="BF561"/>
  <c r="T561"/>
  <c r="R561"/>
  <c r="P561"/>
  <c r="BI555"/>
  <c r="BH555"/>
  <c r="BG555"/>
  <c r="BF555"/>
  <c r="T555"/>
  <c r="R555"/>
  <c r="P555"/>
  <c r="BI550"/>
  <c r="BH550"/>
  <c r="BG550"/>
  <c r="BF550"/>
  <c r="T550"/>
  <c r="R550"/>
  <c r="P550"/>
  <c r="BI544"/>
  <c r="BH544"/>
  <c r="BG544"/>
  <c r="BF544"/>
  <c r="T544"/>
  <c r="R544"/>
  <c r="P544"/>
  <c r="BI540"/>
  <c r="BH540"/>
  <c r="BG540"/>
  <c r="BF540"/>
  <c r="T540"/>
  <c r="R540"/>
  <c r="P540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7"/>
  <c r="BH467"/>
  <c r="BG467"/>
  <c r="BF467"/>
  <c r="T467"/>
  <c r="R467"/>
  <c r="P467"/>
  <c r="BI437"/>
  <c r="BH437"/>
  <c r="BG437"/>
  <c r="BF437"/>
  <c r="T437"/>
  <c r="R437"/>
  <c r="P437"/>
  <c r="BI423"/>
  <c r="BH423"/>
  <c r="BG423"/>
  <c r="BF423"/>
  <c r="T423"/>
  <c r="R423"/>
  <c r="P423"/>
  <c r="BI391"/>
  <c r="BH391"/>
  <c r="BG391"/>
  <c r="BF391"/>
  <c r="T391"/>
  <c r="R391"/>
  <c r="P391"/>
  <c r="BI381"/>
  <c r="BH381"/>
  <c r="BG381"/>
  <c r="BF381"/>
  <c r="T381"/>
  <c r="R381"/>
  <c r="P381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3"/>
  <c r="BH353"/>
  <c r="BG353"/>
  <c r="BF353"/>
  <c r="T353"/>
  <c r="R353"/>
  <c r="P353"/>
  <c r="BI343"/>
  <c r="BH343"/>
  <c r="BG343"/>
  <c r="BF343"/>
  <c r="T343"/>
  <c r="R343"/>
  <c r="P343"/>
  <c r="BI324"/>
  <c r="BH324"/>
  <c r="BG324"/>
  <c r="BF324"/>
  <c r="T324"/>
  <c r="R324"/>
  <c r="P324"/>
  <c r="BI298"/>
  <c r="BH298"/>
  <c r="BG298"/>
  <c r="BF298"/>
  <c r="T298"/>
  <c r="R298"/>
  <c r="P298"/>
  <c r="BI297"/>
  <c r="BH297"/>
  <c r="BG297"/>
  <c r="BF297"/>
  <c r="T297"/>
  <c r="R297"/>
  <c r="P297"/>
  <c r="BI287"/>
  <c r="BH287"/>
  <c r="BG287"/>
  <c r="BF287"/>
  <c r="T287"/>
  <c r="R287"/>
  <c r="P287"/>
  <c r="BI277"/>
  <c r="BH277"/>
  <c r="BG277"/>
  <c r="BF277"/>
  <c r="T277"/>
  <c r="R277"/>
  <c r="P277"/>
  <c r="BI266"/>
  <c r="BH266"/>
  <c r="BG266"/>
  <c r="BF266"/>
  <c r="T266"/>
  <c r="R266"/>
  <c r="P266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3"/>
  <c r="BH193"/>
  <c r="BG193"/>
  <c r="BF193"/>
  <c r="T193"/>
  <c r="R193"/>
  <c r="P193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63"/>
  <c r="BH163"/>
  <c r="BG163"/>
  <c r="BF163"/>
  <c r="T163"/>
  <c r="R163"/>
  <c r="P163"/>
  <c r="BI149"/>
  <c r="BH149"/>
  <c r="BG149"/>
  <c r="BF149"/>
  <c r="T149"/>
  <c r="R149"/>
  <c r="P149"/>
  <c r="BI145"/>
  <c r="BH145"/>
  <c r="BG145"/>
  <c r="BF145"/>
  <c r="T145"/>
  <c r="R145"/>
  <c r="P145"/>
  <c r="J139"/>
  <c r="J138"/>
  <c r="F138"/>
  <c r="F136"/>
  <c r="E134"/>
  <c r="J92"/>
  <c r="J91"/>
  <c r="F91"/>
  <c r="F89"/>
  <c r="E87"/>
  <c r="J18"/>
  <c r="E18"/>
  <c r="F92"/>
  <c r="J17"/>
  <c r="J12"/>
  <c r="J136"/>
  <c r="E7"/>
  <c r="E132"/>
  <c i="1" r="L90"/>
  <c r="AM90"/>
  <c r="AM89"/>
  <c r="L89"/>
  <c r="AM87"/>
  <c r="L87"/>
  <c r="L85"/>
  <c r="L84"/>
  <c i="2" r="BK2077"/>
  <c r="BK1871"/>
  <c r="J1627"/>
  <c r="BK1402"/>
  <c r="BK906"/>
  <c r="J534"/>
  <c r="J297"/>
  <c r="BK2153"/>
  <c r="BK2009"/>
  <c r="BK1912"/>
  <c i="3" r="BK240"/>
  <c r="BK248"/>
  <c r="BK193"/>
  <c r="J156"/>
  <c r="J263"/>
  <c r="BK208"/>
  <c r="BK292"/>
  <c r="J223"/>
  <c r="J161"/>
  <c r="BK143"/>
  <c r="BK154"/>
  <c r="J235"/>
  <c r="J141"/>
  <c r="J238"/>
  <c r="J198"/>
  <c r="BK261"/>
  <c r="J293"/>
  <c r="BK235"/>
  <c r="J204"/>
  <c r="J249"/>
  <c i="4" r="BK190"/>
  <c r="J202"/>
  <c r="J156"/>
  <c r="BK139"/>
  <c r="J176"/>
  <c r="BK163"/>
  <c r="BK157"/>
  <c r="BK134"/>
  <c r="BK194"/>
  <c r="J209"/>
  <c r="J167"/>
  <c r="BK143"/>
  <c r="BK175"/>
  <c r="BK173"/>
  <c i="5" r="J231"/>
  <c r="BK234"/>
  <c r="BK215"/>
  <c i="6" r="J250"/>
  <c r="J223"/>
  <c r="J228"/>
  <c r="BK200"/>
  <c r="BK249"/>
  <c r="BK236"/>
  <c r="J238"/>
  <c r="J227"/>
  <c r="BK164"/>
  <c r="BK167"/>
  <c r="J148"/>
  <c r="BK222"/>
  <c r="BK156"/>
  <c r="J236"/>
  <c r="J166"/>
  <c i="7" r="J282"/>
  <c r="J223"/>
  <c r="J154"/>
  <c r="J260"/>
  <c r="BK200"/>
  <c r="BK234"/>
  <c r="J195"/>
  <c r="BK143"/>
  <c r="BK188"/>
  <c r="J160"/>
  <c r="J224"/>
  <c r="BK285"/>
  <c r="J183"/>
  <c r="BK267"/>
  <c r="J185"/>
  <c r="BK291"/>
  <c r="BK197"/>
  <c r="BK296"/>
  <c r="J174"/>
  <c r="BK298"/>
  <c r="J238"/>
  <c r="BK183"/>
  <c r="J276"/>
  <c r="BK253"/>
  <c r="BK175"/>
  <c r="BK273"/>
  <c r="J241"/>
  <c i="8" r="J132"/>
  <c r="J140"/>
  <c r="BK151"/>
  <c r="BK149"/>
  <c r="BK145"/>
  <c r="J145"/>
  <c i="9" r="J152"/>
  <c r="J158"/>
  <c r="BK151"/>
  <c r="BK155"/>
  <c r="BK149"/>
  <c r="BK153"/>
  <c i="10" r="J143"/>
  <c r="J152"/>
  <c r="J165"/>
  <c r="J148"/>
  <c r="J168"/>
  <c r="BK164"/>
  <c r="J199"/>
  <c r="BK187"/>
  <c r="BK151"/>
  <c r="BK193"/>
  <c r="J177"/>
  <c i="11" r="J137"/>
  <c r="BK136"/>
  <c r="BK137"/>
  <c r="J127"/>
  <c i="12" r="BK134"/>
  <c r="J134"/>
  <c r="BK135"/>
  <c i="13" r="BK143"/>
  <c r="J134"/>
  <c r="J147"/>
  <c r="BK137"/>
  <c i="14" r="BK138"/>
  <c r="BK128"/>
  <c r="J146"/>
  <c r="J143"/>
  <c r="BK147"/>
  <c i="15" r="J134"/>
  <c r="BK128"/>
  <c r="BK133"/>
  <c i="16" r="BK134"/>
  <c r="BK129"/>
  <c r="BK133"/>
  <c r="J141"/>
  <c i="17" r="BK129"/>
  <c i="18" r="J166"/>
  <c r="J170"/>
  <c r="J146"/>
  <c r="BK133"/>
  <c r="J150"/>
  <c r="J165"/>
  <c r="J174"/>
  <c r="J133"/>
  <c i="19" r="BK232"/>
  <c r="BK283"/>
  <c r="J353"/>
  <c r="BK167"/>
  <c r="J379"/>
  <c r="J239"/>
  <c r="J359"/>
  <c r="BK243"/>
  <c r="BK337"/>
  <c r="BK340"/>
  <c r="J486"/>
  <c r="J321"/>
  <c r="BK486"/>
  <c r="BK405"/>
  <c r="J340"/>
  <c r="J463"/>
  <c r="J139"/>
  <c r="J312"/>
  <c r="BK188"/>
  <c r="J459"/>
  <c r="BK379"/>
  <c r="BK205"/>
  <c i="20" r="BK214"/>
  <c r="BK293"/>
  <c r="J193"/>
  <c r="BK240"/>
  <c r="J236"/>
  <c r="BK203"/>
  <c r="J293"/>
  <c r="BK264"/>
  <c r="BK208"/>
  <c r="BK175"/>
  <c i="21" r="J280"/>
  <c r="J187"/>
  <c r="BK268"/>
  <c r="BK181"/>
  <c i="2" r="J1835"/>
  <c r="J1328"/>
  <c r="J859"/>
  <c r="BK498"/>
  <c r="BK254"/>
  <c r="J2048"/>
  <c r="BK1862"/>
  <c r="J1508"/>
  <c r="J1129"/>
  <c r="BK756"/>
  <c r="BK1634"/>
  <c r="BK1121"/>
  <c r="J821"/>
  <c r="BK561"/>
  <c r="J2132"/>
  <c r="J1889"/>
  <c r="BK1600"/>
  <c r="J1280"/>
  <c r="J728"/>
  <c r="BK2147"/>
  <c r="J1983"/>
  <c r="J1780"/>
  <c r="BK1621"/>
  <c r="J1234"/>
  <c r="BK359"/>
  <c r="J2079"/>
  <c r="BK2008"/>
  <c r="J1848"/>
  <c r="BK1506"/>
  <c r="J2359"/>
  <c r="BK2111"/>
  <c r="BK1972"/>
  <c r="J1653"/>
  <c r="BK1448"/>
  <c r="BK1246"/>
  <c r="BK682"/>
  <c r="J235"/>
  <c r="J2332"/>
  <c r="BK2269"/>
  <c r="J2097"/>
  <c r="BK2011"/>
  <c r="J1798"/>
  <c r="J1692"/>
  <c r="J1436"/>
  <c r="BK893"/>
  <c i="1" r="AS106"/>
  <c i="2" r="BK1988"/>
  <c r="BK1838"/>
  <c r="BK1692"/>
  <c r="J1336"/>
  <c r="J1106"/>
  <c r="J632"/>
  <c r="BK145"/>
  <c r="J2254"/>
  <c r="BK2014"/>
  <c r="BK1719"/>
  <c r="J1402"/>
  <c r="BK1201"/>
  <c r="J899"/>
  <c r="J258"/>
  <c r="BK2346"/>
  <c r="BK2245"/>
  <c r="J2086"/>
  <c r="J2029"/>
  <c r="BK1794"/>
  <c r="BK1561"/>
  <c r="BK1394"/>
  <c r="J1141"/>
  <c r="J530"/>
  <c r="J227"/>
  <c i="3" r="J292"/>
  <c r="BK253"/>
  <c r="J207"/>
  <c r="BK159"/>
  <c r="J288"/>
  <c r="BK254"/>
  <c r="BK152"/>
  <c r="BK242"/>
  <c r="J264"/>
  <c r="BK162"/>
  <c r="BK268"/>
  <c r="J209"/>
  <c r="BK284"/>
  <c r="BK183"/>
  <c r="BK241"/>
  <c r="J231"/>
  <c r="BK295"/>
  <c r="BK239"/>
  <c r="J154"/>
  <c r="J236"/>
  <c r="J258"/>
  <c r="J217"/>
  <c r="J211"/>
  <c i="4" r="BK209"/>
  <c r="BK199"/>
  <c r="BK187"/>
  <c r="BK140"/>
  <c r="BK185"/>
  <c r="BK141"/>
  <c r="BK174"/>
  <c r="BK205"/>
  <c r="J149"/>
  <c r="BK196"/>
  <c r="J157"/>
  <c r="J206"/>
  <c i="5" r="BK170"/>
  <c r="BK230"/>
  <c r="J226"/>
  <c r="BK228"/>
  <c r="BK166"/>
  <c r="J220"/>
  <c r="J146"/>
  <c r="J183"/>
  <c r="J145"/>
  <c i="6" r="J221"/>
  <c r="BK210"/>
  <c r="J216"/>
  <c r="J208"/>
  <c r="BK172"/>
  <c r="BK238"/>
  <c r="J173"/>
  <c r="BK190"/>
  <c r="BK247"/>
  <c r="BK205"/>
  <c r="J191"/>
  <c r="J248"/>
  <c r="BK215"/>
  <c r="BK245"/>
  <c r="BK207"/>
  <c r="J217"/>
  <c r="BK162"/>
  <c i="7" r="J220"/>
  <c r="J144"/>
  <c r="J272"/>
  <c r="BK232"/>
  <c r="BK180"/>
  <c r="J226"/>
  <c r="BK162"/>
  <c r="J261"/>
  <c r="J194"/>
  <c r="BK288"/>
  <c r="J201"/>
  <c r="BK236"/>
  <c r="BK179"/>
  <c r="BK238"/>
  <c r="BK212"/>
  <c r="J290"/>
  <c r="J198"/>
  <c r="BK265"/>
  <c r="BK186"/>
  <c r="BK279"/>
  <c r="BK244"/>
  <c r="BK207"/>
  <c r="BK163"/>
  <c r="BK275"/>
  <c r="BK237"/>
  <c r="J177"/>
  <c r="BK272"/>
  <c r="BK194"/>
  <c i="8" r="BK131"/>
  <c r="J141"/>
  <c r="BK138"/>
  <c r="J155"/>
  <c r="J135"/>
  <c r="BK148"/>
  <c i="9" r="J146"/>
  <c r="BK154"/>
  <c r="BK168"/>
  <c r="J141"/>
  <c r="BK150"/>
  <c i="10" r="BK183"/>
  <c r="BK143"/>
  <c r="J160"/>
  <c r="J145"/>
  <c r="BK203"/>
  <c r="BK142"/>
  <c r="BK157"/>
  <c r="J170"/>
  <c r="J185"/>
  <c r="BK152"/>
  <c i="11" r="BK140"/>
  <c r="J142"/>
  <c r="J136"/>
  <c r="J134"/>
  <c i="12" r="BK144"/>
  <c r="J126"/>
  <c r="J142"/>
  <c i="13" r="J126"/>
  <c r="J141"/>
  <c r="J128"/>
  <c i="14" r="BK152"/>
  <c r="J138"/>
  <c r="BK140"/>
  <c r="BK144"/>
  <c r="J144"/>
  <c i="15" r="BK132"/>
  <c r="J139"/>
  <c r="J137"/>
  <c i="16" r="J140"/>
  <c r="J134"/>
  <c r="BK141"/>
  <c i="17" r="J138"/>
  <c r="BK141"/>
  <c r="BK126"/>
  <c i="18" r="BK146"/>
  <c r="BK157"/>
  <c r="BK138"/>
  <c r="BK168"/>
  <c r="J163"/>
  <c r="BK158"/>
  <c r="J159"/>
  <c i="19" r="BK213"/>
  <c r="BK139"/>
  <c r="BK262"/>
  <c r="J421"/>
  <c r="J449"/>
  <c r="J279"/>
  <c r="BK447"/>
  <c r="J401"/>
  <c r="BK228"/>
  <c r="BK175"/>
  <c r="BK484"/>
  <c r="BK365"/>
  <c r="J233"/>
  <c r="BK459"/>
  <c r="BK467"/>
  <c r="J223"/>
  <c r="BK471"/>
  <c r="J331"/>
  <c r="BK221"/>
  <c i="20" r="BK297"/>
  <c r="BK280"/>
  <c r="J280"/>
  <c r="J135"/>
  <c r="J274"/>
  <c r="BK163"/>
  <c r="J305"/>
  <c r="J216"/>
  <c r="J179"/>
  <c r="BK146"/>
  <c i="21" r="BK154"/>
  <c r="BK252"/>
  <c r="J256"/>
  <c r="BK274"/>
  <c r="BK207"/>
  <c r="J354"/>
  <c r="BK351"/>
  <c r="BK276"/>
  <c r="J309"/>
  <c r="BK334"/>
  <c r="J231"/>
  <c i="22" r="J153"/>
  <c r="BK221"/>
  <c r="BK134"/>
  <c i="23" r="BK202"/>
  <c r="J187"/>
  <c r="BK200"/>
  <c r="BK243"/>
  <c r="BK247"/>
  <c r="J130"/>
  <c r="BK205"/>
  <c r="BK234"/>
  <c i="24" r="BK145"/>
  <c r="BK140"/>
  <c r="J157"/>
  <c r="BK159"/>
  <c r="BK190"/>
  <c r="J137"/>
  <c r="J166"/>
  <c r="J178"/>
  <c r="BK165"/>
  <c i="25" r="BK185"/>
  <c r="J212"/>
  <c r="BK212"/>
  <c r="BK202"/>
  <c r="J152"/>
  <c r="BK221"/>
  <c r="J133"/>
  <c r="J141"/>
  <c i="26" r="J190"/>
  <c r="J280"/>
  <c r="J292"/>
  <c r="BK309"/>
  <c r="J307"/>
  <c r="BK328"/>
  <c r="J285"/>
  <c r="J226"/>
  <c r="J137"/>
  <c r="J230"/>
  <c r="J129"/>
  <c r="J291"/>
  <c r="BK153"/>
  <c i="27" r="BK145"/>
  <c r="BK133"/>
  <c r="BK157"/>
  <c r="BK139"/>
  <c r="BK127"/>
  <c r="BK135"/>
  <c i="2" r="BK2157"/>
  <c r="BK2113"/>
  <c r="J1977"/>
  <c r="BK1732"/>
  <c r="BK1411"/>
  <c r="J864"/>
  <c r="BK473"/>
  <c r="J163"/>
  <c r="J2053"/>
  <c r="J1919"/>
  <c r="BK1757"/>
  <c r="BK1455"/>
  <c r="J1188"/>
  <c r="BK1113"/>
  <c r="BK839"/>
  <c r="BK298"/>
  <c r="BK1989"/>
  <c r="J1917"/>
  <c r="J1662"/>
  <c r="J1242"/>
  <c r="J1095"/>
  <c r="J880"/>
  <c r="BK607"/>
  <c r="J254"/>
  <c r="BK2080"/>
  <c r="BK1843"/>
  <c r="BK1662"/>
  <c r="J1520"/>
  <c r="BK1172"/>
  <c r="BK854"/>
  <c r="BK544"/>
  <c r="BK185"/>
  <c r="J2034"/>
  <c r="J1849"/>
  <c r="BK1549"/>
  <c r="BK1276"/>
  <c r="J682"/>
  <c r="J2180"/>
  <c r="BK2058"/>
  <c r="BK1827"/>
  <c r="J1438"/>
  <c r="BK1272"/>
  <c r="BK2180"/>
  <c r="BK2029"/>
  <c r="BK1849"/>
  <c r="J1700"/>
  <c r="J1581"/>
  <c r="BK1488"/>
  <c r="J1315"/>
  <c r="J1133"/>
  <c r="J839"/>
  <c r="J498"/>
  <c r="J391"/>
  <c r="BK2374"/>
  <c r="BK2347"/>
  <c r="J2230"/>
  <c r="J2072"/>
  <c r="J1940"/>
  <c r="BK1798"/>
  <c r="BK1571"/>
  <c r="BK1362"/>
  <c r="BK741"/>
  <c r="BK518"/>
  <c r="BK149"/>
  <c r="J2309"/>
  <c r="J2275"/>
  <c r="J2012"/>
  <c r="J1884"/>
  <c r="BK1700"/>
  <c r="J1430"/>
  <c r="BK1212"/>
  <c r="BK530"/>
  <c r="J2367"/>
  <c r="J2327"/>
  <c r="BK2254"/>
  <c r="J2176"/>
  <c r="J1928"/>
  <c r="J1772"/>
  <c r="J1602"/>
  <c r="J1255"/>
  <c r="BK1095"/>
  <c r="BK880"/>
  <c r="BK616"/>
  <c r="J204"/>
  <c r="BK2313"/>
  <c r="BK2212"/>
  <c r="J2035"/>
  <c r="BK1721"/>
  <c r="J1527"/>
  <c r="J1288"/>
  <c r="BK1141"/>
  <c r="J671"/>
  <c r="BK266"/>
  <c r="BK2354"/>
  <c r="J2200"/>
  <c r="BK2072"/>
  <c r="J1994"/>
  <c r="J1761"/>
  <c r="J1515"/>
  <c r="BK1385"/>
  <c r="BK1224"/>
  <c r="J467"/>
  <c r="J200"/>
  <c i="3" r="J283"/>
  <c r="BK226"/>
  <c r="J171"/>
  <c r="J295"/>
  <c r="J277"/>
  <c r="J224"/>
  <c r="BK259"/>
  <c r="J243"/>
  <c r="J268"/>
  <c r="BK219"/>
  <c r="J151"/>
  <c r="J216"/>
  <c r="BK177"/>
  <c r="J290"/>
  <c r="BK185"/>
  <c r="J279"/>
  <c r="J241"/>
  <c r="BK201"/>
  <c r="J252"/>
  <c r="J152"/>
  <c r="BK249"/>
  <c r="BK269"/>
  <c r="BK221"/>
  <c r="BK149"/>
  <c r="BK245"/>
  <c i="4" r="BK204"/>
  <c r="BK167"/>
  <c r="J195"/>
  <c r="J163"/>
  <c r="BK197"/>
  <c r="J172"/>
  <c r="J158"/>
  <c r="J145"/>
  <c r="J152"/>
  <c r="J165"/>
  <c r="BK171"/>
  <c i="5" r="J166"/>
  <c r="BK229"/>
  <c r="J162"/>
  <c r="BK221"/>
  <c r="J150"/>
  <c r="BK179"/>
  <c r="J137"/>
  <c r="BK204"/>
  <c i="6" r="J244"/>
  <c r="BK226"/>
  <c r="J162"/>
  <c r="J205"/>
  <c r="BK158"/>
  <c r="J240"/>
  <c r="J218"/>
  <c r="BK231"/>
  <c r="BK187"/>
  <c r="J202"/>
  <c r="BK196"/>
  <c r="BK212"/>
  <c r="J247"/>
  <c r="J222"/>
  <c r="J194"/>
  <c i="7" r="J245"/>
  <c r="J163"/>
  <c r="BK282"/>
  <c r="BK235"/>
  <c r="BK145"/>
  <c r="BK218"/>
  <c r="BK154"/>
  <c r="J229"/>
  <c r="J233"/>
  <c r="BK189"/>
  <c r="BK243"/>
  <c r="J279"/>
  <c r="BK192"/>
  <c r="BK297"/>
  <c r="J199"/>
  <c r="BK290"/>
  <c r="BK230"/>
  <c r="BK292"/>
  <c r="J264"/>
  <c r="J216"/>
  <c r="J179"/>
  <c r="BK144"/>
  <c r="BK241"/>
  <c r="BK176"/>
  <c r="J251"/>
  <c r="BK205"/>
  <c i="8" r="BK147"/>
  <c r="J150"/>
  <c r="BK136"/>
  <c r="J138"/>
  <c r="J139"/>
  <c r="J149"/>
  <c i="9" r="BK139"/>
  <c r="J150"/>
  <c r="J153"/>
  <c r="J147"/>
  <c i="10" r="J151"/>
  <c r="J173"/>
  <c r="BK154"/>
  <c r="BK186"/>
  <c r="J180"/>
  <c r="BK200"/>
  <c r="J163"/>
  <c r="BK180"/>
  <c r="BK146"/>
  <c r="J175"/>
  <c i="11" r="BK139"/>
  <c r="BK138"/>
  <c r="J138"/>
  <c r="BK132"/>
  <c i="12" r="BK127"/>
  <c r="BK132"/>
  <c r="BK139"/>
  <c r="J127"/>
  <c i="13" r="BK132"/>
  <c r="J149"/>
  <c r="BK138"/>
  <c r="BK144"/>
  <c i="14" r="BK139"/>
  <c r="J142"/>
  <c r="BK148"/>
  <c r="J150"/>
  <c r="BK130"/>
  <c r="BK136"/>
  <c i="15" r="BK141"/>
  <c r="J126"/>
  <c r="BK127"/>
  <c i="16" r="J131"/>
  <c r="BK143"/>
  <c r="J127"/>
  <c r="BK135"/>
  <c i="17" r="J140"/>
  <c r="BK128"/>
  <c r="BK127"/>
  <c i="18" r="J132"/>
  <c r="BK149"/>
  <c r="J147"/>
  <c i="19" r="J296"/>
  <c r="BK316"/>
  <c r="J271"/>
  <c r="BK369"/>
  <c r="BK252"/>
  <c r="BK397"/>
  <c r="J494"/>
  <c r="BK251"/>
  <c r="J471"/>
  <c r="J232"/>
  <c r="J251"/>
  <c r="BK135"/>
  <c r="BK304"/>
  <c r="J205"/>
  <c r="J467"/>
  <c r="BK389"/>
  <c i="20" r="BK292"/>
  <c r="BK299"/>
  <c r="BK270"/>
  <c r="BK210"/>
  <c r="BK184"/>
  <c r="J171"/>
  <c r="J157"/>
  <c r="J209"/>
  <c r="BK260"/>
  <c r="J197"/>
  <c r="BK193"/>
  <c i="21" r="J314"/>
  <c r="BK280"/>
  <c r="J154"/>
  <c r="BK264"/>
  <c r="J224"/>
  <c r="J166"/>
  <c r="BK356"/>
  <c r="BK220"/>
  <c r="BK302"/>
  <c r="J242"/>
  <c i="22" r="J147"/>
  <c r="J202"/>
  <c r="BK213"/>
  <c r="BK143"/>
  <c i="23" r="J209"/>
  <c r="J188"/>
  <c r="BK226"/>
  <c r="J192"/>
  <c r="J145"/>
  <c r="BK186"/>
  <c r="J242"/>
  <c r="BK203"/>
  <c r="BK196"/>
  <c r="J142"/>
  <c r="BK182"/>
  <c r="BK217"/>
  <c r="BK170"/>
  <c r="J199"/>
  <c r="J215"/>
  <c r="J171"/>
  <c i="24" r="BK187"/>
  <c r="BK149"/>
  <c r="BK144"/>
  <c r="J170"/>
  <c r="BK162"/>
  <c r="J129"/>
  <c r="BK142"/>
  <c r="J179"/>
  <c r="J176"/>
  <c r="BK167"/>
  <c r="BK175"/>
  <c r="J146"/>
  <c i="25" r="J147"/>
  <c r="BK218"/>
  <c r="J142"/>
  <c i="26" r="BK310"/>
  <c r="J161"/>
  <c r="BK137"/>
  <c r="BK226"/>
  <c r="BK295"/>
  <c r="BK298"/>
  <c r="J294"/>
  <c r="J153"/>
  <c r="J299"/>
  <c r="BK292"/>
  <c i="27" r="BK149"/>
  <c r="BK136"/>
  <c r="BK137"/>
  <c r="J130"/>
  <c r="BK148"/>
  <c i="2" r="BK2159"/>
  <c r="BK2082"/>
  <c r="J2052"/>
  <c r="J1862"/>
  <c r="BK1504"/>
  <c r="J1263"/>
  <c r="J807"/>
  <c r="J490"/>
  <c r="BK364"/>
  <c r="BK2189"/>
  <c r="J1970"/>
  <c r="J1911"/>
  <c r="J1788"/>
  <c r="BK1469"/>
  <c r="BK1184"/>
  <c r="BK948"/>
  <c r="J544"/>
  <c r="BK1993"/>
  <c r="BK1835"/>
  <c r="BK1527"/>
  <c r="BK1219"/>
  <c r="J1014"/>
  <c r="J606"/>
  <c r="J2117"/>
  <c r="J2047"/>
  <c r="BK1857"/>
  <c r="J1757"/>
  <c r="BK1581"/>
  <c r="BK1416"/>
  <c r="BK859"/>
  <c r="J555"/>
  <c r="BK2151"/>
  <c r="J1918"/>
  <c r="J1736"/>
  <c r="BK1533"/>
  <c r="J1272"/>
  <c r="BK482"/>
  <c r="J2078"/>
  <c r="J1876"/>
  <c r="BK1810"/>
  <c r="J1394"/>
  <c r="J1201"/>
  <c r="J2077"/>
  <c r="J1875"/>
  <c r="J1810"/>
  <c r="J1705"/>
  <c r="BK1583"/>
  <c r="J1385"/>
  <c r="J1184"/>
  <c r="BK632"/>
  <c r="J508"/>
  <c r="J423"/>
  <c r="J2387"/>
  <c r="J2348"/>
  <c r="BK2315"/>
  <c r="J2091"/>
  <c r="BK2023"/>
  <c r="BK1884"/>
  <c r="BK1740"/>
  <c r="J1469"/>
  <c r="BK1901"/>
  <c r="BK1542"/>
  <c r="BK1100"/>
  <c r="J2383"/>
  <c r="J2346"/>
  <c r="J2287"/>
  <c r="BK2096"/>
  <c r="BK1923"/>
  <c r="BK1839"/>
  <c r="BK1771"/>
  <c r="BK1555"/>
  <c r="BK1903"/>
  <c r="BK1544"/>
  <c r="J1371"/>
  <c r="J1212"/>
  <c r="J969"/>
  <c r="BK173"/>
  <c r="J2319"/>
  <c r="J2240"/>
  <c r="BK2090"/>
  <c r="J1896"/>
  <c r="BK1736"/>
  <c r="BK1406"/>
  <c r="J1295"/>
  <c r="J518"/>
  <c r="BK214"/>
  <c i="3" r="J285"/>
  <c r="BK214"/>
  <c r="J222"/>
  <c r="BK258"/>
  <c r="J220"/>
  <c r="BK150"/>
  <c r="BK211"/>
  <c r="J150"/>
  <c r="J145"/>
  <c r="J158"/>
  <c r="J143"/>
  <c r="BK236"/>
  <c r="J230"/>
  <c r="BK277"/>
  <c r="J205"/>
  <c r="BK283"/>
  <c i="4" r="J146"/>
  <c r="BK133"/>
  <c r="BK158"/>
  <c r="J193"/>
  <c r="BK172"/>
  <c r="J203"/>
  <c r="J155"/>
  <c r="BK198"/>
  <c r="J182"/>
  <c r="J153"/>
  <c r="J178"/>
  <c r="J142"/>
  <c r="J198"/>
  <c i="5" r="J225"/>
  <c r="BK232"/>
  <c r="J221"/>
  <c r="BK195"/>
  <c i="6" r="BK228"/>
  <c r="J229"/>
  <c r="J150"/>
  <c r="J157"/>
  <c r="J171"/>
  <c r="J237"/>
  <c r="J239"/>
  <c r="J172"/>
  <c r="BK216"/>
  <c r="BK154"/>
  <c r="BK250"/>
  <c r="BK166"/>
  <c r="J233"/>
  <c r="BK161"/>
  <c i="7" r="BK264"/>
  <c r="BK213"/>
  <c r="J265"/>
  <c r="BK214"/>
  <c r="BK146"/>
  <c r="J231"/>
  <c r="BK174"/>
  <c r="J266"/>
  <c r="J196"/>
  <c r="BK251"/>
  <c r="J209"/>
  <c r="BK142"/>
  <c r="J186"/>
  <c r="BK239"/>
  <c r="J214"/>
  <c r="J165"/>
  <c r="J192"/>
  <c r="J289"/>
  <c r="BK169"/>
  <c r="BK278"/>
  <c r="J240"/>
  <c r="J182"/>
  <c r="J162"/>
  <c r="BK258"/>
  <c r="BK231"/>
  <c r="J297"/>
  <c r="J268"/>
  <c r="J189"/>
  <c i="8" r="J153"/>
  <c r="BK135"/>
  <c r="BK157"/>
  <c r="BK143"/>
  <c r="BK152"/>
  <c i="9" r="BK148"/>
  <c r="BK136"/>
  <c r="BK160"/>
  <c r="BK166"/>
  <c r="J143"/>
  <c i="10" r="BK192"/>
  <c r="J137"/>
  <c r="J167"/>
  <c r="BK140"/>
  <c r="J156"/>
  <c r="J196"/>
  <c r="J149"/>
  <c r="J169"/>
  <c r="J178"/>
  <c i="11" r="J133"/>
  <c r="BK135"/>
  <c i="12" r="J137"/>
  <c r="J131"/>
  <c i="13" r="BK139"/>
  <c r="J148"/>
  <c r="J129"/>
  <c r="BK128"/>
  <c i="14" r="BK141"/>
  <c r="J136"/>
  <c r="BK143"/>
  <c r="BK135"/>
  <c r="J135"/>
  <c i="15" r="J141"/>
  <c r="J140"/>
  <c r="BK134"/>
  <c i="16" r="J147"/>
  <c r="J138"/>
  <c r="BK126"/>
  <c i="17" r="BK137"/>
  <c r="BK136"/>
  <c r="BK132"/>
  <c r="J132"/>
  <c i="18" r="J168"/>
  <c r="BK156"/>
  <c r="BK173"/>
  <c r="J178"/>
  <c r="J179"/>
  <c r="BK141"/>
  <c r="J137"/>
  <c r="BK145"/>
  <c r="J144"/>
  <c i="19" r="J381"/>
  <c r="BK153"/>
  <c r="BK357"/>
  <c r="J192"/>
  <c r="J283"/>
  <c r="J228"/>
  <c r="J254"/>
  <c r="J365"/>
  <c r="J433"/>
  <c r="J337"/>
  <c r="J181"/>
  <c r="J461"/>
  <c r="BK413"/>
  <c r="J493"/>
  <c r="BK371"/>
  <c r="BK460"/>
  <c r="BK290"/>
  <c r="J439"/>
  <c r="J335"/>
  <c r="BK223"/>
  <c i="20" r="BK242"/>
  <c r="J234"/>
  <c r="J260"/>
  <c r="BK282"/>
  <c r="BK251"/>
  <c r="BK288"/>
  <c r="BK303"/>
  <c r="J251"/>
  <c r="BK309"/>
  <c r="J208"/>
  <c i="21" r="J252"/>
  <c r="BK237"/>
  <c r="J131"/>
  <c r="BK131"/>
  <c r="BK177"/>
  <c r="J285"/>
  <c r="J140"/>
  <c r="BK301"/>
  <c r="BK324"/>
  <c r="BK296"/>
  <c i="22" r="BK202"/>
  <c r="BK215"/>
  <c r="J219"/>
  <c r="BK207"/>
  <c i="23" r="BK198"/>
  <c r="BK142"/>
  <c r="J180"/>
  <c r="BK148"/>
  <c r="J153"/>
  <c r="J226"/>
  <c r="J221"/>
  <c r="J200"/>
  <c r="J161"/>
  <c r="J196"/>
  <c r="J126"/>
  <c i="24" r="J172"/>
  <c r="J175"/>
  <c r="BK132"/>
  <c r="BK164"/>
  <c r="J177"/>
  <c r="BK138"/>
  <c r="BK170"/>
  <c r="BK127"/>
  <c r="J189"/>
  <c r="BK174"/>
  <c i="25" r="BK151"/>
  <c r="BK147"/>
  <c i="26" r="BK251"/>
  <c r="BK260"/>
  <c r="J179"/>
  <c r="BK325"/>
  <c r="BK301"/>
  <c r="BK336"/>
  <c r="J222"/>
  <c r="J133"/>
  <c r="J184"/>
  <c r="J332"/>
  <c r="J295"/>
  <c r="J310"/>
  <c i="27" r="J135"/>
  <c r="J154"/>
  <c r="J129"/>
  <c r="BK158"/>
  <c r="BK142"/>
  <c r="J133"/>
  <c i="2" r="BK2057"/>
  <c r="BK1867"/>
  <c r="BK1515"/>
  <c r="BK1398"/>
  <c r="J1084"/>
  <c r="BK472"/>
  <c r="J185"/>
  <c r="J2036"/>
  <c r="J1944"/>
  <c r="J1858"/>
  <c r="J1549"/>
  <c r="BK1180"/>
  <c r="BK846"/>
  <c r="BK540"/>
  <c r="BK287"/>
  <c r="BK1957"/>
  <c r="BK1715"/>
  <c r="BK1450"/>
  <c r="J1147"/>
  <c r="J948"/>
  <c r="J616"/>
  <c r="J2159"/>
  <c r="J2007"/>
  <c r="J1866"/>
  <c r="BK1653"/>
  <c r="BK1486"/>
  <c r="J1094"/>
  <c r="J550"/>
  <c r="J2009"/>
  <c r="J1816"/>
  <c r="J1719"/>
  <c r="J1386"/>
  <c r="J926"/>
  <c r="BK2214"/>
  <c r="BK2142"/>
  <c r="BK1599"/>
  <c r="BK1353"/>
  <c r="J214"/>
  <c r="J1965"/>
  <c r="J1843"/>
  <c r="BK1772"/>
  <c r="J1544"/>
  <c r="BK1378"/>
  <c r="J1284"/>
  <c r="J892"/>
  <c r="BK606"/>
  <c r="J474"/>
  <c r="BK2361"/>
  <c r="BK2309"/>
  <c r="BK2196"/>
  <c r="J1988"/>
  <c r="J1827"/>
  <c r="BK1595"/>
  <c r="BK1432"/>
  <c r="BK1880"/>
  <c r="J1500"/>
  <c r="J1159"/>
  <c r="J231"/>
  <c r="J2361"/>
  <c r="J2313"/>
  <c r="J2220"/>
  <c r="J1929"/>
  <c r="J1880"/>
  <c r="J1646"/>
  <c r="BK1349"/>
  <c r="J1250"/>
  <c r="J886"/>
  <c r="BK710"/>
  <c r="J472"/>
  <c r="J2352"/>
  <c r="J2269"/>
  <c r="BK2047"/>
  <c r="BK1837"/>
  <c r="BK1457"/>
  <c r="BK1260"/>
  <c r="J1137"/>
  <c r="J893"/>
  <c r="J473"/>
  <c r="J208"/>
  <c r="BK2307"/>
  <c r="J2168"/>
  <c r="BK2068"/>
  <c r="BK1844"/>
  <c r="BK1755"/>
  <c r="J1563"/>
  <c r="J1482"/>
  <c r="BK1294"/>
  <c r="BK1117"/>
  <c r="BK343"/>
  <c i="3" r="J298"/>
  <c r="BK213"/>
  <c r="J183"/>
  <c r="BK137"/>
  <c r="BK280"/>
  <c r="BK238"/>
  <c r="BK163"/>
  <c r="J247"/>
  <c r="J194"/>
  <c r="BK276"/>
  <c r="J259"/>
  <c r="BK298"/>
  <c r="J255"/>
  <c r="J185"/>
  <c r="J147"/>
  <c r="J219"/>
  <c r="J280"/>
  <c r="J242"/>
  <c r="BK161"/>
  <c r="J281"/>
  <c r="BK220"/>
  <c r="J139"/>
  <c r="J162"/>
  <c r="BK232"/>
  <c r="J203"/>
  <c r="BK145"/>
  <c r="BK191"/>
  <c i="4" r="BK203"/>
  <c r="BK191"/>
  <c r="BK132"/>
  <c r="J192"/>
  <c r="BK180"/>
  <c r="J188"/>
  <c r="J208"/>
  <c r="J196"/>
  <c r="BK154"/>
  <c i="5" r="BK162"/>
  <c r="BK222"/>
  <c r="BK185"/>
  <c r="J155"/>
  <c r="BK236"/>
  <c r="BK141"/>
  <c r="J185"/>
  <c r="J179"/>
  <c i="6" r="J210"/>
  <c r="J200"/>
  <c r="J147"/>
  <c r="J195"/>
  <c r="J193"/>
  <c r="BK147"/>
  <c r="J190"/>
  <c r="BK182"/>
  <c r="J212"/>
  <c r="BK192"/>
  <c r="BK149"/>
  <c r="J230"/>
  <c r="J158"/>
  <c r="BK177"/>
  <c i="7" r="BK281"/>
  <c r="BK219"/>
  <c r="J292"/>
  <c r="J207"/>
  <c r="J164"/>
  <c r="J249"/>
  <c r="J181"/>
  <c r="J278"/>
  <c r="J178"/>
  <c r="J250"/>
  <c r="BK211"/>
  <c r="BK249"/>
  <c r="BK195"/>
  <c r="BK203"/>
  <c r="BK220"/>
  <c r="BK158"/>
  <c r="J259"/>
  <c r="J190"/>
  <c r="J285"/>
  <c r="J263"/>
  <c r="BK228"/>
  <c r="J176"/>
  <c r="BK269"/>
  <c r="BK254"/>
  <c r="BK170"/>
  <c r="BK242"/>
  <c r="BK204"/>
  <c i="8" r="J137"/>
  <c r="BK154"/>
  <c r="J157"/>
  <c r="BK142"/>
  <c r="J134"/>
  <c r="BK146"/>
  <c i="9" r="J166"/>
  <c r="BK147"/>
  <c r="BK152"/>
  <c r="J142"/>
  <c r="J135"/>
  <c i="10" r="J139"/>
  <c r="J182"/>
  <c r="BK177"/>
  <c r="BK159"/>
  <c r="J188"/>
  <c r="BK181"/>
  <c r="BK173"/>
  <c r="J138"/>
  <c r="BK145"/>
  <c r="BK161"/>
  <c i="11" r="J140"/>
  <c r="BK133"/>
  <c r="J131"/>
  <c i="12" r="J139"/>
  <c r="BK140"/>
  <c i="13" r="BK127"/>
  <c r="J139"/>
  <c i="14" r="BK150"/>
  <c r="J133"/>
  <c r="BK137"/>
  <c r="BK145"/>
  <c r="BK134"/>
  <c i="15" r="J133"/>
  <c r="BK137"/>
  <c r="BK126"/>
  <c i="16" r="J146"/>
  <c r="J132"/>
  <c r="BK138"/>
  <c r="J136"/>
  <c i="17" r="J141"/>
  <c r="BK139"/>
  <c i="18" r="BK176"/>
  <c r="BK142"/>
  <c r="BK155"/>
  <c r="BK152"/>
  <c r="J152"/>
  <c r="J156"/>
  <c r="BK131"/>
  <c i="19" r="J363"/>
  <c r="BK284"/>
  <c r="J304"/>
  <c r="J447"/>
  <c r="J284"/>
  <c r="J453"/>
  <c r="J328"/>
  <c r="J171"/>
  <c r="BK322"/>
  <c r="BK233"/>
  <c r="J491"/>
  <c r="BK401"/>
  <c r="J316"/>
  <c r="J427"/>
  <c r="J175"/>
  <c r="BK308"/>
  <c r="BK479"/>
  <c r="BK342"/>
  <c i="20" r="BK305"/>
  <c r="J138"/>
  <c r="J167"/>
  <c r="BK225"/>
  <c r="J303"/>
  <c r="J240"/>
  <c r="J264"/>
  <c r="BK197"/>
  <c r="J324"/>
  <c r="J270"/>
  <c r="BK135"/>
  <c i="21" r="J220"/>
  <c r="BK270"/>
  <c r="J268"/>
  <c r="J173"/>
  <c r="J276"/>
  <c r="J319"/>
  <c r="J324"/>
  <c r="J353"/>
  <c r="J183"/>
  <c r="J264"/>
  <c i="22" r="J180"/>
  <c r="BK190"/>
  <c r="J162"/>
  <c r="BK209"/>
  <c i="23" r="J203"/>
  <c r="BK184"/>
  <c r="BK199"/>
  <c r="BK161"/>
  <c r="BK185"/>
  <c r="BK209"/>
  <c r="J206"/>
  <c r="J244"/>
  <c r="J168"/>
  <c r="BK176"/>
  <c r="BK219"/>
  <c r="J181"/>
  <c r="BK206"/>
  <c r="BK152"/>
  <c r="BK174"/>
  <c r="BK171"/>
  <c i="24" r="BK172"/>
  <c r="J180"/>
  <c r="BK137"/>
  <c r="J171"/>
  <c r="BK158"/>
  <c r="J185"/>
  <c r="J132"/>
  <c r="BK156"/>
  <c r="BK195"/>
  <c r="J195"/>
  <c r="J135"/>
  <c i="25" r="BK142"/>
  <c r="J167"/>
  <c r="BK125"/>
  <c r="J227"/>
  <c r="BK129"/>
  <c i="26" r="BK173"/>
  <c r="BK312"/>
  <c r="J173"/>
  <c r="J183"/>
  <c r="BK256"/>
  <c r="J316"/>
  <c r="BK297"/>
  <c r="BK190"/>
  <c r="J251"/>
  <c r="J328"/>
  <c r="J178"/>
  <c r="BK178"/>
  <c i="27" r="J137"/>
  <c r="BK132"/>
  <c r="J134"/>
  <c r="BK129"/>
  <c r="J145"/>
  <c i="2" r="J1885"/>
  <c r="J1577"/>
  <c r="J1406"/>
  <c r="BK1088"/>
  <c r="J746"/>
  <c r="BK486"/>
  <c r="BK193"/>
  <c r="J2040"/>
  <c r="J1903"/>
  <c r="J1740"/>
  <c r="BK1529"/>
  <c r="BK1176"/>
  <c r="BK1069"/>
  <c r="J512"/>
  <c r="J2015"/>
  <c r="J1912"/>
  <c r="J1533"/>
  <c r="J1100"/>
  <c r="J793"/>
  <c r="J677"/>
  <c r="J244"/>
  <c r="J1993"/>
  <c r="BK1806"/>
  <c r="J1557"/>
  <c r="BK1250"/>
  <c r="J762"/>
  <c r="J250"/>
  <c r="J2041"/>
  <c r="BK1928"/>
  <c r="J1767"/>
  <c r="BK1482"/>
  <c r="J641"/>
  <c r="J2080"/>
  <c r="BK1971"/>
  <c r="BK1753"/>
  <c r="J1571"/>
  <c r="J1226"/>
  <c r="BK2081"/>
  <c r="BK1858"/>
  <c r="BK1602"/>
  <c r="J1180"/>
  <c r="J298"/>
  <c r="J2214"/>
  <c r="J2016"/>
  <c r="J1776"/>
  <c r="BK1467"/>
  <c r="BK1263"/>
  <c r="J1121"/>
  <c r="BK728"/>
  <c r="BK474"/>
  <c r="J179"/>
  <c r="J2315"/>
  <c r="J2264"/>
  <c r="BK2176"/>
  <c r="J2057"/>
  <c r="BK1902"/>
  <c r="J1600"/>
  <c r="BK1419"/>
  <c r="BK1164"/>
  <c r="BK534"/>
  <c r="BK2372"/>
  <c r="BK2331"/>
  <c r="J2249"/>
  <c r="BK2013"/>
  <c r="J1794"/>
  <c r="J1748"/>
  <c r="J1383"/>
  <c r="J1088"/>
  <c r="BK677"/>
  <c r="J2334"/>
  <c r="J2225"/>
  <c r="J2046"/>
  <c r="J1729"/>
  <c r="J1450"/>
  <c r="J1217"/>
  <c r="BK755"/>
  <c r="BK240"/>
  <c r="J2353"/>
  <c r="BK2249"/>
  <c r="J1839"/>
  <c r="J1732"/>
  <c r="BK1522"/>
  <c r="BK1480"/>
  <c r="J733"/>
  <c r="BK208"/>
  <c i="3" r="BK230"/>
  <c r="BK196"/>
  <c r="J163"/>
  <c r="J289"/>
  <c r="J272"/>
  <c r="BK209"/>
  <c r="J254"/>
  <c r="J197"/>
  <c r="BK282"/>
  <c r="J240"/>
  <c r="J210"/>
  <c r="BK234"/>
  <c r="J187"/>
  <c r="J286"/>
  <c r="J212"/>
  <c r="BK151"/>
  <c r="BK223"/>
  <c r="BK157"/>
  <c r="BK293"/>
  <c r="J208"/>
  <c r="BK257"/>
  <c r="BK266"/>
  <c r="BK212"/>
  <c r="BK179"/>
  <c r="J202"/>
  <c i="4" r="BK178"/>
  <c r="BK144"/>
  <c r="BK155"/>
  <c r="BK192"/>
  <c r="BK165"/>
  <c r="BK184"/>
  <c r="BK149"/>
  <c r="BK189"/>
  <c r="J139"/>
  <c r="BK181"/>
  <c r="BK176"/>
  <c r="J204"/>
  <c r="BK193"/>
  <c r="J144"/>
  <c i="5" r="J141"/>
  <c r="BK133"/>
  <c r="J189"/>
  <c r="J174"/>
  <c r="BK206"/>
  <c r="BK211"/>
  <c r="BK150"/>
  <c r="J204"/>
  <c r="BK193"/>
  <c i="6" r="J225"/>
  <c r="J199"/>
  <c r="BK153"/>
  <c r="J192"/>
  <c r="BK195"/>
  <c r="J245"/>
  <c r="J152"/>
  <c r="J187"/>
  <c r="J177"/>
  <c r="J211"/>
  <c r="BK193"/>
  <c r="J164"/>
  <c i="16" r="J144"/>
  <c r="BK131"/>
  <c i="17" r="J133"/>
  <c r="J127"/>
  <c r="BK140"/>
  <c i="18" r="BK177"/>
  <c r="BK153"/>
  <c r="BK135"/>
  <c r="BK175"/>
  <c r="J177"/>
  <c r="J142"/>
  <c r="J155"/>
  <c r="BK170"/>
  <c i="19" r="BK328"/>
  <c r="J435"/>
  <c r="BK143"/>
  <c r="BK321"/>
  <c r="BK421"/>
  <c r="J253"/>
  <c r="J300"/>
  <c r="J342"/>
  <c r="J419"/>
  <c r="J235"/>
  <c r="BK493"/>
  <c r="BK254"/>
  <c r="BK235"/>
  <c r="J475"/>
  <c r="J294"/>
  <c r="BK490"/>
  <c r="J409"/>
  <c r="J247"/>
  <c r="BK181"/>
  <c i="20" r="BK198"/>
  <c r="J286"/>
  <c r="BK188"/>
  <c r="J282"/>
  <c r="BK202"/>
  <c r="J151"/>
  <c r="BK234"/>
  <c r="BK274"/>
  <c r="BK157"/>
  <c i="21" r="J216"/>
  <c r="J296"/>
  <c r="J246"/>
  <c r="J191"/>
  <c r="J350"/>
  <c r="BK158"/>
  <c r="BK309"/>
  <c r="BK224"/>
  <c r="J135"/>
  <c i="22" r="BK162"/>
  <c r="J157"/>
  <c r="J169"/>
  <c i="23" r="J247"/>
  <c r="J185"/>
  <c r="J202"/>
  <c r="BK163"/>
  <c r="J210"/>
  <c r="J163"/>
  <c r="J173"/>
  <c r="J201"/>
  <c r="J243"/>
  <c r="BK143"/>
  <c r="BK175"/>
  <c r="BK236"/>
  <c r="BK138"/>
  <c r="J175"/>
  <c r="J198"/>
  <c r="BK180"/>
  <c i="24" r="J174"/>
  <c r="J158"/>
  <c r="J127"/>
  <c r="J165"/>
  <c r="BK186"/>
  <c r="J141"/>
  <c r="J196"/>
  <c i="25" r="J175"/>
  <c r="BK211"/>
  <c r="J137"/>
  <c r="J218"/>
  <c r="J210"/>
  <c r="BK163"/>
  <c i="26" r="J312"/>
  <c r="BK133"/>
  <c r="J309"/>
  <c r="BK198"/>
  <c r="BK220"/>
  <c r="BK302"/>
  <c r="BK184"/>
  <c r="J194"/>
  <c i="27" r="BK144"/>
  <c r="J125"/>
  <c r="BK125"/>
  <c r="J149"/>
  <c r="BK147"/>
  <c r="J139"/>
  <c r="BK130"/>
  <c i="2" r="J2062"/>
  <c r="J1664"/>
  <c r="J1324"/>
  <c r="BK949"/>
  <c r="BK504"/>
  <c r="BK231"/>
  <c r="J2151"/>
  <c r="J2011"/>
  <c r="BK1866"/>
  <c r="J1640"/>
  <c r="J1349"/>
  <c r="BK1137"/>
  <c r="J949"/>
  <c r="J561"/>
  <c r="BK258"/>
  <c r="BK1948"/>
  <c r="J1784"/>
  <c r="BK1508"/>
  <c r="BK1226"/>
  <c r="BK926"/>
  <c r="J590"/>
  <c r="J2130"/>
  <c r="BK1909"/>
  <c r="J1828"/>
  <c r="J1583"/>
  <c r="J1480"/>
  <c r="J846"/>
  <c r="J353"/>
  <c r="J2126"/>
  <c r="BK1917"/>
  <c r="BK1812"/>
  <c r="BK1567"/>
  <c r="J1366"/>
  <c r="J989"/>
  <c i="1" r="AS101"/>
  <c i="2" r="BK1933"/>
  <c r="J1826"/>
  <c r="J1419"/>
  <c r="BK1288"/>
  <c r="J193"/>
  <c r="BK1983"/>
  <c r="BK1816"/>
  <c r="J1680"/>
  <c r="BK1500"/>
  <c r="J1362"/>
  <c r="BK1280"/>
  <c r="J741"/>
  <c r="BK490"/>
  <c r="J240"/>
  <c r="BK2367"/>
  <c r="BK2327"/>
  <c r="J2258"/>
  <c r="BK2040"/>
  <c r="BK1828"/>
  <c r="BK1725"/>
  <c r="J1488"/>
  <c r="BK1168"/>
  <c r="BK970"/>
  <c r="BK478"/>
  <c r="BK204"/>
  <c r="J2354"/>
  <c r="BK2302"/>
  <c r="BK2260"/>
  <c r="BK2168"/>
  <c r="BK2017"/>
  <c r="BK1896"/>
  <c r="J1771"/>
  <c r="J1506"/>
  <c r="BK1251"/>
  <c r="BK1077"/>
  <c r="BK512"/>
  <c r="BK2334"/>
  <c r="J2297"/>
  <c r="BK2163"/>
  <c r="BK2046"/>
  <c r="J1910"/>
  <c r="J1715"/>
  <c r="BK1589"/>
  <c r="BK1332"/>
  <c r="BK1102"/>
  <c r="BK873"/>
  <c r="J471"/>
  <c r="BK2379"/>
  <c r="J2260"/>
  <c r="BK2097"/>
  <c r="J1957"/>
  <c r="J1725"/>
  <c r="J1542"/>
  <c r="J1398"/>
  <c r="BK1153"/>
  <c r="BK793"/>
  <c r="BK2383"/>
  <c r="BK2314"/>
  <c r="J2170"/>
  <c r="BK2062"/>
  <c r="J1837"/>
  <c r="J1599"/>
  <c r="J1378"/>
  <c r="BK1125"/>
  <c r="BK522"/>
  <c r="BK235"/>
  <c i="3" r="BK288"/>
  <c r="BK203"/>
  <c r="BK169"/>
  <c r="BK290"/>
  <c r="J261"/>
  <c r="J179"/>
  <c r="BK262"/>
  <c r="BK231"/>
  <c r="BK133"/>
  <c r="BK251"/>
  <c r="BK181"/>
  <c r="J270"/>
  <c r="BK198"/>
  <c r="J149"/>
  <c r="BK274"/>
  <c r="BK217"/>
  <c r="J265"/>
  <c r="BK244"/>
  <c r="BK156"/>
  <c r="J262"/>
  <c r="J229"/>
  <c r="BK141"/>
  <c r="J133"/>
  <c r="BK243"/>
  <c r="J196"/>
  <c r="J137"/>
  <c r="J177"/>
  <c i="4" r="BK169"/>
  <c r="BK206"/>
  <c r="J138"/>
  <c r="J194"/>
  <c r="J205"/>
  <c r="J173"/>
  <c r="BK153"/>
  <c r="BK159"/>
  <c i="5" r="J133"/>
  <c r="BK137"/>
  <c r="J170"/>
  <c r="BK129"/>
  <c r="J228"/>
  <c r="J236"/>
  <c r="BK151"/>
  <c r="J200"/>
  <c i="6" r="BK168"/>
  <c r="J179"/>
  <c r="BK211"/>
  <c r="J196"/>
  <c r="J156"/>
  <c r="J232"/>
  <c r="BK186"/>
  <c r="J226"/>
  <c r="J207"/>
  <c r="J151"/>
  <c r="J249"/>
  <c r="BK227"/>
  <c r="J153"/>
  <c r="BK208"/>
  <c r="J215"/>
  <c i="7" r="J269"/>
  <c r="J217"/>
  <c r="BK152"/>
  <c r="J242"/>
  <c r="J193"/>
  <c r="BK147"/>
  <c r="J252"/>
  <c r="BK209"/>
  <c r="J277"/>
  <c r="BK198"/>
  <c r="J286"/>
  <c r="J210"/>
  <c r="J281"/>
  <c r="J188"/>
  <c r="J172"/>
  <c r="J228"/>
  <c r="J298"/>
  <c r="J248"/>
  <c r="BK178"/>
  <c r="BK226"/>
  <c r="J143"/>
  <c r="J267"/>
  <c r="J227"/>
  <c r="J169"/>
  <c r="J257"/>
  <c r="BK159"/>
  <c r="BK271"/>
  <c r="BK221"/>
  <c r="J146"/>
  <c i="8" r="BK144"/>
  <c i="9" r="BK156"/>
  <c r="J154"/>
  <c r="J163"/>
  <c r="BK137"/>
  <c r="J139"/>
  <c i="10" r="BK136"/>
  <c r="BK182"/>
  <c r="BK176"/>
  <c r="J183"/>
  <c r="BK165"/>
  <c r="BK196"/>
  <c r="BK188"/>
  <c r="J164"/>
  <c i="11" r="BK141"/>
  <c r="BK134"/>
  <c i="12" r="BK138"/>
  <c r="BK128"/>
  <c r="J138"/>
  <c i="13" r="BK149"/>
  <c r="BK131"/>
  <c r="BK142"/>
  <c r="J145"/>
  <c r="J136"/>
  <c i="14" r="J128"/>
  <c r="BK132"/>
  <c r="J129"/>
  <c r="J141"/>
  <c i="15" r="BK140"/>
  <c r="BK138"/>
  <c r="BK139"/>
  <c i="16" r="BK146"/>
  <c r="BK127"/>
  <c r="J126"/>
  <c r="J142"/>
  <c i="17" r="J128"/>
  <c r="J129"/>
  <c r="BK134"/>
  <c i="18" r="J140"/>
  <c r="BK174"/>
  <c r="BK147"/>
  <c r="BK164"/>
  <c r="J171"/>
  <c r="BK160"/>
  <c r="BK171"/>
  <c r="BK144"/>
  <c r="BK140"/>
  <c i="19" r="J347"/>
  <c r="BK300"/>
  <c r="J395"/>
  <c r="BK359"/>
  <c r="BK197"/>
  <c r="J217"/>
  <c r="BK463"/>
  <c r="J371"/>
  <c r="BK239"/>
  <c r="BK445"/>
  <c r="J357"/>
  <c r="J153"/>
  <c r="BK419"/>
  <c r="BK494"/>
  <c r="BK258"/>
  <c r="BK184"/>
  <c r="J387"/>
  <c r="BK209"/>
  <c i="20" r="BK129"/>
  <c r="J288"/>
  <c r="J214"/>
  <c r="BK215"/>
  <c r="BK276"/>
  <c r="J311"/>
  <c r="J198"/>
  <c r="J229"/>
  <c r="J204"/>
  <c r="J203"/>
  <c i="21" r="J207"/>
  <c r="J136"/>
  <c r="J212"/>
  <c i="22" r="J209"/>
  <c i="23" r="BK197"/>
  <c r="J193"/>
  <c r="BK201"/>
  <c r="BK224"/>
  <c r="BK238"/>
  <c r="J236"/>
  <c r="J158"/>
  <c r="J184"/>
  <c r="J132"/>
  <c r="J156"/>
  <c r="BK188"/>
  <c r="BK136"/>
  <c i="24" r="J167"/>
  <c r="BK185"/>
  <c r="J142"/>
  <c r="J133"/>
  <c r="BK168"/>
  <c r="BK139"/>
  <c r="BK169"/>
  <c r="J155"/>
  <c r="J139"/>
  <c r="J184"/>
  <c r="BK180"/>
  <c i="25" r="J163"/>
  <c r="BK216"/>
  <c r="J157"/>
  <c r="J204"/>
  <c r="J211"/>
  <c r="BK152"/>
  <c i="26" r="J276"/>
  <c r="BK141"/>
  <c r="J232"/>
  <c r="BK174"/>
  <c r="J268"/>
  <c r="J296"/>
  <c r="J306"/>
  <c r="BK294"/>
  <c r="J157"/>
  <c r="J260"/>
  <c r="J336"/>
  <c r="BK230"/>
  <c r="J325"/>
  <c i="27" r="J142"/>
  <c r="BK134"/>
  <c r="BK153"/>
  <c r="BK141"/>
  <c r="J151"/>
  <c i="2" r="BK2079"/>
  <c r="BK1563"/>
  <c r="J1311"/>
  <c r="BK899"/>
  <c r="J494"/>
  <c r="BK2204"/>
  <c r="J2073"/>
  <c r="J2010"/>
  <c r="BK1876"/>
  <c r="BK1729"/>
  <c r="J1260"/>
  <c r="J900"/>
  <c r="BK467"/>
  <c r="J1952"/>
  <c r="J1857"/>
  <c r="BK1383"/>
  <c r="J1049"/>
  <c r="J756"/>
  <c r="BK526"/>
  <c r="J2081"/>
  <c r="BK1817"/>
  <c r="BK1577"/>
  <c r="J1307"/>
  <c r="BK807"/>
  <c r="BK200"/>
  <c r="BK2015"/>
  <c r="J1909"/>
  <c r="J1555"/>
  <c r="J1467"/>
  <c r="J1164"/>
  <c r="J2196"/>
  <c r="J2111"/>
  <c r="BK1961"/>
  <c r="BK2036"/>
  <c r="BK1826"/>
  <c r="J1455"/>
  <c r="J1341"/>
  <c r="BK1147"/>
  <c r="J722"/>
  <c r="BK277"/>
  <c r="BK2352"/>
  <c r="BK2287"/>
  <c r="J2212"/>
  <c r="J2058"/>
  <c r="BK1944"/>
  <c r="BK1749"/>
  <c r="J1504"/>
  <c r="J1219"/>
  <c r="J662"/>
  <c i="1" r="AS117"/>
  <c i="2" r="J2014"/>
  <c r="BK1889"/>
  <c r="J1749"/>
  <c r="BK1494"/>
  <c r="J1251"/>
  <c r="BK1049"/>
  <c r="J486"/>
  <c r="J149"/>
  <c r="BK2240"/>
  <c r="J2063"/>
  <c r="J1893"/>
  <c r="BK1551"/>
  <c r="BK1386"/>
  <c r="BK1242"/>
  <c r="J1113"/>
  <c r="J277"/>
  <c r="J2372"/>
  <c r="J2282"/>
  <c i="3" r="J215"/>
  <c r="BK279"/>
  <c r="J250"/>
  <c r="J191"/>
  <c r="BK229"/>
  <c r="BK175"/>
  <c r="BK250"/>
  <c r="J276"/>
  <c r="BK155"/>
  <c r="J232"/>
  <c r="J181"/>
  <c r="BK264"/>
  <c r="BK135"/>
  <c r="J239"/>
  <c r="BK187"/>
  <c r="J248"/>
  <c r="BK171"/>
  <c i="4" r="J132"/>
  <c r="J159"/>
  <c r="BK145"/>
  <c r="J201"/>
  <c r="BK135"/>
  <c r="BK152"/>
  <c r="BK208"/>
  <c r="J184"/>
  <c r="BK136"/>
  <c r="BK138"/>
  <c r="J177"/>
  <c r="J197"/>
  <c r="J181"/>
  <c i="5" r="J211"/>
  <c r="J193"/>
  <c r="J222"/>
  <c r="BK225"/>
  <c r="J233"/>
  <c r="BK200"/>
  <c r="BK189"/>
  <c r="BK146"/>
  <c i="6" r="BK218"/>
  <c r="J201"/>
  <c r="BK224"/>
  <c r="BK171"/>
  <c r="BK148"/>
  <c r="BK165"/>
  <c r="BK181"/>
  <c r="J167"/>
  <c r="BK179"/>
  <c r="BK209"/>
  <c r="BK225"/>
  <c r="BK155"/>
  <c r="BK178"/>
  <c r="BK174"/>
  <c i="7" r="BK227"/>
  <c r="BK161"/>
  <c r="J271"/>
  <c r="BK201"/>
  <c r="BK286"/>
  <c r="J213"/>
  <c r="BK151"/>
  <c r="J258"/>
  <c r="BK172"/>
  <c r="J222"/>
  <c r="BK217"/>
  <c r="BK167"/>
  <c r="J237"/>
  <c r="BK184"/>
  <c r="BK262"/>
  <c r="J142"/>
  <c r="J239"/>
  <c r="J149"/>
  <c r="BK245"/>
  <c r="BK224"/>
  <c r="BK177"/>
  <c r="BK261"/>
  <c r="J234"/>
  <c r="J147"/>
  <c r="BK266"/>
  <c r="J230"/>
  <c r="J168"/>
  <c i="8" r="BK155"/>
  <c r="J131"/>
  <c r="BK139"/>
  <c r="J158"/>
  <c r="BK132"/>
  <c r="BK150"/>
  <c i="9" r="BK163"/>
  <c r="J167"/>
  <c r="J159"/>
  <c r="J151"/>
  <c r="J155"/>
  <c i="10" r="J146"/>
  <c r="J198"/>
  <c r="BK195"/>
  <c r="BK178"/>
  <c r="J176"/>
  <c r="BK197"/>
  <c r="J203"/>
  <c r="BK184"/>
  <c r="BK167"/>
  <c r="BK198"/>
  <c r="J157"/>
  <c i="11" r="J143"/>
  <c r="J126"/>
  <c r="BK127"/>
  <c i="12" r="BK142"/>
  <c r="BK136"/>
  <c r="BK131"/>
  <c r="J133"/>
  <c i="13" r="J127"/>
  <c r="J137"/>
  <c r="J140"/>
  <c r="J144"/>
  <c r="BK140"/>
  <c i="14" r="J147"/>
  <c r="J148"/>
  <c r="BK153"/>
  <c r="J132"/>
  <c i="15" r="J131"/>
  <c r="J142"/>
  <c r="J135"/>
  <c i="16" r="BK145"/>
  <c r="J129"/>
  <c r="BK136"/>
  <c r="BK137"/>
  <c i="17" r="J131"/>
  <c r="J135"/>
  <c r="J136"/>
  <c i="18" r="BK159"/>
  <c r="J138"/>
  <c r="J149"/>
  <c r="BK154"/>
  <c r="J167"/>
  <c r="J135"/>
  <c i="19" r="BK461"/>
  <c r="BK271"/>
  <c r="BK449"/>
  <c r="J445"/>
  <c r="J373"/>
  <c r="BK201"/>
  <c r="J288"/>
  <c r="BK373"/>
  <c r="BK429"/>
  <c r="BK491"/>
  <c r="J147"/>
  <c r="J480"/>
  <c r="BK353"/>
  <c r="BK433"/>
  <c i="20" r="BK179"/>
  <c r="J309"/>
  <c r="J221"/>
  <c r="J292"/>
  <c r="J129"/>
  <c r="J256"/>
  <c r="J188"/>
  <c i="21" r="BK231"/>
  <c r="BK136"/>
  <c r="J274"/>
  <c r="BK279"/>
  <c r="BK225"/>
  <c r="BK135"/>
  <c r="BK353"/>
  <c r="BK329"/>
  <c r="J177"/>
  <c r="BK187"/>
  <c r="J237"/>
  <c i="22" r="BK199"/>
  <c r="BK147"/>
  <c r="BK139"/>
  <c r="BK219"/>
  <c r="J190"/>
  <c i="23" r="J230"/>
  <c r="BK173"/>
  <c r="J146"/>
  <c r="BK145"/>
  <c r="BK230"/>
  <c r="BK183"/>
  <c r="BK179"/>
  <c r="J136"/>
  <c r="BK181"/>
  <c r="BK132"/>
  <c r="J213"/>
  <c r="J205"/>
  <c r="J197"/>
  <c r="J148"/>
  <c r="BK134"/>
  <c i="24" r="BK189"/>
  <c r="J163"/>
  <c r="BK135"/>
  <c r="J186"/>
  <c r="BK192"/>
  <c r="J161"/>
  <c r="J193"/>
  <c r="J140"/>
  <c r="J190"/>
  <c r="J187"/>
  <c i="25" r="BK210"/>
  <c r="BK146"/>
  <c r="J202"/>
  <c r="J197"/>
  <c r="BK156"/>
  <c r="BK141"/>
  <c r="J216"/>
  <c r="BK137"/>
  <c i="26" r="BK332"/>
  <c r="J167"/>
  <c r="J298"/>
  <c r="J308"/>
  <c r="BK247"/>
  <c r="J341"/>
  <c r="J198"/>
  <c r="J297"/>
  <c r="J240"/>
  <c r="BK344"/>
  <c r="BK291"/>
  <c i="27" r="J148"/>
  <c r="J126"/>
  <c r="BK140"/>
  <c r="J147"/>
  <c r="J144"/>
  <c r="J143"/>
  <c r="J132"/>
  <c i="2" r="J1923"/>
  <c r="BK1748"/>
  <c r="J1486"/>
  <c r="BK1255"/>
  <c r="BK762"/>
  <c r="BK381"/>
  <c r="BK2220"/>
  <c r="J1989"/>
  <c r="J1867"/>
  <c r="BK1513"/>
  <c r="J1224"/>
  <c r="BK969"/>
  <c r="BK471"/>
  <c r="BK2016"/>
  <c r="BK1918"/>
  <c r="J1871"/>
  <c r="J1457"/>
  <c r="J1102"/>
  <c r="BK778"/>
  <c r="BK641"/>
  <c r="BK2122"/>
  <c r="J1902"/>
  <c r="J1802"/>
  <c r="J1634"/>
  <c r="BK1438"/>
  <c r="BK821"/>
  <c r="BK354"/>
  <c r="BK2035"/>
  <c r="BK1977"/>
  <c r="BK1788"/>
  <c r="J1710"/>
  <c r="BK1315"/>
  <c r="BK555"/>
  <c r="BK2208"/>
  <c r="J2147"/>
  <c r="BK1940"/>
  <c r="J1812"/>
  <c r="J1357"/>
  <c r="BK1217"/>
  <c r="J2122"/>
  <c r="BK2063"/>
  <c r="J1817"/>
  <c r="BK1761"/>
  <c r="J1513"/>
  <c r="J1320"/>
  <c r="J1276"/>
  <c r="BK886"/>
  <c r="BK508"/>
  <c r="BK324"/>
  <c r="BK2353"/>
  <c r="J2302"/>
  <c r="BK2078"/>
  <c r="BK1885"/>
  <c r="J1755"/>
  <c r="J1587"/>
  <c r="J1384"/>
  <c r="J1153"/>
  <c r="BK733"/>
  <c r="BK423"/>
  <c r="J2384"/>
  <c r="BK2297"/>
  <c r="BK2230"/>
  <c r="J2068"/>
  <c r="BK1965"/>
  <c r="BK1824"/>
  <c r="J1567"/>
  <c r="J1353"/>
  <c r="BK892"/>
  <c r="BK250"/>
  <c r="BK2358"/>
  <c r="BK2319"/>
  <c r="J2245"/>
  <c r="BK2053"/>
  <c r="J1924"/>
  <c r="BK1744"/>
  <c r="BK1384"/>
  <c r="BK1084"/>
  <c r="J778"/>
  <c r="J364"/>
  <c r="J2347"/>
  <c r="J2307"/>
  <c r="BK2170"/>
  <c r="BK2091"/>
  <c r="BK1929"/>
  <c r="J1522"/>
  <c r="J1246"/>
  <c r="BK1106"/>
  <c r="J522"/>
  <c r="BK163"/>
  <c r="BK2264"/>
  <c r="J1971"/>
  <c i="3" r="BK252"/>
  <c r="BK197"/>
  <c r="BK139"/>
  <c r="BK286"/>
  <c r="J256"/>
  <c r="J193"/>
  <c r="BK263"/>
  <c r="BK200"/>
  <c r="J251"/>
  <c r="J169"/>
  <c r="BK289"/>
  <c r="J218"/>
  <c r="BK272"/>
  <c r="BK153"/>
  <c r="BK158"/>
  <c r="BK278"/>
  <c r="J221"/>
  <c r="BK218"/>
  <c r="J273"/>
  <c r="BK222"/>
  <c r="BK173"/>
  <c r="J201"/>
  <c i="4" r="J151"/>
  <c r="BK195"/>
  <c r="BK151"/>
  <c r="BK202"/>
  <c r="J169"/>
  <c r="BK183"/>
  <c r="BK201"/>
  <c r="J183"/>
  <c r="J154"/>
  <c r="J143"/>
  <c r="BK156"/>
  <c r="BK142"/>
  <c i="5" r="J195"/>
  <c r="J129"/>
  <c r="J215"/>
  <c r="BK183"/>
  <c r="BK231"/>
  <c i="6" r="BK176"/>
  <c r="BK180"/>
  <c r="BK221"/>
  <c r="J180"/>
  <c r="J186"/>
  <c r="BK244"/>
  <c r="J231"/>
  <c r="BK217"/>
  <c r="BK223"/>
  <c r="J155"/>
  <c r="J175"/>
  <c r="BK232"/>
  <c r="BK150"/>
  <c r="BK230"/>
  <c r="J176"/>
  <c r="BK175"/>
  <c i="7" r="J253"/>
  <c r="BK157"/>
  <c r="BK277"/>
  <c r="BK240"/>
  <c r="BK276"/>
  <c r="J219"/>
  <c r="J158"/>
  <c r="BK202"/>
  <c r="BK141"/>
  <c r="BK166"/>
  <c r="BK259"/>
  <c r="J171"/>
  <c r="J236"/>
  <c r="J175"/>
  <c r="J255"/>
  <c r="J151"/>
  <c r="BK229"/>
  <c r="BK222"/>
  <c r="J291"/>
  <c r="J247"/>
  <c i="8" r="J151"/>
  <c r="J154"/>
  <c r="J136"/>
  <c r="BK141"/>
  <c r="BK133"/>
  <c r="BK137"/>
  <c i="9" r="J161"/>
  <c r="BK146"/>
  <c r="BK167"/>
  <c r="BK141"/>
  <c r="BK162"/>
  <c i="10" r="BK137"/>
  <c r="BK139"/>
  <c r="J161"/>
  <c r="J193"/>
  <c r="BK169"/>
  <c r="BK166"/>
  <c r="J181"/>
  <c i="11" r="J132"/>
  <c r="BK129"/>
  <c i="12" r="J135"/>
  <c r="BK129"/>
  <c r="J141"/>
  <c r="J128"/>
  <c i="13" r="BK134"/>
  <c r="BK126"/>
  <c r="J143"/>
  <c r="J131"/>
  <c i="14" r="J127"/>
  <c r="BK127"/>
  <c r="BK149"/>
  <c r="J149"/>
  <c i="15" r="J129"/>
  <c r="J138"/>
  <c r="BK131"/>
  <c i="16" r="BK142"/>
  <c r="BK140"/>
  <c r="J143"/>
  <c i="17" r="J139"/>
  <c r="BK131"/>
  <c r="BK138"/>
  <c r="BK135"/>
  <c i="18" r="J154"/>
  <c r="J158"/>
  <c r="J176"/>
  <c r="J164"/>
  <c r="BK166"/>
  <c r="BK163"/>
  <c r="BK167"/>
  <c i="19" r="J389"/>
  <c r="J160"/>
  <c r="BK247"/>
  <c r="BK441"/>
  <c r="J267"/>
  <c r="BK294"/>
  <c r="BK160"/>
  <c r="J405"/>
  <c r="J322"/>
  <c r="BK267"/>
  <c r="J498"/>
  <c r="J460"/>
  <c r="J351"/>
  <c r="J135"/>
  <c r="J197"/>
  <c r="BK363"/>
  <c r="BK217"/>
  <c r="J413"/>
  <c r="BK253"/>
  <c i="20" r="BK256"/>
  <c r="BK245"/>
  <c r="J297"/>
  <c r="J184"/>
  <c r="BK221"/>
  <c r="BK151"/>
  <c r="J202"/>
  <c r="J317"/>
  <c r="BK311"/>
  <c r="J163"/>
  <c i="21" r="J260"/>
  <c r="J270"/>
  <c r="BK300"/>
  <c r="BK246"/>
  <c r="J356"/>
  <c r="J334"/>
  <c r="BK314"/>
  <c r="BK216"/>
  <c r="BK285"/>
  <c i="22" r="BK169"/>
  <c r="J199"/>
  <c r="J184"/>
  <c i="23" r="BK164"/>
  <c r="J170"/>
  <c r="BK204"/>
  <c r="BK169"/>
  <c r="J162"/>
  <c r="BK153"/>
  <c r="J183"/>
  <c r="BK207"/>
  <c r="J212"/>
  <c r="BK140"/>
  <c i="24" r="BK182"/>
  <c r="J149"/>
  <c r="J181"/>
  <c r="BK163"/>
  <c r="J182"/>
  <c r="J160"/>
  <c r="J173"/>
  <c r="BK179"/>
  <c r="BK177"/>
  <c r="BK133"/>
  <c i="25" r="J222"/>
  <c r="BK187"/>
  <c r="BK204"/>
  <c r="BK191"/>
  <c r="BK222"/>
  <c r="J180"/>
  <c r="J195"/>
  <c i="26" r="BK202"/>
  <c r="BK214"/>
  <c r="BK157"/>
  <c r="BK280"/>
  <c r="BK179"/>
  <c r="J344"/>
  <c r="J214"/>
  <c r="BK145"/>
  <c r="J210"/>
  <c r="BK341"/>
  <c i="27" r="J150"/>
  <c r="J155"/>
  <c r="J153"/>
  <c i="2" r="BK2137"/>
  <c r="BK2007"/>
  <c r="BK1680"/>
  <c r="J1416"/>
  <c r="BK1234"/>
  <c r="BK715"/>
  <c r="BK391"/>
  <c r="J2163"/>
  <c r="BK2012"/>
  <c r="BK1875"/>
  <c r="BK1730"/>
  <c r="BK1328"/>
  <c r="J1125"/>
  <c r="J750"/>
  <c r="J324"/>
  <c r="J1984"/>
  <c r="J1763"/>
  <c r="BK1436"/>
  <c r="J1168"/>
  <c r="J1069"/>
  <c r="J755"/>
  <c r="J478"/>
  <c r="BK1894"/>
  <c r="BK1710"/>
  <c r="J1575"/>
  <c r="BK1336"/>
  <c r="BK900"/>
  <c r="BK722"/>
  <c r="BK179"/>
  <c r="BK2010"/>
  <c r="BK1825"/>
  <c r="J1721"/>
  <c r="BK1324"/>
  <c r="J879"/>
  <c r="J2189"/>
  <c r="BK2067"/>
  <c r="J1853"/>
  <c r="J1621"/>
  <c r="BK1295"/>
  <c r="J2208"/>
  <c r="BK2073"/>
  <c r="BK1498"/>
  <c r="J607"/>
  <c r="J437"/>
  <c r="J2273"/>
  <c r="J2095"/>
  <c r="J1933"/>
  <c r="J1593"/>
  <c r="J1551"/>
  <c r="J1172"/>
  <c r="J906"/>
  <c r="J715"/>
  <c r="J266"/>
  <c r="J2323"/>
  <c r="BK2235"/>
  <c r="BK1994"/>
  <c r="BK1776"/>
  <c r="J1498"/>
  <c r="BK1159"/>
  <c r="BK1014"/>
  <c r="J482"/>
  <c r="J2374"/>
  <c r="J2235"/>
  <c r="BK1952"/>
  <c r="BK1640"/>
  <c r="J1432"/>
  <c r="BK1307"/>
  <c r="BK1133"/>
  <c r="J540"/>
  <c r="J2379"/>
  <c r="BK2273"/>
  <c r="J2113"/>
  <c r="BK2034"/>
  <c r="J1825"/>
  <c r="BK1705"/>
  <c r="J1077"/>
  <c r="J173"/>
  <c i="3" r="J266"/>
  <c r="BK205"/>
  <c r="J167"/>
  <c r="BK271"/>
  <c r="J274"/>
  <c r="J244"/>
  <c r="J175"/>
  <c r="BK270"/>
  <c r="J226"/>
  <c r="BK204"/>
  <c r="BK275"/>
  <c r="BK260"/>
  <c r="BK202"/>
  <c r="J146"/>
  <c r="J227"/>
  <c r="J153"/>
  <c r="BK247"/>
  <c r="J165"/>
  <c r="J257"/>
  <c r="BK227"/>
  <c r="BK147"/>
  <c r="J260"/>
  <c r="J148"/>
  <c r="J233"/>
  <c r="BK164"/>
  <c r="BK255"/>
  <c r="J200"/>
  <c i="4" r="BK177"/>
  <c r="BK146"/>
  <c r="J187"/>
  <c r="J171"/>
  <c r="J134"/>
  <c r="J150"/>
  <c r="J200"/>
  <c r="J189"/>
  <c r="J190"/>
  <c r="J174"/>
  <c r="BK200"/>
  <c r="BK182"/>
  <c r="J140"/>
  <c i="5" r="J229"/>
  <c r="BK174"/>
  <c r="BK145"/>
  <c r="J232"/>
  <c r="J234"/>
  <c r="J224"/>
  <c r="J206"/>
  <c i="6" r="J224"/>
  <c r="J181"/>
  <c r="BK239"/>
  <c r="BK173"/>
  <c r="BK151"/>
  <c r="BK248"/>
  <c r="BK237"/>
  <c r="J182"/>
  <c r="J209"/>
  <c r="BK206"/>
  <c i="7" r="BK274"/>
  <c r="J225"/>
  <c r="BK185"/>
  <c r="J256"/>
  <c r="BK190"/>
  <c r="BK248"/>
  <c r="J184"/>
  <c r="J157"/>
  <c r="J206"/>
  <c r="J161"/>
  <c r="J208"/>
  <c r="J275"/>
  <c r="J203"/>
  <c r="BK164"/>
  <c r="BK199"/>
  <c r="BK246"/>
  <c r="J173"/>
  <c r="BK270"/>
  <c r="J180"/>
  <c r="J273"/>
  <c r="BK171"/>
  <c r="J274"/>
  <c r="J235"/>
  <c r="J148"/>
  <c r="BK250"/>
  <c r="J166"/>
  <c i="8" r="BK158"/>
  <c r="BK156"/>
  <c r="BK161"/>
  <c r="J161"/>
  <c r="J148"/>
  <c i="9" r="BK138"/>
  <c r="BK142"/>
  <c r="BK135"/>
  <c r="J138"/>
  <c r="J156"/>
  <c i="10" r="BK138"/>
  <c r="J159"/>
  <c r="J142"/>
  <c r="J184"/>
  <c r="BK141"/>
  <c r="J200"/>
  <c r="J136"/>
  <c r="J195"/>
  <c r="J166"/>
  <c r="J197"/>
  <c r="J141"/>
  <c i="11" r="J135"/>
  <c r="BK131"/>
  <c r="J129"/>
  <c r="BK130"/>
  <c i="12" r="BK137"/>
  <c r="BK141"/>
  <c r="BK126"/>
  <c i="13" r="BK146"/>
  <c r="J138"/>
  <c r="J142"/>
  <c r="J133"/>
  <c r="BK133"/>
  <c i="14" r="J139"/>
  <c r="J152"/>
  <c r="BK146"/>
  <c r="BK142"/>
  <c i="15" r="J128"/>
  <c r="J127"/>
  <c i="16" r="BK147"/>
  <c r="J128"/>
  <c r="J137"/>
  <c r="BK144"/>
  <c r="J139"/>
  <c i="17" r="J137"/>
  <c i="18" r="J161"/>
  <c r="BK172"/>
  <c r="J141"/>
  <c r="J153"/>
  <c r="BK178"/>
  <c r="BK150"/>
  <c r="J173"/>
  <c r="J172"/>
  <c i="19" r="J252"/>
  <c r="J262"/>
  <c r="BK296"/>
  <c r="J167"/>
  <c r="BK439"/>
  <c r="BK457"/>
  <c r="J201"/>
  <c r="J457"/>
  <c r="BK345"/>
  <c r="J490"/>
  <c r="BK192"/>
  <c r="BK335"/>
  <c r="J213"/>
  <c r="BK475"/>
  <c r="J290"/>
  <c i="20" r="J146"/>
  <c r="BK171"/>
  <c r="J215"/>
  <c r="J242"/>
  <c r="BK167"/>
  <c r="BK216"/>
  <c r="BK236"/>
  <c r="J313"/>
  <c r="BK313"/>
  <c r="J225"/>
  <c i="21" r="BK256"/>
  <c r="BK166"/>
  <c r="BK162"/>
  <c r="BK140"/>
  <c r="J181"/>
  <c r="BK339"/>
  <c r="J300"/>
  <c r="J229"/>
  <c r="J339"/>
  <c r="J344"/>
  <c i="22" r="J213"/>
  <c r="J139"/>
  <c r="J130"/>
  <c r="BK153"/>
  <c r="BK157"/>
  <c r="BK130"/>
  <c i="23" r="J204"/>
  <c r="J134"/>
  <c r="BK208"/>
  <c r="J172"/>
  <c r="J217"/>
  <c r="J179"/>
  <c r="BK213"/>
  <c r="J169"/>
  <c r="BK162"/>
  <c r="J224"/>
  <c r="BK215"/>
  <c r="BK146"/>
  <c r="BK192"/>
  <c r="J234"/>
  <c r="J191"/>
  <c r="J140"/>
  <c i="24" r="J188"/>
  <c r="J183"/>
  <c r="BK184"/>
  <c r="BK157"/>
  <c r="BK146"/>
  <c r="J169"/>
  <c r="BK166"/>
  <c r="J162"/>
  <c r="BK196"/>
  <c r="BK183"/>
  <c r="J145"/>
  <c r="BK193"/>
  <c r="BK181"/>
  <c i="25" r="BK167"/>
  <c r="J221"/>
  <c r="BK133"/>
  <c r="J129"/>
  <c r="J219"/>
  <c r="BK195"/>
  <c r="J220"/>
  <c r="J171"/>
  <c i="26" r="BK306"/>
  <c r="J326"/>
  <c r="BK222"/>
  <c r="J247"/>
  <c r="J320"/>
  <c r="BK276"/>
  <c r="J145"/>
  <c r="BK300"/>
  <c r="BK194"/>
  <c r="J256"/>
  <c r="BK183"/>
  <c r="BK326"/>
  <c r="J264"/>
  <c r="BK299"/>
  <c r="BK316"/>
  <c i="27" r="BK143"/>
  <c r="J136"/>
  <c r="BK155"/>
  <c r="BK151"/>
  <c r="J127"/>
  <c r="BK150"/>
  <c r="J141"/>
  <c i="2" r="BK2095"/>
  <c r="BK1919"/>
  <c r="J1753"/>
  <c r="BK1345"/>
  <c r="J1070"/>
  <c r="BK746"/>
  <c r="J354"/>
  <c r="J2082"/>
  <c r="J2023"/>
  <c r="J1838"/>
  <c r="BK1646"/>
  <c r="J1345"/>
  <c r="BK989"/>
  <c r="J710"/>
  <c r="J248"/>
  <c r="BK1984"/>
  <c r="J1824"/>
  <c r="BK1627"/>
  <c r="BK1320"/>
  <c r="J873"/>
  <c r="J2157"/>
  <c r="BK2052"/>
  <c r="J1844"/>
  <c r="J1492"/>
  <c r="BK1284"/>
  <c r="BK2117"/>
  <c r="J1972"/>
  <c r="BK1848"/>
  <c r="J1806"/>
  <c r="BK1587"/>
  <c r="J1561"/>
  <c r="J1448"/>
  <c r="BK1357"/>
  <c r="J1268"/>
  <c r="BK879"/>
  <c r="J504"/>
  <c r="BK2387"/>
  <c r="J2358"/>
  <c r="BK2225"/>
  <c r="J2067"/>
  <c r="BK1978"/>
  <c r="BK1780"/>
  <c r="J1589"/>
  <c r="BK1430"/>
  <c r="BK1268"/>
  <c r="BK864"/>
  <c r="BK297"/>
  <c r="J2314"/>
  <c r="BK2258"/>
  <c r="J2096"/>
  <c r="J2008"/>
  <c r="BK1853"/>
  <c r="BK1593"/>
  <c r="BK1371"/>
  <c r="BK750"/>
  <c r="BK244"/>
  <c r="BK2332"/>
  <c r="BK2323"/>
  <c r="BK2130"/>
  <c r="J1901"/>
  <c r="BK1664"/>
  <c r="BK1256"/>
  <c r="BK1094"/>
  <c r="J854"/>
  <c r="J381"/>
  <c r="BK2348"/>
  <c r="BK2282"/>
  <c r="J2204"/>
  <c r="BK2041"/>
  <c r="J1894"/>
  <c r="BK1520"/>
  <c r="BK1366"/>
  <c r="BK1188"/>
  <c r="J797"/>
  <c r="J287"/>
  <c r="BK2384"/>
  <c r="BK2275"/>
  <c r="BK2126"/>
  <c r="BK1934"/>
  <c r="J1836"/>
  <c r="J1730"/>
  <c r="J1494"/>
  <c r="BK1341"/>
  <c r="BK1129"/>
  <c r="BK353"/>
  <c r="J145"/>
  <c i="3" r="BK256"/>
  <c r="BK194"/>
  <c r="J135"/>
  <c r="J278"/>
  <c r="J234"/>
  <c r="J155"/>
  <c r="BK246"/>
  <c r="BK165"/>
  <c r="J214"/>
  <c r="BK267"/>
  <c r="BK210"/>
  <c r="BK285"/>
  <c r="J157"/>
  <c r="BK265"/>
  <c r="BK146"/>
  <c r="BK207"/>
  <c r="J275"/>
  <c r="J267"/>
  <c r="J213"/>
  <c r="J246"/>
  <c i="4" r="BK179"/>
  <c r="J136"/>
  <c r="J179"/>
  <c r="J135"/>
  <c r="J191"/>
  <c r="BK161"/>
  <c r="BK188"/>
  <c r="J133"/>
  <c r="BK150"/>
  <c r="BK212"/>
  <c r="J161"/>
  <c r="J212"/>
  <c i="5" r="BK156"/>
  <c r="J230"/>
  <c r="BK220"/>
  <c r="BK227"/>
  <c r="BK224"/>
  <c r="J156"/>
  <c i="6" r="BK185"/>
  <c r="J243"/>
  <c r="BK194"/>
  <c r="BK152"/>
  <c r="BK229"/>
  <c r="J165"/>
  <c r="J168"/>
  <c i="7" r="J254"/>
  <c r="J215"/>
  <c r="BK181"/>
  <c r="BK295"/>
  <c r="J243"/>
  <c r="J202"/>
  <c r="BK153"/>
  <c r="BK260"/>
  <c r="J221"/>
  <c r="BK168"/>
  <c r="BK148"/>
  <c r="J187"/>
  <c r="BK289"/>
  <c r="J218"/>
  <c r="BK165"/>
  <c r="BK263"/>
  <c r="J211"/>
  <c r="BK182"/>
  <c r="BK149"/>
  <c r="BK223"/>
  <c r="J301"/>
  <c r="BK216"/>
  <c r="J167"/>
  <c r="BK140"/>
  <c r="J246"/>
  <c r="BK193"/>
  <c r="J140"/>
  <c r="BK268"/>
  <c r="J232"/>
  <c r="BK196"/>
  <c r="J170"/>
  <c r="J296"/>
  <c r="BK252"/>
  <c r="BK206"/>
  <c r="BK225"/>
  <c r="BK173"/>
  <c i="8" r="J152"/>
  <c r="J146"/>
  <c r="BK153"/>
  <c r="J143"/>
  <c r="BK140"/>
  <c r="J144"/>
  <c i="9" r="J168"/>
  <c r="BK159"/>
  <c r="BK161"/>
  <c r="BK158"/>
  <c r="BK143"/>
  <c r="J137"/>
  <c i="10" r="J140"/>
  <c r="J189"/>
  <c r="BK170"/>
  <c r="J187"/>
  <c r="BK148"/>
  <c r="J194"/>
  <c r="BK194"/>
  <c r="BK163"/>
  <c r="J162"/>
  <c r="J174"/>
  <c r="BK168"/>
  <c r="BK160"/>
  <c r="J186"/>
  <c r="BK156"/>
  <c r="J192"/>
  <c i="11" r="BK143"/>
  <c r="J141"/>
  <c r="BK126"/>
  <c r="J130"/>
  <c i="12" r="J129"/>
  <c r="J140"/>
  <c r="BK143"/>
  <c r="J136"/>
  <c r="BK133"/>
  <c i="13" r="BK135"/>
  <c r="BK136"/>
  <c r="BK145"/>
  <c r="BK141"/>
  <c r="BK129"/>
  <c i="14" r="J140"/>
  <c r="J137"/>
  <c r="J134"/>
  <c r="BK133"/>
  <c i="15" r="BK136"/>
  <c r="BK129"/>
  <c r="BK135"/>
  <c i="16" r="J133"/>
  <c r="J145"/>
  <c i="18" r="J131"/>
  <c r="J175"/>
  <c r="BK132"/>
  <c i="19" r="J209"/>
  <c r="BK453"/>
  <c r="BK288"/>
  <c r="BK427"/>
  <c r="BK275"/>
  <c r="BK387"/>
  <c r="BK147"/>
  <c r="BK409"/>
  <c r="BK331"/>
  <c r="BK351"/>
  <c r="BK171"/>
  <c r="J441"/>
  <c r="BK347"/>
  <c r="J484"/>
  <c r="J188"/>
  <c r="J345"/>
  <c r="J221"/>
  <c r="BK435"/>
  <c r="BK395"/>
  <c r="J243"/>
  <c i="20" r="BK142"/>
  <c r="J268"/>
  <c r="BK138"/>
  <c r="BK268"/>
  <c r="J142"/>
  <c r="BK320"/>
  <c r="J299"/>
  <c r="BK324"/>
  <c r="J175"/>
  <c r="BK317"/>
  <c i="21" r="J302"/>
  <c r="BK173"/>
  <c r="J290"/>
  <c r="J158"/>
  <c r="BK242"/>
  <c r="J351"/>
  <c r="BK350"/>
  <c r="BK319"/>
  <c r="BK191"/>
  <c r="BK290"/>
  <c r="BK229"/>
  <c i="22" r="J134"/>
  <c r="J143"/>
  <c r="J221"/>
  <c r="BK184"/>
  <c i="23" r="J176"/>
  <c r="BK221"/>
  <c r="BK167"/>
  <c r="BK187"/>
  <c r="J238"/>
  <c r="J207"/>
  <c r="J186"/>
  <c r="J164"/>
  <c r="BK168"/>
  <c r="BK158"/>
  <c r="J174"/>
  <c r="J208"/>
  <c r="BK156"/>
  <c r="BK130"/>
  <c i="24" r="J144"/>
  <c r="BK155"/>
  <c r="BK129"/>
  <c r="BK161"/>
  <c r="BK178"/>
  <c r="BK173"/>
  <c r="J192"/>
  <c r="J164"/>
  <c r="BK160"/>
  <c i="25" r="BK180"/>
  <c r="J185"/>
  <c r="BK157"/>
  <c r="J125"/>
  <c r="J146"/>
  <c r="BK227"/>
  <c r="BK219"/>
  <c r="J191"/>
  <c i="26" r="BK272"/>
  <c r="BK308"/>
  <c r="BK240"/>
  <c r="J202"/>
  <c r="J272"/>
  <c r="BK320"/>
  <c r="J220"/>
  <c r="J174"/>
  <c r="BK268"/>
  <c r="J141"/>
  <c r="BK307"/>
  <c i="27" r="BK128"/>
  <c r="J128"/>
  <c r="BK138"/>
  <c r="BK126"/>
  <c r="J138"/>
  <c i="2" r="BK2086"/>
  <c r="J2017"/>
  <c r="BK1836"/>
  <c r="BK1492"/>
  <c r="J970"/>
  <c r="BK662"/>
  <c r="J359"/>
  <c r="BK2132"/>
  <c r="J1948"/>
  <c r="BK1767"/>
  <c r="J1595"/>
  <c r="J1256"/>
  <c r="J1109"/>
  <c r="BK590"/>
  <c r="BK248"/>
  <c r="BK1924"/>
  <c r="BK1911"/>
  <c r="J1529"/>
  <c r="BK1109"/>
  <c r="BK797"/>
  <c r="BK671"/>
  <c r="BK227"/>
  <c r="BK1970"/>
  <c r="J343"/>
  <c r="J2137"/>
  <c r="J1978"/>
  <c r="BK1763"/>
  <c r="J1537"/>
  <c r="BK1311"/>
  <c r="BK550"/>
  <c r="J2153"/>
  <c r="BK2048"/>
  <c r="BK1910"/>
  <c r="BK1575"/>
  <c r="J1294"/>
  <c r="J2142"/>
  <c r="BK1893"/>
  <c r="BK1802"/>
  <c r="BK1557"/>
  <c r="J1332"/>
  <c r="BK1070"/>
  <c r="BK494"/>
  <c r="J2293"/>
  <c r="J2090"/>
  <c r="J1961"/>
  <c r="J1744"/>
  <c r="BK1537"/>
  <c r="J1176"/>
  <c r="J1117"/>
  <c r="J526"/>
  <c r="BK2359"/>
  <c r="J2331"/>
  <c r="BK2293"/>
  <c r="BK2200"/>
  <c r="J2013"/>
  <c r="J1934"/>
  <c r="BK1784"/>
  <c r="J1411"/>
  <c r="BK437"/>
  <c i="3" r="J282"/>
  <c r="BK216"/>
  <c r="J164"/>
  <c r="J284"/>
  <c r="BK167"/>
  <c r="J245"/>
  <c r="J189"/>
  <c r="BK273"/>
  <c r="BK224"/>
  <c r="J173"/>
  <c r="J269"/>
  <c r="BK215"/>
  <c r="J159"/>
  <c r="BK281"/>
  <c r="J271"/>
  <c r="BK233"/>
  <c r="J253"/>
  <c r="BK148"/>
  <c r="BK189"/>
  <c i="4" r="J180"/>
  <c r="J141"/>
  <c r="J175"/>
  <c r="J147"/>
  <c r="J185"/>
  <c r="BK147"/>
  <c r="J199"/>
  <c i="5" r="BK226"/>
  <c r="BK155"/>
  <c r="J223"/>
  <c r="J227"/>
  <c r="BK233"/>
  <c r="BK223"/>
  <c r="J151"/>
  <c i="6" r="BK243"/>
  <c r="BK233"/>
  <c r="J154"/>
  <c r="BK201"/>
  <c r="J161"/>
  <c r="J174"/>
  <c r="J178"/>
  <c r="BK202"/>
  <c r="J206"/>
  <c r="BK157"/>
  <c r="BK240"/>
  <c r="J185"/>
  <c r="J149"/>
  <c r="BK191"/>
  <c r="BK199"/>
  <c i="7" r="BK247"/>
  <c r="J205"/>
  <c r="J270"/>
  <c r="J212"/>
  <c r="J152"/>
  <c r="J244"/>
  <c r="J159"/>
  <c r="BK210"/>
  <c r="BK257"/>
  <c r="J153"/>
  <c r="BK187"/>
  <c r="BK160"/>
  <c r="J204"/>
  <c r="J295"/>
  <c r="BK215"/>
  <c r="BK301"/>
  <c r="J200"/>
  <c r="J288"/>
  <c r="BK256"/>
  <c r="J197"/>
  <c r="J145"/>
  <c r="BK255"/>
  <c r="BK208"/>
  <c r="J141"/>
  <c r="J262"/>
  <c r="BK233"/>
  <c i="8" r="J133"/>
  <c r="J156"/>
  <c r="BK134"/>
  <c r="J142"/>
  <c r="J147"/>
  <c i="9" r="J149"/>
  <c r="J162"/>
  <c r="J160"/>
  <c r="J148"/>
  <c r="J136"/>
  <c i="10" r="BK185"/>
  <c r="BK199"/>
  <c r="BK149"/>
  <c r="BK174"/>
  <c r="BK189"/>
  <c r="BK175"/>
  <c r="J154"/>
  <c r="BK162"/>
  <c i="11" r="BK142"/>
  <c r="J139"/>
  <c i="12" r="J143"/>
  <c r="J144"/>
  <c r="J132"/>
  <c i="13" r="BK148"/>
  <c r="J135"/>
  <c r="BK147"/>
  <c r="J146"/>
  <c r="J132"/>
  <c i="14" r="BK129"/>
  <c r="J153"/>
  <c r="J145"/>
  <c r="J130"/>
  <c i="15" r="BK142"/>
  <c r="J132"/>
  <c r="J136"/>
  <c i="16" r="J135"/>
  <c r="BK132"/>
  <c r="BK139"/>
  <c r="BK128"/>
  <c i="17" r="J126"/>
  <c r="J134"/>
  <c r="BK133"/>
  <c i="18" r="BK137"/>
  <c r="J145"/>
  <c r="BK179"/>
  <c r="BK165"/>
  <c r="J157"/>
  <c r="BK161"/>
  <c r="J160"/>
  <c i="19" r="J308"/>
  <c r="J258"/>
  <c r="J397"/>
  <c r="J184"/>
  <c r="BK279"/>
  <c r="BK498"/>
  <c r="J143"/>
  <c r="J429"/>
  <c r="BK312"/>
  <c r="J369"/>
  <c r="J479"/>
  <c r="J275"/>
  <c r="BK480"/>
  <c r="BK381"/>
  <c i="20" r="J210"/>
  <c r="BK229"/>
  <c r="BK204"/>
  <c r="J276"/>
  <c r="BK286"/>
  <c r="J245"/>
  <c r="J320"/>
  <c r="BK209"/>
  <c i="21" r="J225"/>
  <c r="J279"/>
  <c r="BK260"/>
  <c r="J162"/>
  <c r="BK183"/>
  <c r="BK354"/>
  <c r="BK344"/>
  <c r="BK212"/>
  <c r="J301"/>
  <c r="J329"/>
  <c i="22" r="J176"/>
  <c r="J207"/>
  <c r="J215"/>
  <c r="BK180"/>
  <c r="BK176"/>
  <c i="23" r="BK191"/>
  <c r="J232"/>
  <c r="BK193"/>
  <c r="BK232"/>
  <c r="BK172"/>
  <c r="BK210"/>
  <c r="J219"/>
  <c r="J143"/>
  <c r="BK126"/>
  <c r="BK212"/>
  <c r="J152"/>
  <c r="J182"/>
  <c r="BK244"/>
  <c r="BK242"/>
  <c r="J167"/>
  <c r="J138"/>
  <c i="24" r="J156"/>
  <c r="J125"/>
  <c r="BK141"/>
  <c r="J168"/>
  <c r="J138"/>
  <c r="BK176"/>
  <c r="BK171"/>
  <c r="J159"/>
  <c r="BK125"/>
  <c r="BK188"/>
  <c i="25" r="BK175"/>
  <c r="BK220"/>
  <c r="J156"/>
  <c r="BK197"/>
  <c r="BK171"/>
  <c r="J151"/>
  <c r="J187"/>
  <c i="26" r="J302"/>
  <c r="BK129"/>
  <c r="J301"/>
  <c r="BK232"/>
  <c r="J300"/>
  <c r="J149"/>
  <c r="BK149"/>
  <c r="BK210"/>
  <c r="BK285"/>
  <c r="BK167"/>
  <c r="BK296"/>
  <c r="BK161"/>
  <c r="BK264"/>
  <c i="27" r="J157"/>
  <c r="J158"/>
  <c r="BK154"/>
  <c r="J140"/>
  <c i="2" l="1" r="P239"/>
  <c r="BK872"/>
  <c r="J872"/>
  <c r="J101"/>
  <c r="P1382"/>
  <c r="P1507"/>
  <c r="R1731"/>
  <c r="P1811"/>
  <c r="P2112"/>
  <c r="P2333"/>
  <c i="3" r="T160"/>
  <c r="R291"/>
  <c i="4" r="T148"/>
  <c r="R207"/>
  <c i="5" r="T128"/>
  <c r="R205"/>
  <c i="6" r="T160"/>
  <c r="T146"/>
  <c r="T184"/>
  <c r="T170"/>
  <c r="P214"/>
  <c r="P204"/>
  <c r="T242"/>
  <c i="7" r="R156"/>
  <c r="BK287"/>
  <c r="J287"/>
  <c r="J109"/>
  <c i="9" r="BK145"/>
  <c r="J145"/>
  <c r="J105"/>
  <c i="10" r="BK191"/>
  <c r="J191"/>
  <c r="J107"/>
  <c i="11" r="R128"/>
  <c r="R125"/>
  <c i="12" r="BK130"/>
  <c r="J130"/>
  <c r="J101"/>
  <c i="18" r="P136"/>
  <c r="R151"/>
  <c i="21" r="R211"/>
  <c r="BK349"/>
  <c r="J349"/>
  <c r="J105"/>
  <c i="22" r="P129"/>
  <c i="24" r="BK154"/>
  <c r="J154"/>
  <c r="J100"/>
  <c r="BK194"/>
  <c r="J194"/>
  <c r="J102"/>
  <c i="2" r="BK239"/>
  <c r="J239"/>
  <c r="J99"/>
  <c r="BK1108"/>
  <c r="J1108"/>
  <c r="J103"/>
  <c r="P1418"/>
  <c r="T1895"/>
  <c r="T2308"/>
  <c r="BK2378"/>
  <c r="J2378"/>
  <c r="J120"/>
  <c i="3" r="BK132"/>
  <c r="T287"/>
  <c i="4" r="R131"/>
  <c r="BK170"/>
  <c r="J170"/>
  <c r="J103"/>
  <c r="T207"/>
  <c i="5" r="P128"/>
  <c i="6" r="BK163"/>
  <c r="J163"/>
  <c r="J103"/>
  <c r="T198"/>
  <c r="BK242"/>
  <c r="J242"/>
  <c r="J121"/>
  <c i="10" r="T172"/>
  <c i="13" r="T130"/>
  <c r="T125"/>
  <c i="14" r="BK151"/>
  <c r="J151"/>
  <c r="J102"/>
  <c i="15" r="T130"/>
  <c r="T125"/>
  <c i="17" r="T130"/>
  <c r="T125"/>
  <c i="18" r="P139"/>
  <c r="T151"/>
  <c i="19" r="T134"/>
  <c r="P222"/>
  <c r="BK372"/>
  <c r="J372"/>
  <c r="J107"/>
  <c r="P462"/>
  <c i="20" r="BK244"/>
  <c r="R319"/>
  <c i="21" r="R130"/>
  <c r="R295"/>
  <c i="22" r="R129"/>
  <c r="BK201"/>
  <c r="J201"/>
  <c r="J105"/>
  <c i="23" r="BK125"/>
  <c i="24" r="P154"/>
  <c r="R194"/>
  <c i="2" r="R144"/>
  <c r="P872"/>
  <c r="T1382"/>
  <c r="R1507"/>
  <c r="P1731"/>
  <c r="BK1811"/>
  <c r="J1811"/>
  <c r="J113"/>
  <c r="BK2112"/>
  <c r="J2112"/>
  <c r="J115"/>
  <c r="BK2333"/>
  <c r="J2333"/>
  <c r="J118"/>
  <c i="3" r="BK160"/>
  <c r="J160"/>
  <c r="J101"/>
  <c r="T228"/>
  <c r="P291"/>
  <c i="4" r="BK137"/>
  <c r="J137"/>
  <c r="J101"/>
  <c r="BK186"/>
  <c r="J186"/>
  <c r="J104"/>
  <c i="5" r="R128"/>
  <c r="P199"/>
  <c i="7" r="T139"/>
  <c r="P280"/>
  <c r="P287"/>
  <c i="8" r="T130"/>
  <c r="T129"/>
  <c r="T128"/>
  <c i="9" r="BK134"/>
  <c r="J134"/>
  <c r="J102"/>
  <c r="BK157"/>
  <c r="J157"/>
  <c r="J106"/>
  <c r="P157"/>
  <c r="T165"/>
  <c r="T164"/>
  <c i="10" r="BK135"/>
  <c r="BK134"/>
  <c r="P191"/>
  <c r="P190"/>
  <c i="11" r="T128"/>
  <c r="T125"/>
  <c i="12" r="T130"/>
  <c r="T125"/>
  <c i="18" r="R139"/>
  <c r="P148"/>
  <c r="T169"/>
  <c i="19" r="BK196"/>
  <c r="J196"/>
  <c r="J99"/>
  <c r="BK222"/>
  <c r="J222"/>
  <c r="J100"/>
  <c r="T372"/>
  <c r="R458"/>
  <c r="T492"/>
  <c i="20" r="T192"/>
  <c r="P312"/>
  <c i="21" r="BK295"/>
  <c r="J295"/>
  <c r="J104"/>
  <c i="22" r="R201"/>
  <c r="R200"/>
  <c i="25" r="R209"/>
  <c i="2" r="T239"/>
  <c r="P358"/>
  <c r="BK1382"/>
  <c r="J1382"/>
  <c r="J105"/>
  <c r="R1418"/>
  <c r="BK1895"/>
  <c r="J1895"/>
  <c r="J114"/>
  <c r="P2308"/>
  <c r="R2378"/>
  <c i="3" r="T132"/>
  <c r="BK228"/>
  <c r="J228"/>
  <c r="J102"/>
  <c r="P287"/>
  <c i="4" r="BK131"/>
  <c r="J131"/>
  <c r="J100"/>
  <c r="P186"/>
  <c i="5" r="BK205"/>
  <c r="J205"/>
  <c r="J102"/>
  <c i="6" r="P189"/>
  <c r="T235"/>
  <c r="T220"/>
  <c i="7" r="BK156"/>
  <c r="J156"/>
  <c r="J105"/>
  <c r="R294"/>
  <c r="R293"/>
  <c i="8" r="P130"/>
  <c r="P129"/>
  <c r="P128"/>
  <c i="1" r="AU103"/>
  <c i="9" r="R145"/>
  <c r="BK165"/>
  <c r="BK164"/>
  <c r="J164"/>
  <c r="J107"/>
  <c i="10" r="P179"/>
  <c i="12" r="R130"/>
  <c r="R125"/>
  <c i="14" r="T151"/>
  <c i="17" r="BK130"/>
  <c r="J130"/>
  <c r="J101"/>
  <c i="18" r="BK143"/>
  <c r="J143"/>
  <c r="J103"/>
  <c r="BK169"/>
  <c r="J169"/>
  <c r="J107"/>
  <c i="19" r="T234"/>
  <c r="BK330"/>
  <c r="T448"/>
  <c r="P492"/>
  <c i="20" r="R128"/>
  <c r="P183"/>
  <c r="P235"/>
  <c r="P319"/>
  <c i="21" r="T230"/>
  <c i="22" r="P168"/>
  <c i="24" r="T124"/>
  <c i="25" r="T209"/>
  <c i="26" r="BK255"/>
  <c r="J255"/>
  <c r="J100"/>
  <c i="2" r="R358"/>
  <c r="R1101"/>
  <c r="T1601"/>
  <c r="R1756"/>
  <c r="R2169"/>
  <c r="R2360"/>
  <c i="3" r="P132"/>
  <c r="P228"/>
  <c r="T291"/>
  <c i="4" r="P131"/>
  <c r="T186"/>
  <c i="5" r="P205"/>
  <c i="6" r="BK184"/>
  <c r="J184"/>
  <c r="J107"/>
  <c r="P198"/>
  <c r="T246"/>
  <c i="7" r="R139"/>
  <c r="R280"/>
  <c r="R287"/>
  <c i="8" r="BK130"/>
  <c r="J130"/>
  <c r="J102"/>
  <c i="9" r="T145"/>
  <c r="T144"/>
  <c r="T157"/>
  <c i="10" r="P135"/>
  <c r="P134"/>
  <c r="R172"/>
  <c i="14" r="P131"/>
  <c i="17" r="R130"/>
  <c r="R125"/>
  <c i="18" r="BK139"/>
  <c r="J139"/>
  <c r="J102"/>
  <c r="R148"/>
  <c r="R162"/>
  <c i="19" r="R134"/>
  <c r="BK289"/>
  <c r="J289"/>
  <c r="J102"/>
  <c r="T330"/>
  <c r="R462"/>
  <c i="20" r="T128"/>
  <c r="R183"/>
  <c r="BK235"/>
  <c r="J235"/>
  <c r="J101"/>
  <c r="T312"/>
  <c i="21" r="P230"/>
  <c r="T349"/>
  <c i="22" r="T129"/>
  <c r="T201"/>
  <c r="T200"/>
  <c i="23" r="T125"/>
  <c r="T124"/>
  <c r="T123"/>
  <c i="24" r="T194"/>
  <c i="25" r="P209"/>
  <c i="26" r="BK290"/>
  <c r="J290"/>
  <c r="J101"/>
  <c i="2" r="BK144"/>
  <c r="J144"/>
  <c r="J98"/>
  <c r="R1108"/>
  <c r="T1370"/>
  <c r="BK1507"/>
  <c r="J1507"/>
  <c r="J109"/>
  <c r="BK1731"/>
  <c r="J1731"/>
  <c r="J111"/>
  <c r="P1756"/>
  <c r="P2169"/>
  <c r="BK2360"/>
  <c r="J2360"/>
  <c r="J119"/>
  <c i="3" r="P237"/>
  <c i="4" r="R148"/>
  <c r="BK207"/>
  <c r="J207"/>
  <c r="J105"/>
  <c i="5" r="R199"/>
  <c i="6" r="BK160"/>
  <c r="J160"/>
  <c r="J102"/>
  <c r="R198"/>
  <c r="P235"/>
  <c r="P220"/>
  <c i="7" r="BK150"/>
  <c r="J150"/>
  <c r="J103"/>
  <c r="T280"/>
  <c r="T287"/>
  <c i="9" r="P134"/>
  <c r="P165"/>
  <c r="P164"/>
  <c i="10" r="T135"/>
  <c r="T134"/>
  <c r="R179"/>
  <c i="18" r="BK130"/>
  <c r="J130"/>
  <c r="J99"/>
  <c r="P151"/>
  <c i="19" r="T196"/>
  <c r="P372"/>
  <c r="P458"/>
  <c r="BK492"/>
  <c r="J492"/>
  <c r="J112"/>
  <c i="20" r="BK128"/>
  <c r="R244"/>
  <c i="21" r="T130"/>
  <c r="P295"/>
  <c i="22" r="P201"/>
  <c r="P200"/>
  <c i="23" r="P125"/>
  <c r="P124"/>
  <c r="P123"/>
  <c i="1" r="AU120"/>
  <c i="24" r="T154"/>
  <c i="25" r="R124"/>
  <c r="R123"/>
  <c r="R122"/>
  <c r="T203"/>
  <c i="2" r="BK358"/>
  <c r="J358"/>
  <c r="J100"/>
  <c r="BK1101"/>
  <c r="J1101"/>
  <c r="J102"/>
  <c r="BK1370"/>
  <c r="J1370"/>
  <c r="J104"/>
  <c r="P1601"/>
  <c r="T1811"/>
  <c r="T2112"/>
  <c r="R2333"/>
  <c i="3" r="T237"/>
  <c i="4" r="P137"/>
  <c r="T170"/>
  <c i="5" r="BK199"/>
  <c r="J199"/>
  <c r="J101"/>
  <c r="T199"/>
  <c i="6" r="P160"/>
  <c r="P146"/>
  <c r="T189"/>
  <c r="P246"/>
  <c i="7" r="P156"/>
  <c r="P155"/>
  <c r="T294"/>
  <c r="T293"/>
  <c i="9" r="R140"/>
  <c i="10" r="P172"/>
  <c r="P171"/>
  <c i="12" r="P130"/>
  <c r="P125"/>
  <c i="1" r="AU108"/>
  <c i="14" r="BK131"/>
  <c r="J131"/>
  <c r="J101"/>
  <c i="15" r="BK130"/>
  <c r="BK125"/>
  <c r="J125"/>
  <c i="16" r="R130"/>
  <c r="R125"/>
  <c i="18" r="BK136"/>
  <c r="J136"/>
  <c r="J101"/>
  <c r="T143"/>
  <c r="BK162"/>
  <c r="J162"/>
  <c r="J106"/>
  <c i="19" r="P134"/>
  <c r="R222"/>
  <c r="P289"/>
  <c r="BK320"/>
  <c r="J320"/>
  <c r="J103"/>
  <c r="P320"/>
  <c r="BK448"/>
  <c r="J448"/>
  <c r="J108"/>
  <c r="T458"/>
  <c r="R492"/>
  <c i="20" r="P192"/>
  <c r="R312"/>
  <c i="21" r="P130"/>
  <c r="BK211"/>
  <c r="J211"/>
  <c r="J102"/>
  <c r="T211"/>
  <c r="R349"/>
  <c i="22" r="T168"/>
  <c i="24" r="P124"/>
  <c r="P191"/>
  <c i="25" r="P124"/>
  <c r="P123"/>
  <c r="P122"/>
  <c i="1" r="AU122"/>
  <c i="2" r="R239"/>
  <c r="R872"/>
  <c r="T1101"/>
  <c r="R1370"/>
  <c r="BK1418"/>
  <c r="R1895"/>
  <c r="R2308"/>
  <c r="T2378"/>
  <c i="3" r="R132"/>
  <c r="R228"/>
  <c r="BK287"/>
  <c r="J287"/>
  <c r="J104"/>
  <c i="4" r="P148"/>
  <c r="P207"/>
  <c i="5" r="BK219"/>
  <c r="J219"/>
  <c r="J103"/>
  <c i="6" r="BK189"/>
  <c r="J189"/>
  <c r="J109"/>
  <c r="BK214"/>
  <c r="J214"/>
  <c r="J115"/>
  <c r="BK246"/>
  <c r="J246"/>
  <c r="J122"/>
  <c i="7" r="R150"/>
  <c r="R284"/>
  <c r="R283"/>
  <c i="9" r="P145"/>
  <c r="P144"/>
  <c i="10" r="BK179"/>
  <c r="J179"/>
  <c r="J105"/>
  <c i="13" r="R130"/>
  <c r="R125"/>
  <c i="14" r="P151"/>
  <c i="18" r="T130"/>
  <c r="T136"/>
  <c r="BK148"/>
  <c r="J148"/>
  <c r="J104"/>
  <c r="R169"/>
  <c i="19" r="BK134"/>
  <c r="J134"/>
  <c r="J98"/>
  <c r="R196"/>
  <c r="R372"/>
  <c r="BK458"/>
  <c r="J458"/>
  <c r="J109"/>
  <c r="P485"/>
  <c i="20" r="T244"/>
  <c i="21" r="BK130"/>
  <c r="J130"/>
  <c r="J100"/>
  <c r="T295"/>
  <c i="22" r="BK168"/>
  <c r="J168"/>
  <c r="J102"/>
  <c i="24" r="BK124"/>
  <c r="J124"/>
  <c r="J98"/>
  <c r="R191"/>
  <c i="25" r="BK124"/>
  <c i="26" r="P239"/>
  <c i="2" r="T144"/>
  <c r="T1108"/>
  <c r="R1601"/>
  <c r="R1811"/>
  <c r="R2112"/>
  <c r="T2333"/>
  <c i="3" r="BK237"/>
  <c r="J237"/>
  <c r="J103"/>
  <c i="4" r="BK148"/>
  <c r="J148"/>
  <c r="J102"/>
  <c i="5" r="P219"/>
  <c i="6" r="T163"/>
  <c r="P184"/>
  <c r="P170"/>
  <c r="BK198"/>
  <c r="J198"/>
  <c r="J111"/>
  <c r="T214"/>
  <c r="T204"/>
  <c r="P242"/>
  <c i="7" r="T156"/>
  <c r="T155"/>
  <c r="P294"/>
  <c r="P293"/>
  <c i="9" r="BK140"/>
  <c r="J140"/>
  <c r="J103"/>
  <c r="R157"/>
  <c r="R165"/>
  <c r="R164"/>
  <c i="11" r="BK128"/>
  <c r="BK125"/>
  <c r="J125"/>
  <c r="J100"/>
  <c i="14" r="T131"/>
  <c r="T126"/>
  <c i="16" r="BK130"/>
  <c r="BK125"/>
  <c r="J125"/>
  <c r="J100"/>
  <c i="18" r="R130"/>
  <c r="T139"/>
  <c r="T148"/>
  <c r="T162"/>
  <c i="19" r="P234"/>
  <c r="R289"/>
  <c r="R320"/>
  <c r="P448"/>
  <c r="T485"/>
  <c i="20" r="R192"/>
  <c r="BK312"/>
  <c r="J312"/>
  <c r="J105"/>
  <c i="21" r="R230"/>
  <c i="24" r="T191"/>
  <c i="25" r="T124"/>
  <c r="T123"/>
  <c r="T122"/>
  <c i="26" r="BK128"/>
  <c r="J128"/>
  <c r="J98"/>
  <c r="T239"/>
  <c i="2" r="T358"/>
  <c r="P1101"/>
  <c r="T1418"/>
  <c r="P1895"/>
  <c r="BK2308"/>
  <c r="J2308"/>
  <c r="J117"/>
  <c r="P2378"/>
  <c i="3" r="R237"/>
  <c i="4" r="R137"/>
  <c r="R170"/>
  <c i="5" r="T205"/>
  <c i="6" r="R163"/>
  <c r="R189"/>
  <c r="BK235"/>
  <c r="J235"/>
  <c r="J119"/>
  <c r="R246"/>
  <c i="7" r="P139"/>
  <c r="BK280"/>
  <c r="J280"/>
  <c r="J106"/>
  <c r="T284"/>
  <c r="T283"/>
  <c i="9" r="T134"/>
  <c i="10" r="BK172"/>
  <c r="BK171"/>
  <c r="J171"/>
  <c r="J103"/>
  <c r="T179"/>
  <c i="14" r="R151"/>
  <c i="15" r="R130"/>
  <c r="R125"/>
  <c i="16" r="P130"/>
  <c r="P125"/>
  <c i="1" r="AU112"/>
  <c i="18" r="P143"/>
  <c r="P169"/>
  <c i="19" r="R234"/>
  <c r="R330"/>
  <c r="R448"/>
  <c r="BK485"/>
  <c r="J485"/>
  <c r="J111"/>
  <c i="20" r="BK192"/>
  <c r="J192"/>
  <c r="J100"/>
  <c r="T235"/>
  <c r="T319"/>
  <c i="22" r="R168"/>
  <c i="23" r="R125"/>
  <c r="R124"/>
  <c r="R123"/>
  <c i="24" r="P194"/>
  <c i="26" r="R128"/>
  <c r="R239"/>
  <c r="T255"/>
  <c r="BK311"/>
  <c r="J311"/>
  <c r="J102"/>
  <c r="T311"/>
  <c i="2" r="P1108"/>
  <c r="P1370"/>
  <c r="BK1601"/>
  <c r="J1601"/>
  <c r="J110"/>
  <c r="BK1756"/>
  <c r="J1756"/>
  <c r="J112"/>
  <c r="T2169"/>
  <c r="P2360"/>
  <c i="3" r="R160"/>
  <c r="R131"/>
  <c r="R130"/>
  <c r="R287"/>
  <c i="4" r="T131"/>
  <c r="P170"/>
  <c i="5" r="T219"/>
  <c i="6" r="P163"/>
  <c r="R184"/>
  <c r="R170"/>
  <c r="R235"/>
  <c r="R220"/>
  <c i="7" r="BK139"/>
  <c r="BK138"/>
  <c r="J138"/>
  <c r="J101"/>
  <c r="T150"/>
  <c r="BK284"/>
  <c r="BK283"/>
  <c r="J283"/>
  <c r="J107"/>
  <c r="BK294"/>
  <c r="J294"/>
  <c r="J111"/>
  <c i="8" r="R130"/>
  <c r="R129"/>
  <c r="R128"/>
  <c i="9" r="P140"/>
  <c i="10" r="T191"/>
  <c r="T190"/>
  <c i="11" r="P128"/>
  <c r="P125"/>
  <c i="1" r="AU107"/>
  <c i="13" r="P130"/>
  <c r="P125"/>
  <c i="1" r="AU109"/>
  <c i="14" r="R131"/>
  <c r="R126"/>
  <c i="18" r="P130"/>
  <c r="BK151"/>
  <c r="J151"/>
  <c r="J105"/>
  <c i="19" r="P196"/>
  <c r="T222"/>
  <c r="P330"/>
  <c r="P329"/>
  <c r="T462"/>
  <c i="20" r="P128"/>
  <c r="P127"/>
  <c r="BK183"/>
  <c r="J183"/>
  <c r="J99"/>
  <c r="T183"/>
  <c r="R235"/>
  <c r="BK319"/>
  <c r="J319"/>
  <c r="J106"/>
  <c i="21" r="BK230"/>
  <c r="J230"/>
  <c r="J103"/>
  <c r="P349"/>
  <c i="24" r="R154"/>
  <c i="26" r="P128"/>
  <c r="BK239"/>
  <c r="J239"/>
  <c r="J99"/>
  <c r="R255"/>
  <c r="T290"/>
  <c r="R311"/>
  <c r="P324"/>
  <c r="R324"/>
  <c i="27" r="P124"/>
  <c r="BK131"/>
  <c r="J131"/>
  <c r="J99"/>
  <c r="R131"/>
  <c r="BK146"/>
  <c r="J146"/>
  <c r="J100"/>
  <c r="R146"/>
  <c r="BK152"/>
  <c r="J152"/>
  <c r="J101"/>
  <c r="P152"/>
  <c r="T152"/>
  <c r="R156"/>
  <c i="2" r="P144"/>
  <c r="P143"/>
  <c r="T872"/>
  <c r="R1382"/>
  <c r="T1507"/>
  <c r="T1731"/>
  <c r="T1756"/>
  <c r="BK2169"/>
  <c r="J2169"/>
  <c r="J116"/>
  <c r="T2360"/>
  <c i="3" r="P160"/>
  <c r="P131"/>
  <c r="P130"/>
  <c i="1" r="AU97"/>
  <c i="3" r="BK291"/>
  <c r="J291"/>
  <c r="J105"/>
  <c i="4" r="T137"/>
  <c r="R186"/>
  <c i="5" r="BK128"/>
  <c r="J128"/>
  <c r="J100"/>
  <c r="R219"/>
  <c i="6" r="R160"/>
  <c r="R146"/>
  <c r="R214"/>
  <c r="R204"/>
  <c r="R242"/>
  <c i="7" r="P150"/>
  <c r="P284"/>
  <c r="P283"/>
  <c i="9" r="R134"/>
  <c r="R133"/>
  <c r="T140"/>
  <c i="10" r="R135"/>
  <c r="R134"/>
  <c r="R191"/>
  <c r="R190"/>
  <c i="13" r="BK130"/>
  <c r="BK125"/>
  <c r="J125"/>
  <c r="J100"/>
  <c i="15" r="P130"/>
  <c r="P125"/>
  <c i="1" r="AU111"/>
  <c i="16" r="T130"/>
  <c r="T125"/>
  <c i="17" r="P130"/>
  <c r="P125"/>
  <c i="1" r="AU113"/>
  <c i="18" r="R136"/>
  <c r="R143"/>
  <c r="P162"/>
  <c i="19" r="BK234"/>
  <c r="J234"/>
  <c r="J101"/>
  <c r="T289"/>
  <c r="T320"/>
  <c r="BK462"/>
  <c r="J462"/>
  <c r="J110"/>
  <c r="R485"/>
  <c i="20" r="P244"/>
  <c r="P243"/>
  <c i="21" r="P211"/>
  <c i="22" r="BK129"/>
  <c i="24" r="R124"/>
  <c r="R123"/>
  <c r="R122"/>
  <c r="BK191"/>
  <c r="J191"/>
  <c r="J101"/>
  <c i="25" r="BK209"/>
  <c r="J209"/>
  <c r="J101"/>
  <c i="26" r="T128"/>
  <c r="T127"/>
  <c r="T126"/>
  <c r="P255"/>
  <c r="R290"/>
  <c r="P311"/>
  <c r="BK324"/>
  <c r="J324"/>
  <c r="J103"/>
  <c r="T324"/>
  <c i="27" r="BK124"/>
  <c r="J124"/>
  <c r="J98"/>
  <c r="R124"/>
  <c r="T124"/>
  <c r="P131"/>
  <c r="T131"/>
  <c r="P146"/>
  <c r="T146"/>
  <c r="R152"/>
  <c r="BK156"/>
  <c r="J156"/>
  <c r="J102"/>
  <c r="P156"/>
  <c r="T156"/>
  <c i="21" r="BK206"/>
  <c r="J206"/>
  <c r="J101"/>
  <c i="23" r="BK246"/>
  <c r="J246"/>
  <c r="J101"/>
  <c i="18" r="BK134"/>
  <c r="J134"/>
  <c r="J100"/>
  <c i="8" r="BK160"/>
  <c r="J160"/>
  <c r="J104"/>
  <c i="2" r="BK2386"/>
  <c r="J2386"/>
  <c r="J122"/>
  <c i="6" r="BK170"/>
  <c r="J170"/>
  <c r="J105"/>
  <c i="7" r="BK300"/>
  <c r="J300"/>
  <c r="J113"/>
  <c i="22" r="BK198"/>
  <c r="J198"/>
  <c r="J103"/>
  <c r="BK161"/>
  <c r="J161"/>
  <c r="J101"/>
  <c i="3" r="BK294"/>
  <c r="J294"/>
  <c r="J106"/>
  <c i="5" r="BK235"/>
  <c r="J235"/>
  <c r="J104"/>
  <c i="6" r="BK220"/>
  <c r="J220"/>
  <c r="J117"/>
  <c i="17" r="BK125"/>
  <c r="J125"/>
  <c r="J100"/>
  <c i="20" r="BK241"/>
  <c r="J241"/>
  <c r="J102"/>
  <c i="3" r="BK297"/>
  <c r="J297"/>
  <c r="J108"/>
  <c i="4" r="BK211"/>
  <c r="J211"/>
  <c r="J107"/>
  <c i="21" r="BK355"/>
  <c r="J355"/>
  <c r="J106"/>
  <c i="25" r="BK201"/>
  <c r="J201"/>
  <c r="J99"/>
  <c r="BK226"/>
  <c r="J226"/>
  <c r="J102"/>
  <c i="19" r="BK327"/>
  <c r="J327"/>
  <c r="J104"/>
  <c i="6" r="BK146"/>
  <c r="BK144"/>
  <c r="J144"/>
  <c r="J98"/>
  <c i="24" r="BK148"/>
  <c r="J148"/>
  <c r="J99"/>
  <c i="25" r="BK203"/>
  <c r="J203"/>
  <c r="J100"/>
  <c i="6" r="BK204"/>
  <c r="J204"/>
  <c r="J113"/>
  <c i="26" r="BK343"/>
  <c r="J343"/>
  <c r="J106"/>
  <c i="2" r="BK1415"/>
  <c r="J1415"/>
  <c r="J106"/>
  <c i="10" r="BK202"/>
  <c r="J202"/>
  <c r="J109"/>
  <c i="26" r="BK340"/>
  <c r="J340"/>
  <c r="J104"/>
  <c i="27" r="BE127"/>
  <c r="BE133"/>
  <c r="BE136"/>
  <c r="BE139"/>
  <c r="BE148"/>
  <c r="BE129"/>
  <c r="BE134"/>
  <c r="BE135"/>
  <c r="BE138"/>
  <c r="BE155"/>
  <c r="E112"/>
  <c r="BE126"/>
  <c r="BE158"/>
  <c r="BE137"/>
  <c r="BE153"/>
  <c r="BE145"/>
  <c r="BE149"/>
  <c r="BE157"/>
  <c r="BE128"/>
  <c r="BE132"/>
  <c r="BE142"/>
  <c r="BE144"/>
  <c i="26" r="BK127"/>
  <c r="J127"/>
  <c r="J97"/>
  <c i="27" r="BE130"/>
  <c r="BE151"/>
  <c r="F92"/>
  <c r="BE125"/>
  <c r="BE140"/>
  <c r="BE147"/>
  <c r="J89"/>
  <c r="BE141"/>
  <c r="BE143"/>
  <c r="BE150"/>
  <c r="BE154"/>
  <c i="26" r="BE302"/>
  <c r="BE141"/>
  <c r="BE272"/>
  <c r="BE301"/>
  <c r="BE309"/>
  <c r="BE183"/>
  <c r="BE194"/>
  <c r="BE240"/>
  <c r="BE256"/>
  <c r="BE292"/>
  <c r="BE300"/>
  <c r="BE306"/>
  <c r="BE308"/>
  <c r="BE316"/>
  <c r="E85"/>
  <c r="J89"/>
  <c r="BE149"/>
  <c r="BE178"/>
  <c r="BE280"/>
  <c r="BE332"/>
  <c r="BE336"/>
  <c r="BE341"/>
  <c r="BE129"/>
  <c r="BE161"/>
  <c r="BE247"/>
  <c r="BE251"/>
  <c r="BE260"/>
  <c r="BE276"/>
  <c r="BE285"/>
  <c r="BE295"/>
  <c r="BE344"/>
  <c i="25" r="J124"/>
  <c r="J98"/>
  <c i="26" r="BE157"/>
  <c r="BE167"/>
  <c r="BE173"/>
  <c r="BE174"/>
  <c r="BE179"/>
  <c r="BE230"/>
  <c r="BE232"/>
  <c r="BE296"/>
  <c r="BE307"/>
  <c r="BE310"/>
  <c r="BE320"/>
  <c r="BE325"/>
  <c r="BE133"/>
  <c r="BE153"/>
  <c r="BE202"/>
  <c r="BE145"/>
  <c r="BE184"/>
  <c r="BE291"/>
  <c r="BE214"/>
  <c r="BE226"/>
  <c r="BE298"/>
  <c r="F92"/>
  <c r="BE137"/>
  <c r="BE190"/>
  <c r="BE264"/>
  <c r="BE268"/>
  <c r="BE299"/>
  <c r="BE312"/>
  <c r="BE328"/>
  <c r="BE198"/>
  <c r="BE210"/>
  <c r="BE220"/>
  <c r="BE222"/>
  <c r="BE294"/>
  <c r="BE297"/>
  <c r="BE326"/>
  <c i="24" r="BK123"/>
  <c r="BK122"/>
  <c r="J122"/>
  <c r="J96"/>
  <c i="25" r="BE129"/>
  <c r="BE157"/>
  <c r="BE197"/>
  <c r="BE219"/>
  <c r="BE133"/>
  <c r="BE212"/>
  <c r="BE222"/>
  <c r="BE204"/>
  <c r="F92"/>
  <c r="BE147"/>
  <c r="BE216"/>
  <c r="BE142"/>
  <c r="BE167"/>
  <c r="BE175"/>
  <c r="BE221"/>
  <c r="BE227"/>
  <c r="J116"/>
  <c r="BE141"/>
  <c r="BE163"/>
  <c r="BE202"/>
  <c r="BE220"/>
  <c r="BE125"/>
  <c r="BE137"/>
  <c r="BE185"/>
  <c r="BE195"/>
  <c r="BE218"/>
  <c r="E112"/>
  <c r="BE146"/>
  <c r="BE180"/>
  <c r="BE156"/>
  <c r="BE191"/>
  <c r="BE210"/>
  <c r="BE151"/>
  <c r="BE152"/>
  <c r="BE171"/>
  <c r="BE187"/>
  <c r="BE211"/>
  <c i="24" r="F119"/>
  <c r="BF141"/>
  <c r="BF169"/>
  <c r="BF183"/>
  <c r="J116"/>
  <c r="BF139"/>
  <c r="BF161"/>
  <c r="BF167"/>
  <c r="BF170"/>
  <c r="BF172"/>
  <c r="BF176"/>
  <c r="BF179"/>
  <c r="BF182"/>
  <c r="BF138"/>
  <c r="BF149"/>
  <c r="BF156"/>
  <c r="BF160"/>
  <c r="BF180"/>
  <c r="BF184"/>
  <c r="BF189"/>
  <c r="BF193"/>
  <c r="BF155"/>
  <c r="BF163"/>
  <c r="BF178"/>
  <c r="BF181"/>
  <c r="BF185"/>
  <c r="BF187"/>
  <c r="BF195"/>
  <c r="BF146"/>
  <c r="BF157"/>
  <c r="BF159"/>
  <c r="BF162"/>
  <c r="BF175"/>
  <c r="BF192"/>
  <c r="BF196"/>
  <c i="23" r="J125"/>
  <c r="J100"/>
  <c i="24" r="BF125"/>
  <c r="BF145"/>
  <c r="BF166"/>
  <c r="E85"/>
  <c r="BF140"/>
  <c r="BF164"/>
  <c r="BF171"/>
  <c r="BF188"/>
  <c r="BF137"/>
  <c r="BF174"/>
  <c r="BF177"/>
  <c r="BF127"/>
  <c r="BF186"/>
  <c r="BF129"/>
  <c r="BF132"/>
  <c r="BF133"/>
  <c r="BF135"/>
  <c r="BF142"/>
  <c r="BF144"/>
  <c r="BF165"/>
  <c r="BF173"/>
  <c r="BF190"/>
  <c r="BF158"/>
  <c r="BF168"/>
  <c i="23" r="J91"/>
  <c r="BE153"/>
  <c r="BE163"/>
  <c r="BE167"/>
  <c r="BE179"/>
  <c r="E85"/>
  <c r="BE142"/>
  <c r="BE143"/>
  <c r="BE168"/>
  <c r="BE219"/>
  <c r="BE221"/>
  <c i="22" r="BK200"/>
  <c r="J200"/>
  <c r="J104"/>
  <c i="23" r="BE140"/>
  <c r="BE158"/>
  <c r="BE200"/>
  <c r="BE208"/>
  <c r="BE213"/>
  <c r="BE148"/>
  <c r="BE173"/>
  <c r="BE185"/>
  <c r="BE230"/>
  <c r="BE134"/>
  <c r="BE145"/>
  <c r="BE183"/>
  <c r="BE187"/>
  <c r="BE202"/>
  <c r="BE204"/>
  <c r="BE206"/>
  <c r="BE242"/>
  <c r="BE247"/>
  <c i="22" r="J129"/>
  <c r="J100"/>
  <c i="23" r="BE156"/>
  <c r="BE176"/>
  <c r="BE191"/>
  <c r="BE193"/>
  <c r="BE201"/>
  <c r="BE205"/>
  <c r="BE210"/>
  <c r="BE238"/>
  <c r="BE132"/>
  <c r="BE152"/>
  <c r="BE164"/>
  <c r="BE181"/>
  <c r="BE197"/>
  <c r="BE207"/>
  <c r="BE209"/>
  <c r="BE212"/>
  <c r="BE146"/>
  <c r="BE172"/>
  <c r="BE186"/>
  <c r="BE198"/>
  <c r="BE226"/>
  <c r="BE232"/>
  <c r="BE243"/>
  <c r="BE244"/>
  <c r="F94"/>
  <c r="BE126"/>
  <c r="BE161"/>
  <c r="BE169"/>
  <c r="BE174"/>
  <c r="BE175"/>
  <c r="BE180"/>
  <c r="BE192"/>
  <c r="BE196"/>
  <c r="BE130"/>
  <c r="BE136"/>
  <c r="BE170"/>
  <c r="BE171"/>
  <c r="BE184"/>
  <c r="BE188"/>
  <c r="BE203"/>
  <c r="BE234"/>
  <c r="BE138"/>
  <c r="BE162"/>
  <c r="BE182"/>
  <c r="BE199"/>
  <c r="BE215"/>
  <c r="BE217"/>
  <c r="BE224"/>
  <c r="BE236"/>
  <c i="21" r="BK129"/>
  <c r="J129"/>
  <c r="J99"/>
  <c i="22" r="E115"/>
  <c r="BE199"/>
  <c r="BE190"/>
  <c r="BE219"/>
  <c r="BE169"/>
  <c r="BE176"/>
  <c r="BE213"/>
  <c r="BE221"/>
  <c r="BE130"/>
  <c r="BE180"/>
  <c r="BE209"/>
  <c r="BE134"/>
  <c r="BE207"/>
  <c r="BE147"/>
  <c r="BE153"/>
  <c r="BE202"/>
  <c r="BE215"/>
  <c r="F94"/>
  <c r="BE143"/>
  <c r="BE157"/>
  <c r="J121"/>
  <c r="BE162"/>
  <c r="BE139"/>
  <c r="BE184"/>
  <c i="21" r="E85"/>
  <c r="BE216"/>
  <c r="BE314"/>
  <c r="BE324"/>
  <c r="BE334"/>
  <c r="BE350"/>
  <c r="BE351"/>
  <c i="20" r="J128"/>
  <c r="J98"/>
  <c i="21" r="BE207"/>
  <c r="BE212"/>
  <c r="BE225"/>
  <c r="BE319"/>
  <c r="BE162"/>
  <c r="BE246"/>
  <c r="BE268"/>
  <c r="BE290"/>
  <c r="BE353"/>
  <c r="J91"/>
  <c r="BE131"/>
  <c r="BE173"/>
  <c r="BE229"/>
  <c r="BE242"/>
  <c r="BE256"/>
  <c r="BE264"/>
  <c r="BE270"/>
  <c r="BE329"/>
  <c r="BE339"/>
  <c r="BE344"/>
  <c r="BE354"/>
  <c r="BE356"/>
  <c r="BE136"/>
  <c r="BE154"/>
  <c r="BE224"/>
  <c r="BE231"/>
  <c r="BE309"/>
  <c r="F125"/>
  <c r="BE296"/>
  <c r="BE300"/>
  <c r="BE260"/>
  <c r="BE276"/>
  <c r="BE280"/>
  <c r="BE301"/>
  <c r="BE135"/>
  <c r="BE140"/>
  <c r="BE237"/>
  <c r="BE279"/>
  <c r="BE302"/>
  <c i="20" r="J244"/>
  <c r="J104"/>
  <c i="21" r="BE274"/>
  <c r="BE285"/>
  <c r="BE187"/>
  <c r="BE191"/>
  <c r="BE158"/>
  <c r="BE177"/>
  <c r="BE183"/>
  <c r="BE220"/>
  <c r="BE252"/>
  <c r="BE166"/>
  <c r="BE181"/>
  <c i="20" r="J89"/>
  <c r="BE138"/>
  <c r="BE142"/>
  <c r="BE203"/>
  <c r="BE209"/>
  <c r="BE313"/>
  <c r="F123"/>
  <c r="BE214"/>
  <c r="BE234"/>
  <c r="BE236"/>
  <c i="19" r="J330"/>
  <c r="J106"/>
  <c i="20" r="BE303"/>
  <c r="BE309"/>
  <c r="BE320"/>
  <c i="19" r="BK133"/>
  <c i="20" r="BE135"/>
  <c r="BE146"/>
  <c r="BE167"/>
  <c r="BE198"/>
  <c r="BE299"/>
  <c r="BE311"/>
  <c r="BE163"/>
  <c r="BE202"/>
  <c r="BE240"/>
  <c r="BE260"/>
  <c r="BE274"/>
  <c r="BE317"/>
  <c r="BE324"/>
  <c r="BE184"/>
  <c r="BE204"/>
  <c r="BE280"/>
  <c r="BE293"/>
  <c r="BE297"/>
  <c r="BE157"/>
  <c r="BE175"/>
  <c r="BE179"/>
  <c r="BE197"/>
  <c r="BE208"/>
  <c r="BE215"/>
  <c r="BE221"/>
  <c r="BE256"/>
  <c r="BE292"/>
  <c r="BE129"/>
  <c r="BE171"/>
  <c r="BE225"/>
  <c r="BE245"/>
  <c r="BE286"/>
  <c r="BE288"/>
  <c r="BE305"/>
  <c r="E85"/>
  <c r="BE151"/>
  <c r="BE216"/>
  <c r="BE229"/>
  <c r="BE242"/>
  <c r="BE264"/>
  <c r="BE270"/>
  <c r="BE193"/>
  <c r="BE210"/>
  <c r="BE251"/>
  <c r="BE276"/>
  <c r="BE188"/>
  <c r="BE268"/>
  <c r="BE282"/>
  <c i="19" r="BE147"/>
  <c r="BE171"/>
  <c r="BE235"/>
  <c r="BE251"/>
  <c r="BE254"/>
  <c r="BE316"/>
  <c r="BE337"/>
  <c r="BE357"/>
  <c r="BE359"/>
  <c r="BE421"/>
  <c r="BE445"/>
  <c r="BE460"/>
  <c r="BE467"/>
  <c r="BE486"/>
  <c r="J126"/>
  <c r="BE139"/>
  <c r="BE192"/>
  <c r="BE284"/>
  <c r="BE365"/>
  <c r="BE389"/>
  <c r="BE409"/>
  <c r="BE413"/>
  <c r="BE439"/>
  <c r="BE447"/>
  <c r="BE461"/>
  <c r="BE471"/>
  <c r="BE493"/>
  <c r="BE221"/>
  <c r="BE223"/>
  <c r="BE228"/>
  <c r="BE258"/>
  <c r="BE279"/>
  <c r="BE387"/>
  <c r="BE479"/>
  <c r="BE491"/>
  <c r="BE494"/>
  <c r="BE498"/>
  <c r="BE188"/>
  <c r="BE239"/>
  <c r="BE283"/>
  <c r="BE294"/>
  <c r="BE300"/>
  <c r="BE371"/>
  <c r="BE397"/>
  <c r="BE419"/>
  <c r="BE449"/>
  <c r="BE463"/>
  <c r="BE475"/>
  <c r="BE480"/>
  <c r="BE490"/>
  <c i="18" r="BK129"/>
  <c r="J129"/>
  <c r="J98"/>
  <c i="19" r="BE153"/>
  <c r="BE217"/>
  <c r="BE395"/>
  <c r="BE435"/>
  <c r="BE484"/>
  <c r="BE160"/>
  <c r="BE167"/>
  <c r="BE243"/>
  <c r="BE253"/>
  <c r="BE267"/>
  <c r="BE351"/>
  <c r="BE379"/>
  <c r="BE288"/>
  <c r="BE290"/>
  <c r="BE331"/>
  <c r="BE340"/>
  <c r="BE347"/>
  <c r="BE353"/>
  <c r="BE369"/>
  <c r="BE401"/>
  <c r="BE433"/>
  <c r="BE441"/>
  <c r="BE453"/>
  <c r="BE135"/>
  <c r="BE184"/>
  <c r="BE201"/>
  <c r="BE213"/>
  <c r="BE262"/>
  <c r="BE321"/>
  <c r="BE342"/>
  <c r="BE363"/>
  <c r="E122"/>
  <c r="BE143"/>
  <c r="BE175"/>
  <c r="BE209"/>
  <c r="BE232"/>
  <c r="BE233"/>
  <c r="BE252"/>
  <c r="BE304"/>
  <c r="BE328"/>
  <c r="BE335"/>
  <c r="BE345"/>
  <c r="BE381"/>
  <c r="BE405"/>
  <c r="BE457"/>
  <c r="BE459"/>
  <c r="BE271"/>
  <c r="BE308"/>
  <c r="BE427"/>
  <c r="BE429"/>
  <c r="BE181"/>
  <c r="BE205"/>
  <c r="BE247"/>
  <c r="BE312"/>
  <c r="F92"/>
  <c r="BE197"/>
  <c r="BE275"/>
  <c r="BE296"/>
  <c r="BE322"/>
  <c r="BE373"/>
  <c i="18" r="BE141"/>
  <c r="BE152"/>
  <c r="BE154"/>
  <c r="BE157"/>
  <c r="BE164"/>
  <c r="E117"/>
  <c r="BE133"/>
  <c r="BE168"/>
  <c r="BE170"/>
  <c r="BE144"/>
  <c r="BE149"/>
  <c r="BE156"/>
  <c r="BE166"/>
  <c r="BE132"/>
  <c r="BE153"/>
  <c r="BE155"/>
  <c r="BE158"/>
  <c r="BE167"/>
  <c r="BE171"/>
  <c r="BE137"/>
  <c r="BE140"/>
  <c r="BE179"/>
  <c r="J91"/>
  <c r="BE138"/>
  <c r="BE165"/>
  <c r="BE177"/>
  <c r="BE135"/>
  <c r="BE146"/>
  <c r="BE147"/>
  <c r="BE161"/>
  <c r="BE172"/>
  <c r="F94"/>
  <c r="BE145"/>
  <c r="BE160"/>
  <c r="BE142"/>
  <c r="BE174"/>
  <c r="BE159"/>
  <c r="BE176"/>
  <c r="BE178"/>
  <c r="BE131"/>
  <c r="BE150"/>
  <c r="BE163"/>
  <c r="BE175"/>
  <c r="BE173"/>
  <c i="17" r="E85"/>
  <c r="BE132"/>
  <c r="BE136"/>
  <c r="F122"/>
  <c r="BE135"/>
  <c r="BE129"/>
  <c r="BE138"/>
  <c r="BE126"/>
  <c r="BE127"/>
  <c r="BE128"/>
  <c r="BE140"/>
  <c i="16" r="J130"/>
  <c r="J101"/>
  <c i="17" r="BE133"/>
  <c r="J93"/>
  <c r="BE131"/>
  <c r="BE134"/>
  <c r="BE137"/>
  <c r="BE141"/>
  <c r="BE139"/>
  <c i="15" r="J130"/>
  <c r="J101"/>
  <c i="16" r="BE127"/>
  <c r="BE142"/>
  <c r="BE140"/>
  <c r="BE146"/>
  <c r="E85"/>
  <c r="BE132"/>
  <c r="F96"/>
  <c r="BE135"/>
  <c r="BE139"/>
  <c r="J119"/>
  <c r="BE133"/>
  <c r="BE137"/>
  <c r="BE138"/>
  <c r="BE145"/>
  <c i="15" r="J100"/>
  <c i="16" r="BE126"/>
  <c r="BE134"/>
  <c r="BE131"/>
  <c r="BE136"/>
  <c r="BE143"/>
  <c r="BE128"/>
  <c r="BE147"/>
  <c r="BE141"/>
  <c r="BE144"/>
  <c r="BE129"/>
  <c i="15" r="F96"/>
  <c r="E111"/>
  <c r="BE127"/>
  <c r="BE134"/>
  <c i="14" r="BK126"/>
  <c r="J126"/>
  <c r="J100"/>
  <c i="15" r="BE132"/>
  <c r="BE139"/>
  <c r="BE126"/>
  <c r="BE140"/>
  <c r="BE128"/>
  <c r="BE131"/>
  <c r="J119"/>
  <c r="BE135"/>
  <c r="BE138"/>
  <c r="BE129"/>
  <c r="BE136"/>
  <c r="BE137"/>
  <c r="BE133"/>
  <c r="BE141"/>
  <c r="BE142"/>
  <c i="14" r="F96"/>
  <c r="BE128"/>
  <c r="BE137"/>
  <c r="BE140"/>
  <c i="13" r="J130"/>
  <c r="J101"/>
  <c i="14" r="E112"/>
  <c r="BE127"/>
  <c r="BE138"/>
  <c r="BE142"/>
  <c r="BE136"/>
  <c r="BE143"/>
  <c r="BE144"/>
  <c r="BE130"/>
  <c r="BE149"/>
  <c r="BE150"/>
  <c r="BE133"/>
  <c r="BE135"/>
  <c r="BE139"/>
  <c r="BE129"/>
  <c r="J93"/>
  <c r="BE148"/>
  <c r="BE134"/>
  <c r="BE141"/>
  <c r="BE152"/>
  <c r="BE153"/>
  <c r="BE132"/>
  <c r="BE145"/>
  <c r="BE146"/>
  <c r="BE147"/>
  <c i="13" r="E85"/>
  <c r="J119"/>
  <c r="BE131"/>
  <c i="12" r="BK125"/>
  <c r="J125"/>
  <c r="J100"/>
  <c i="13" r="BE126"/>
  <c r="BE133"/>
  <c r="BE127"/>
  <c r="F122"/>
  <c r="BE135"/>
  <c r="BE136"/>
  <c r="BE137"/>
  <c r="BE129"/>
  <c r="BE139"/>
  <c r="BE143"/>
  <c r="BE146"/>
  <c r="BE141"/>
  <c r="BE142"/>
  <c r="BE149"/>
  <c r="BE148"/>
  <c r="BE132"/>
  <c r="BE134"/>
  <c r="BE140"/>
  <c r="BE128"/>
  <c r="BE138"/>
  <c r="BE144"/>
  <c r="BE145"/>
  <c r="BE147"/>
  <c i="12" r="F96"/>
  <c r="BE126"/>
  <c r="J93"/>
  <c r="BE129"/>
  <c r="BE134"/>
  <c r="BE137"/>
  <c r="BE132"/>
  <c r="BE138"/>
  <c r="BE140"/>
  <c i="11" r="J128"/>
  <c r="J101"/>
  <c i="12" r="BE136"/>
  <c r="BE141"/>
  <c r="BE143"/>
  <c r="E85"/>
  <c r="BE128"/>
  <c r="BE133"/>
  <c r="BE127"/>
  <c r="BE135"/>
  <c r="BE131"/>
  <c r="BE142"/>
  <c r="BE139"/>
  <c r="BE144"/>
  <c i="10" r="J134"/>
  <c r="J101"/>
  <c i="11" r="E111"/>
  <c i="10" r="J135"/>
  <c r="J102"/>
  <c r="J172"/>
  <c r="J104"/>
  <c i="11" r="F122"/>
  <c r="BE126"/>
  <c r="BE134"/>
  <c r="BE138"/>
  <c r="BE131"/>
  <c r="BE140"/>
  <c r="BE136"/>
  <c r="BE139"/>
  <c r="BE127"/>
  <c r="BE129"/>
  <c r="BE132"/>
  <c r="BE133"/>
  <c r="BE143"/>
  <c i="10" r="BK190"/>
  <c r="J190"/>
  <c r="J106"/>
  <c i="11" r="J93"/>
  <c r="BE130"/>
  <c r="BE135"/>
  <c r="BE142"/>
  <c r="BE137"/>
  <c r="BE141"/>
  <c i="10" r="F96"/>
  <c r="BE136"/>
  <c r="BE137"/>
  <c r="BE165"/>
  <c r="BE167"/>
  <c r="BE185"/>
  <c r="BE196"/>
  <c i="9" r="BK144"/>
  <c r="J144"/>
  <c r="J104"/>
  <c i="10" r="BE170"/>
  <c r="BE173"/>
  <c r="BE176"/>
  <c i="9" r="J165"/>
  <c r="J108"/>
  <c i="10" r="BE139"/>
  <c r="BE145"/>
  <c r="BE178"/>
  <c r="BE192"/>
  <c r="BE203"/>
  <c i="9" r="BK133"/>
  <c r="BK132"/>
  <c r="J132"/>
  <c i="10" r="J93"/>
  <c r="BE148"/>
  <c r="BE154"/>
  <c r="BE159"/>
  <c r="BE182"/>
  <c r="BE149"/>
  <c r="BE189"/>
  <c r="BE200"/>
  <c r="BE151"/>
  <c r="BE157"/>
  <c r="BE175"/>
  <c r="BE180"/>
  <c r="BE146"/>
  <c r="BE174"/>
  <c r="BE138"/>
  <c r="BE140"/>
  <c r="BE166"/>
  <c r="BE169"/>
  <c r="BE193"/>
  <c r="E85"/>
  <c r="BE141"/>
  <c r="BE142"/>
  <c r="BE162"/>
  <c r="BE168"/>
  <c r="BE183"/>
  <c r="BE194"/>
  <c r="BE152"/>
  <c r="BE163"/>
  <c r="BE186"/>
  <c r="BE198"/>
  <c r="BE143"/>
  <c r="BE156"/>
  <c r="BE160"/>
  <c r="BE164"/>
  <c r="BE184"/>
  <c r="BE195"/>
  <c r="BE161"/>
  <c r="BE177"/>
  <c r="BE181"/>
  <c r="BE187"/>
  <c r="BE188"/>
  <c r="BE197"/>
  <c r="BE199"/>
  <c i="9" r="BE147"/>
  <c r="BE148"/>
  <c r="BE158"/>
  <c r="F129"/>
  <c r="BE141"/>
  <c r="BE153"/>
  <c r="BE151"/>
  <c r="BE161"/>
  <c i="8" r="BK129"/>
  <c i="9" r="J126"/>
  <c r="BE138"/>
  <c r="BE139"/>
  <c r="BE155"/>
  <c r="BE156"/>
  <c r="BE163"/>
  <c r="BE166"/>
  <c r="E85"/>
  <c r="BE135"/>
  <c r="BE142"/>
  <c r="BE146"/>
  <c r="BE152"/>
  <c r="BE160"/>
  <c r="BE149"/>
  <c r="BE137"/>
  <c r="BE143"/>
  <c r="BE150"/>
  <c r="BE159"/>
  <c r="BE162"/>
  <c r="BE167"/>
  <c r="BE168"/>
  <c r="BE136"/>
  <c r="BE154"/>
  <c i="7" r="BK155"/>
  <c r="J155"/>
  <c r="J104"/>
  <c i="8" r="BE131"/>
  <c i="7" r="BK293"/>
  <c r="J293"/>
  <c r="J110"/>
  <c i="8" r="J122"/>
  <c r="BE137"/>
  <c r="BE140"/>
  <c r="BE154"/>
  <c i="7" r="J284"/>
  <c r="J108"/>
  <c i="8" r="E114"/>
  <c r="BE134"/>
  <c r="BE138"/>
  <c r="BE139"/>
  <c r="BE135"/>
  <c r="BE141"/>
  <c r="BE145"/>
  <c i="7" r="J139"/>
  <c r="J102"/>
  <c i="8" r="BE132"/>
  <c r="BE133"/>
  <c r="BE146"/>
  <c r="BE151"/>
  <c r="BE155"/>
  <c r="BE136"/>
  <c r="BE148"/>
  <c r="BE152"/>
  <c r="BE150"/>
  <c r="BE161"/>
  <c r="F125"/>
  <c r="BE149"/>
  <c r="BE158"/>
  <c r="BE157"/>
  <c r="BE142"/>
  <c r="BE143"/>
  <c r="BE147"/>
  <c r="BE156"/>
  <c r="BE144"/>
  <c r="BE153"/>
  <c i="7" r="BE144"/>
  <c r="BE153"/>
  <c r="BE176"/>
  <c r="BE183"/>
  <c r="BE184"/>
  <c r="BE201"/>
  <c r="BE218"/>
  <c r="BE238"/>
  <c r="BE253"/>
  <c r="BE279"/>
  <c r="BE281"/>
  <c r="BE296"/>
  <c r="BE143"/>
  <c r="BE171"/>
  <c r="BE182"/>
  <c r="BE188"/>
  <c r="BE212"/>
  <c r="BE225"/>
  <c r="BE242"/>
  <c r="BE268"/>
  <c r="BE286"/>
  <c r="BE290"/>
  <c r="E85"/>
  <c r="BE141"/>
  <c r="BE159"/>
  <c r="BE174"/>
  <c r="BE180"/>
  <c r="BE195"/>
  <c r="BE230"/>
  <c r="BE250"/>
  <c r="BE265"/>
  <c r="BE269"/>
  <c r="BE275"/>
  <c r="BE298"/>
  <c r="BE301"/>
  <c i="6" r="J146"/>
  <c r="J100"/>
  <c i="7" r="BE146"/>
  <c r="BE151"/>
  <c r="BE166"/>
  <c r="BE167"/>
  <c r="BE178"/>
  <c r="BE194"/>
  <c r="BE196"/>
  <c r="BE206"/>
  <c r="BE213"/>
  <c r="BE233"/>
  <c r="BE247"/>
  <c r="BE249"/>
  <c r="BE271"/>
  <c r="BE273"/>
  <c r="BE285"/>
  <c r="BE291"/>
  <c r="BE297"/>
  <c r="F96"/>
  <c r="BE160"/>
  <c r="BE205"/>
  <c r="BE208"/>
  <c r="BE231"/>
  <c r="BE240"/>
  <c r="BE243"/>
  <c r="BE251"/>
  <c r="BE256"/>
  <c r="BE259"/>
  <c r="BE263"/>
  <c r="BE266"/>
  <c r="BE170"/>
  <c r="BE177"/>
  <c r="BE190"/>
  <c r="BE193"/>
  <c r="BE197"/>
  <c r="BE200"/>
  <c r="BE202"/>
  <c r="BE207"/>
  <c r="BE217"/>
  <c r="BE224"/>
  <c r="BE229"/>
  <c r="BE252"/>
  <c r="BE254"/>
  <c r="BE264"/>
  <c r="BE277"/>
  <c r="J93"/>
  <c r="BE161"/>
  <c r="BE204"/>
  <c r="BE214"/>
  <c r="BE223"/>
  <c r="BE226"/>
  <c r="BE244"/>
  <c r="BE245"/>
  <c r="BE261"/>
  <c r="BE140"/>
  <c r="BE148"/>
  <c r="BE154"/>
  <c r="BE157"/>
  <c r="BE162"/>
  <c r="BE181"/>
  <c r="BE199"/>
  <c r="BE215"/>
  <c r="BE219"/>
  <c r="BE237"/>
  <c r="BE246"/>
  <c r="BE258"/>
  <c r="BE260"/>
  <c r="BE262"/>
  <c r="BE270"/>
  <c r="BE276"/>
  <c r="BE278"/>
  <c r="BE295"/>
  <c r="BE142"/>
  <c r="BE152"/>
  <c r="BE168"/>
  <c r="BE179"/>
  <c r="BE192"/>
  <c r="BE211"/>
  <c r="BE227"/>
  <c r="BE234"/>
  <c r="BE239"/>
  <c r="BE241"/>
  <c r="BE267"/>
  <c r="BE272"/>
  <c r="BE289"/>
  <c r="BE145"/>
  <c r="BE149"/>
  <c r="BE163"/>
  <c r="BE164"/>
  <c r="BE169"/>
  <c r="BE185"/>
  <c r="BE189"/>
  <c r="BE203"/>
  <c r="BE232"/>
  <c r="BE235"/>
  <c r="BE274"/>
  <c r="BE282"/>
  <c r="BE158"/>
  <c r="BE165"/>
  <c r="BE187"/>
  <c r="BE198"/>
  <c r="BE209"/>
  <c r="BE210"/>
  <c r="BE216"/>
  <c r="BE220"/>
  <c r="BE221"/>
  <c r="BE222"/>
  <c r="BE236"/>
  <c r="BE257"/>
  <c r="BE288"/>
  <c r="BE147"/>
  <c r="BE172"/>
  <c r="BE173"/>
  <c r="BE175"/>
  <c r="BE186"/>
  <c r="BE228"/>
  <c r="BE248"/>
  <c r="BE255"/>
  <c r="BE292"/>
  <c i="6" r="J91"/>
  <c r="BE147"/>
  <c r="BE148"/>
  <c r="BE154"/>
  <c r="BE157"/>
  <c r="BE166"/>
  <c r="BE180"/>
  <c r="BE200"/>
  <c r="BE202"/>
  <c r="BE210"/>
  <c r="BE218"/>
  <c r="F141"/>
  <c r="BE149"/>
  <c r="BE152"/>
  <c r="BE173"/>
  <c r="BE194"/>
  <c r="BE211"/>
  <c r="BE225"/>
  <c r="BE247"/>
  <c r="BE177"/>
  <c r="BE178"/>
  <c r="BE187"/>
  <c r="BE205"/>
  <c r="BE224"/>
  <c r="BE153"/>
  <c r="BE150"/>
  <c r="BE155"/>
  <c r="BE158"/>
  <c r="BE165"/>
  <c r="BE172"/>
  <c r="BE181"/>
  <c r="BE195"/>
  <c i="5" r="BK127"/>
  <c r="BK126"/>
  <c r="J126"/>
  <c i="6" r="BE161"/>
  <c r="BE171"/>
  <c r="BE176"/>
  <c r="BE190"/>
  <c r="BE192"/>
  <c r="BE201"/>
  <c r="BE228"/>
  <c r="BE238"/>
  <c r="BE239"/>
  <c r="BE240"/>
  <c r="BE175"/>
  <c r="BE215"/>
  <c r="BE216"/>
  <c r="E85"/>
  <c r="BE167"/>
  <c r="BE179"/>
  <c r="BE182"/>
  <c r="BE185"/>
  <c r="BE191"/>
  <c r="BE199"/>
  <c r="BE207"/>
  <c r="BE208"/>
  <c r="BE221"/>
  <c r="BE222"/>
  <c r="BE223"/>
  <c r="BE249"/>
  <c r="BE209"/>
  <c r="BE168"/>
  <c r="BE186"/>
  <c r="BE193"/>
  <c r="BE196"/>
  <c r="BE217"/>
  <c r="BE229"/>
  <c r="BE248"/>
  <c r="BE151"/>
  <c r="BE156"/>
  <c r="BE164"/>
  <c r="BE206"/>
  <c r="BE243"/>
  <c r="BE244"/>
  <c r="BE250"/>
  <c r="BE162"/>
  <c r="BE174"/>
  <c r="BE212"/>
  <c r="BE226"/>
  <c r="BE227"/>
  <c r="BE230"/>
  <c r="BE231"/>
  <c r="BE232"/>
  <c r="BE233"/>
  <c r="BE236"/>
  <c r="BE237"/>
  <c r="BE245"/>
  <c i="4" r="BK130"/>
  <c r="J130"/>
  <c r="J99"/>
  <c i="5" r="BE129"/>
  <c r="E85"/>
  <c r="F123"/>
  <c r="BE162"/>
  <c r="BE211"/>
  <c r="BE230"/>
  <c r="BE193"/>
  <c r="BE225"/>
  <c r="BE226"/>
  <c r="BE232"/>
  <c r="BE233"/>
  <c r="BE234"/>
  <c r="BE236"/>
  <c r="BE231"/>
  <c r="BE133"/>
  <c r="BE228"/>
  <c r="BE189"/>
  <c r="BE223"/>
  <c r="J91"/>
  <c r="BE174"/>
  <c r="BE204"/>
  <c r="BE137"/>
  <c r="BE145"/>
  <c r="BE227"/>
  <c r="BE146"/>
  <c r="BE150"/>
  <c r="BE155"/>
  <c r="BE156"/>
  <c r="BE179"/>
  <c r="BE195"/>
  <c r="BE200"/>
  <c r="BE206"/>
  <c r="BE215"/>
  <c r="BE221"/>
  <c r="BE166"/>
  <c r="BE220"/>
  <c r="BE141"/>
  <c r="BE170"/>
  <c r="BE185"/>
  <c r="BE222"/>
  <c r="BE224"/>
  <c r="BE151"/>
  <c r="BE183"/>
  <c r="BE229"/>
  <c i="4" r="J123"/>
  <c r="BF136"/>
  <c r="BF145"/>
  <c r="BF150"/>
  <c r="BF139"/>
  <c r="BF154"/>
  <c r="BF158"/>
  <c r="BF159"/>
  <c r="BF171"/>
  <c r="BF184"/>
  <c r="BF194"/>
  <c r="F126"/>
  <c r="BF135"/>
  <c r="BF138"/>
  <c r="BF185"/>
  <c r="BF188"/>
  <c r="BF191"/>
  <c r="BF196"/>
  <c r="BF198"/>
  <c r="BF203"/>
  <c r="BF208"/>
  <c r="BF209"/>
  <c r="E85"/>
  <c r="BF174"/>
  <c r="BF178"/>
  <c r="BF199"/>
  <c r="BF201"/>
  <c r="BF177"/>
  <c r="BF179"/>
  <c r="BF181"/>
  <c r="BF190"/>
  <c r="BF200"/>
  <c r="BF212"/>
  <c r="BF132"/>
  <c r="BF146"/>
  <c r="BF151"/>
  <c r="BF161"/>
  <c r="BF180"/>
  <c r="BF141"/>
  <c r="BF142"/>
  <c r="BF172"/>
  <c r="BF143"/>
  <c r="BF157"/>
  <c r="BF202"/>
  <c r="BF204"/>
  <c i="3" r="J132"/>
  <c r="J100"/>
  <c i="4" r="BF133"/>
  <c r="BF147"/>
  <c r="BF149"/>
  <c r="BF169"/>
  <c r="BF175"/>
  <c r="BF182"/>
  <c r="BF192"/>
  <c r="BF140"/>
  <c r="BF165"/>
  <c r="BF167"/>
  <c r="BF173"/>
  <c r="BF176"/>
  <c r="BF189"/>
  <c r="BF193"/>
  <c r="BF195"/>
  <c r="BF197"/>
  <c r="BF205"/>
  <c r="BF134"/>
  <c r="BF144"/>
  <c r="BF152"/>
  <c r="BF153"/>
  <c r="BF155"/>
  <c r="BF156"/>
  <c r="BF163"/>
  <c r="BF183"/>
  <c r="BF187"/>
  <c r="BF206"/>
  <c i="2" r="BK143"/>
  <c r="J143"/>
  <c r="J97"/>
  <c i="3" r="BF159"/>
  <c r="BF163"/>
  <c r="BF164"/>
  <c r="BF167"/>
  <c r="BF173"/>
  <c r="BF193"/>
  <c r="BF194"/>
  <c r="BF204"/>
  <c r="BF241"/>
  <c r="BF258"/>
  <c r="BF265"/>
  <c r="BF271"/>
  <c r="E85"/>
  <c r="J124"/>
  <c r="BF158"/>
  <c r="BF183"/>
  <c r="BF189"/>
  <c r="BF191"/>
  <c r="BF197"/>
  <c r="BF229"/>
  <c r="BF236"/>
  <c r="BF261"/>
  <c r="BF263"/>
  <c r="BF274"/>
  <c r="BF279"/>
  <c r="BF280"/>
  <c r="BF137"/>
  <c r="BF139"/>
  <c r="BF156"/>
  <c r="BF222"/>
  <c r="BF223"/>
  <c r="BF226"/>
  <c r="BF232"/>
  <c r="BF238"/>
  <c r="BF247"/>
  <c r="BF252"/>
  <c r="BF253"/>
  <c r="BF278"/>
  <c r="BF284"/>
  <c r="BF293"/>
  <c r="BF133"/>
  <c r="BF196"/>
  <c r="BF201"/>
  <c r="BF211"/>
  <c r="BF216"/>
  <c r="BF224"/>
  <c r="BF250"/>
  <c r="BF260"/>
  <c r="BF143"/>
  <c r="BF147"/>
  <c r="BF151"/>
  <c r="BF153"/>
  <c r="BF162"/>
  <c r="BF171"/>
  <c r="BF179"/>
  <c r="BF209"/>
  <c r="BF212"/>
  <c r="BF219"/>
  <c r="BF235"/>
  <c r="BF248"/>
  <c r="BF255"/>
  <c r="BF257"/>
  <c r="BF268"/>
  <c r="BF295"/>
  <c r="BF298"/>
  <c i="2" r="J1418"/>
  <c r="J108"/>
  <c i="3" r="BF251"/>
  <c r="BF281"/>
  <c r="BF283"/>
  <c r="BF285"/>
  <c r="BF286"/>
  <c r="BF289"/>
  <c r="BF148"/>
  <c r="BF155"/>
  <c r="BF169"/>
  <c r="BF187"/>
  <c r="BF202"/>
  <c r="BF214"/>
  <c r="BF215"/>
  <c r="BF276"/>
  <c r="BF165"/>
  <c r="BF181"/>
  <c r="BF207"/>
  <c r="BF213"/>
  <c r="BF217"/>
  <c r="BF221"/>
  <c r="BF243"/>
  <c r="BF273"/>
  <c r="BF282"/>
  <c r="BF288"/>
  <c r="F94"/>
  <c r="BF135"/>
  <c r="BF198"/>
  <c r="BF227"/>
  <c r="BF233"/>
  <c r="BF242"/>
  <c r="BF256"/>
  <c r="BF266"/>
  <c r="BF269"/>
  <c r="BF277"/>
  <c r="BF146"/>
  <c r="BF150"/>
  <c r="BF152"/>
  <c r="BF203"/>
  <c r="BF205"/>
  <c r="BF208"/>
  <c r="BF218"/>
  <c r="BF234"/>
  <c r="BF249"/>
  <c r="BF264"/>
  <c r="BF275"/>
  <c r="BF149"/>
  <c r="BF157"/>
  <c r="BF185"/>
  <c r="BF200"/>
  <c r="BF230"/>
  <c r="BF245"/>
  <c r="BF259"/>
  <c r="BF270"/>
  <c r="BF272"/>
  <c r="BF292"/>
  <c r="BF141"/>
  <c r="BF145"/>
  <c r="BF154"/>
  <c r="BF161"/>
  <c r="BF175"/>
  <c r="BF177"/>
  <c r="BF210"/>
  <c r="BF220"/>
  <c r="BF231"/>
  <c r="BF239"/>
  <c r="BF240"/>
  <c r="BF244"/>
  <c r="BF246"/>
  <c r="BF254"/>
  <c r="BF262"/>
  <c r="BF267"/>
  <c r="BF290"/>
  <c i="2" r="BE149"/>
  <c r="BE231"/>
  <c r="BE254"/>
  <c r="BE324"/>
  <c r="BE354"/>
  <c r="BE473"/>
  <c r="BE534"/>
  <c r="BE550"/>
  <c r="BE590"/>
  <c r="BE641"/>
  <c r="BE989"/>
  <c r="BE1084"/>
  <c r="BE1094"/>
  <c r="BE1121"/>
  <c r="BE1184"/>
  <c r="BE1188"/>
  <c r="BE1234"/>
  <c r="BE1246"/>
  <c r="BE1276"/>
  <c r="BE1332"/>
  <c r="BE1416"/>
  <c r="BE1432"/>
  <c r="BE1529"/>
  <c r="BE1551"/>
  <c r="BE1555"/>
  <c r="BE1719"/>
  <c r="BE1721"/>
  <c r="BE1780"/>
  <c r="BE1806"/>
  <c r="BE1848"/>
  <c r="BE1884"/>
  <c r="BE1910"/>
  <c r="BE1944"/>
  <c r="BE1978"/>
  <c r="BE2013"/>
  <c r="BE2014"/>
  <c r="BE2036"/>
  <c r="BE2080"/>
  <c r="BE2130"/>
  <c r="BE2214"/>
  <c r="BE2230"/>
  <c r="BE2260"/>
  <c r="BE2309"/>
  <c r="BE2323"/>
  <c r="BE2331"/>
  <c r="BE2348"/>
  <c r="BE2352"/>
  <c r="BE2359"/>
  <c r="BE2367"/>
  <c r="BE2379"/>
  <c r="BE2387"/>
  <c r="E85"/>
  <c r="BE200"/>
  <c r="BE244"/>
  <c r="BE353"/>
  <c r="BE606"/>
  <c r="BE677"/>
  <c r="BE756"/>
  <c r="BE864"/>
  <c r="BE879"/>
  <c r="BE886"/>
  <c r="BE970"/>
  <c r="BE1147"/>
  <c r="BE1180"/>
  <c r="BE1224"/>
  <c r="BE1311"/>
  <c r="BE1406"/>
  <c r="BE1467"/>
  <c r="BE1480"/>
  <c r="BE1577"/>
  <c r="BE1602"/>
  <c r="BE1662"/>
  <c r="BE1705"/>
  <c r="BE1736"/>
  <c r="BE1753"/>
  <c r="BE1802"/>
  <c r="BE1816"/>
  <c r="BE1838"/>
  <c r="BE1866"/>
  <c r="BE1933"/>
  <c r="BE1972"/>
  <c r="BE1988"/>
  <c r="BE2009"/>
  <c r="BE2015"/>
  <c r="BE2017"/>
  <c r="BE2053"/>
  <c r="BE2163"/>
  <c r="BE2180"/>
  <c r="BE2235"/>
  <c r="BE2245"/>
  <c r="BE2258"/>
  <c r="BE2275"/>
  <c r="BE2319"/>
  <c r="BE2332"/>
  <c r="BE2334"/>
  <c r="BE2346"/>
  <c r="BE2353"/>
  <c r="BE2361"/>
  <c r="BE2372"/>
  <c r="BE179"/>
  <c r="BE193"/>
  <c r="BE208"/>
  <c r="BE298"/>
  <c r="BE467"/>
  <c r="BE474"/>
  <c r="BE486"/>
  <c r="BE518"/>
  <c r="BE526"/>
  <c r="BE728"/>
  <c r="BE948"/>
  <c r="BE969"/>
  <c r="BE1070"/>
  <c r="BE1133"/>
  <c r="BE1307"/>
  <c r="BE1320"/>
  <c r="BE1371"/>
  <c r="BE1386"/>
  <c r="BE1394"/>
  <c r="BE1411"/>
  <c r="BE1436"/>
  <c r="BE1527"/>
  <c r="BE1557"/>
  <c r="BE1784"/>
  <c r="BE1798"/>
  <c r="BE1903"/>
  <c r="BE1961"/>
  <c r="BE2010"/>
  <c r="BE2047"/>
  <c r="BE2048"/>
  <c r="BE2052"/>
  <c r="BE2057"/>
  <c r="BE2079"/>
  <c r="BE2097"/>
  <c r="BE2132"/>
  <c r="BE2157"/>
  <c r="BE2204"/>
  <c r="BE2240"/>
  <c r="BE2269"/>
  <c r="BE2287"/>
  <c r="BE2293"/>
  <c r="BE2302"/>
  <c r="BE2307"/>
  <c r="BE2313"/>
  <c r="BE2315"/>
  <c r="BE2384"/>
  <c r="BE235"/>
  <c r="BE287"/>
  <c r="BE710"/>
  <c r="BE715"/>
  <c r="BE755"/>
  <c r="BE859"/>
  <c r="BE900"/>
  <c r="BE1049"/>
  <c r="BE1106"/>
  <c r="BE1172"/>
  <c r="BE1242"/>
  <c r="BE1288"/>
  <c r="BE1315"/>
  <c r="BE1341"/>
  <c r="BE1438"/>
  <c r="BE1544"/>
  <c r="BE1583"/>
  <c r="BE1725"/>
  <c r="BE1755"/>
  <c r="BE1772"/>
  <c r="BE1923"/>
  <c r="BE1948"/>
  <c r="BE1970"/>
  <c r="BE1977"/>
  <c r="BE2063"/>
  <c r="BE2117"/>
  <c r="BE2142"/>
  <c r="BE2153"/>
  <c r="BE2189"/>
  <c r="BE2208"/>
  <c r="BE2225"/>
  <c r="BE2273"/>
  <c r="BE2327"/>
  <c r="BE2347"/>
  <c r="BE2358"/>
  <c r="BE2374"/>
  <c r="BE2383"/>
  <c r="BE214"/>
  <c r="BE227"/>
  <c r="BE250"/>
  <c r="BE359"/>
  <c r="BE364"/>
  <c r="BE437"/>
  <c r="BE482"/>
  <c r="BE555"/>
  <c r="BE561"/>
  <c r="BE746"/>
  <c r="BE793"/>
  <c r="BE839"/>
  <c r="BE846"/>
  <c r="BE899"/>
  <c r="BE926"/>
  <c r="BE1014"/>
  <c r="BE1088"/>
  <c r="BE1095"/>
  <c r="BE1129"/>
  <c r="BE1159"/>
  <c r="BE1251"/>
  <c r="BE1260"/>
  <c r="BE1328"/>
  <c r="BE1366"/>
  <c r="BE1385"/>
  <c r="BE1398"/>
  <c r="BE1508"/>
  <c r="BE1520"/>
  <c r="BE1599"/>
  <c r="BE1600"/>
  <c r="BE1680"/>
  <c r="BE1700"/>
  <c r="BE1729"/>
  <c r="BE1730"/>
  <c r="BE1763"/>
  <c r="BE1812"/>
  <c r="BE1817"/>
  <c r="BE1836"/>
  <c r="BE1843"/>
  <c r="BE1849"/>
  <c r="BE1857"/>
  <c r="BE1893"/>
  <c r="BE1896"/>
  <c r="BE1965"/>
  <c r="BE1989"/>
  <c r="BE2007"/>
  <c r="BE2073"/>
  <c r="BE2096"/>
  <c r="BE2113"/>
  <c r="BE2122"/>
  <c r="BE2249"/>
  <c r="BE2254"/>
  <c r="BE2264"/>
  <c r="BE2282"/>
  <c r="BE2297"/>
  <c r="BE2314"/>
  <c r="BE2354"/>
  <c r="F139"/>
  <c r="BE173"/>
  <c r="BE185"/>
  <c r="BE248"/>
  <c r="BE277"/>
  <c r="BE343"/>
  <c r="BE508"/>
  <c r="BE522"/>
  <c r="BE671"/>
  <c r="BE854"/>
  <c r="BE873"/>
  <c r="BE893"/>
  <c r="BE1125"/>
  <c r="BE1141"/>
  <c r="BE1212"/>
  <c r="BE1226"/>
  <c r="BE1256"/>
  <c r="BE1324"/>
  <c r="BE1621"/>
  <c r="BE1646"/>
  <c r="BE1732"/>
  <c r="BE1776"/>
  <c r="BE1835"/>
  <c r="BE1837"/>
  <c r="BE1853"/>
  <c r="BE1885"/>
  <c r="BE1928"/>
  <c r="BE1984"/>
  <c r="BE2011"/>
  <c r="BE2035"/>
  <c r="BE2040"/>
  <c r="BE2067"/>
  <c r="BE2147"/>
  <c r="BE2168"/>
  <c r="BE2196"/>
  <c r="BE2220"/>
  <c r="BE1345"/>
  <c r="BE1402"/>
  <c r="BE1448"/>
  <c r="BE1482"/>
  <c r="BE1494"/>
  <c r="BE1500"/>
  <c r="BE1634"/>
  <c r="BE1715"/>
  <c r="BE1871"/>
  <c r="BE2012"/>
  <c r="BE2034"/>
  <c r="BE2041"/>
  <c r="BE2062"/>
  <c r="BE2072"/>
  <c r="BE2091"/>
  <c r="BE2137"/>
  <c r="BE2159"/>
  <c r="BE2170"/>
  <c r="BE145"/>
  <c r="BE163"/>
  <c r="BE391"/>
  <c r="BE471"/>
  <c r="BE512"/>
  <c r="BE607"/>
  <c r="BE880"/>
  <c r="BE949"/>
  <c r="BE1100"/>
  <c r="BE1109"/>
  <c r="BE1168"/>
  <c r="BE1219"/>
  <c r="BE1255"/>
  <c r="BE1280"/>
  <c r="BE1294"/>
  <c r="BE1383"/>
  <c r="BE1430"/>
  <c r="BE1450"/>
  <c r="BE1492"/>
  <c r="BE1506"/>
  <c r="BE1513"/>
  <c r="BE1561"/>
  <c r="BE1575"/>
  <c r="BE1581"/>
  <c r="BE1587"/>
  <c r="BE1653"/>
  <c r="BE1794"/>
  <c r="BE1826"/>
  <c r="BE1862"/>
  <c r="BE1894"/>
  <c r="BE1902"/>
  <c r="BE1911"/>
  <c r="BE1912"/>
  <c r="BE1919"/>
  <c r="BE1957"/>
  <c r="BE2016"/>
  <c r="BE2046"/>
  <c r="BE2078"/>
  <c r="BE2081"/>
  <c r="BE2095"/>
  <c r="BE204"/>
  <c r="BE240"/>
  <c r="BE258"/>
  <c r="BE797"/>
  <c r="BE906"/>
  <c r="BE1069"/>
  <c r="BE1164"/>
  <c r="BE1284"/>
  <c r="BE1362"/>
  <c r="BE1384"/>
  <c r="BE1488"/>
  <c r="BE1542"/>
  <c r="BE1567"/>
  <c r="BE1595"/>
  <c r="BE1744"/>
  <c r="BE1761"/>
  <c r="BE1788"/>
  <c r="BE1824"/>
  <c r="BE1839"/>
  <c r="BE1844"/>
  <c r="BE1867"/>
  <c r="BE1934"/>
  <c r="BE1952"/>
  <c r="BE2008"/>
  <c r="BE2029"/>
  <c r="BE2086"/>
  <c r="BE266"/>
  <c r="BE297"/>
  <c r="BE423"/>
  <c r="BE530"/>
  <c r="BE544"/>
  <c r="BE682"/>
  <c r="BE722"/>
  <c r="BE1113"/>
  <c r="BE1137"/>
  <c r="BE1176"/>
  <c r="BE1263"/>
  <c r="BE1295"/>
  <c r="BE1455"/>
  <c r="BE1469"/>
  <c r="BE1498"/>
  <c r="BE1504"/>
  <c r="BE1522"/>
  <c r="BE1537"/>
  <c r="BE1549"/>
  <c r="BE1593"/>
  <c r="BE1640"/>
  <c r="BE1664"/>
  <c r="BE1710"/>
  <c r="BE1771"/>
  <c r="BE1858"/>
  <c r="BE1880"/>
  <c r="BE1889"/>
  <c r="BE1994"/>
  <c r="BE2023"/>
  <c r="BE2077"/>
  <c r="BE2111"/>
  <c r="BE381"/>
  <c r="BE472"/>
  <c r="BE478"/>
  <c r="BE616"/>
  <c r="BE662"/>
  <c r="BE741"/>
  <c r="BE762"/>
  <c r="BE807"/>
  <c r="BE892"/>
  <c r="BE1077"/>
  <c r="BE1102"/>
  <c r="BE1117"/>
  <c r="BE1250"/>
  <c r="BE1272"/>
  <c r="BE1336"/>
  <c r="BE1353"/>
  <c r="BE1357"/>
  <c r="BE1378"/>
  <c r="BE1457"/>
  <c r="BE1486"/>
  <c r="BE1515"/>
  <c r="BE1563"/>
  <c r="BE1571"/>
  <c r="BE1589"/>
  <c r="BE1627"/>
  <c r="BE1748"/>
  <c r="BE1810"/>
  <c r="BE1827"/>
  <c r="BE1828"/>
  <c r="BE1909"/>
  <c r="BE1917"/>
  <c r="BE1918"/>
  <c r="BE1929"/>
  <c r="BE1971"/>
  <c r="BE1993"/>
  <c r="BE2058"/>
  <c r="BE2068"/>
  <c r="BE2082"/>
  <c r="BE2176"/>
  <c r="BE2200"/>
  <c r="BE2212"/>
  <c r="J89"/>
  <c r="BE490"/>
  <c r="BE494"/>
  <c r="BE498"/>
  <c r="BE504"/>
  <c r="BE540"/>
  <c r="BE632"/>
  <c r="BE733"/>
  <c r="BE750"/>
  <c r="BE778"/>
  <c r="BE821"/>
  <c r="BE1153"/>
  <c r="BE1201"/>
  <c r="BE1217"/>
  <c r="BE1268"/>
  <c r="BE1349"/>
  <c r="BE1419"/>
  <c r="BE1533"/>
  <c r="BE1692"/>
  <c r="BE1740"/>
  <c r="BE1749"/>
  <c r="BE1757"/>
  <c r="BE1767"/>
  <c r="BE1825"/>
  <c r="BE1875"/>
  <c r="BE1876"/>
  <c r="BE1901"/>
  <c r="BE1924"/>
  <c r="BE1940"/>
  <c r="BE1983"/>
  <c r="BE2090"/>
  <c r="BE2126"/>
  <c r="BE2151"/>
  <c r="F35"/>
  <c i="1" r="BB96"/>
  <c r="AS95"/>
  <c r="AS94"/>
  <c i="4" r="F35"/>
  <c i="1" r="AZ98"/>
  <c i="4" r="J35"/>
  <c i="1" r="AV98"/>
  <c i="4" r="F38"/>
  <c i="1" r="BC98"/>
  <c i="5" r="F36"/>
  <c i="1" r="BA99"/>
  <c i="6" r="F36"/>
  <c i="1" r="BA100"/>
  <c i="7" r="F41"/>
  <c i="1" r="BD102"/>
  <c i="9" r="F40"/>
  <c i="1" r="BC104"/>
  <c i="11" r="F38"/>
  <c i="1" r="BA107"/>
  <c i="11" r="F39"/>
  <c i="1" r="BB107"/>
  <c i="11" r="F40"/>
  <c i="1" r="BC107"/>
  <c i="12" r="F40"/>
  <c i="1" r="BC108"/>
  <c i="13" r="F38"/>
  <c i="1" r="BA109"/>
  <c i="14" r="F41"/>
  <c i="1" r="BD110"/>
  <c i="15" r="F39"/>
  <c i="1" r="BB111"/>
  <c i="17" r="F41"/>
  <c i="1" r="BD113"/>
  <c i="18" r="F37"/>
  <c i="1" r="BB114"/>
  <c i="19" r="F36"/>
  <c i="1" r="BC115"/>
  <c i="22" r="F37"/>
  <c i="1" r="BB119"/>
  <c i="22" r="F36"/>
  <c i="1" r="BA119"/>
  <c i="22" r="F38"/>
  <c i="1" r="BC119"/>
  <c i="24" r="F33"/>
  <c i="1" r="AZ121"/>
  <c i="24" r="F37"/>
  <c i="1" r="BD121"/>
  <c i="26" r="J34"/>
  <c i="1" r="AW123"/>
  <c i="8" r="F41"/>
  <c i="1" r="BD103"/>
  <c i="8" r="F39"/>
  <c i="1" r="BB103"/>
  <c i="9" r="F38"/>
  <c i="1" r="BA104"/>
  <c i="9" r="J34"/>
  <c i="10" r="F38"/>
  <c i="1" r="BA105"/>
  <c i="11" r="J38"/>
  <c i="1" r="AW107"/>
  <c i="12" r="F41"/>
  <c i="1" r="BD108"/>
  <c i="15" r="F38"/>
  <c i="1" r="BA111"/>
  <c i="16" r="F38"/>
  <c i="1" r="BA112"/>
  <c i="17" r="J38"/>
  <c i="1" r="AW113"/>
  <c i="18" r="F36"/>
  <c i="1" r="BA114"/>
  <c i="19" r="F37"/>
  <c i="1" r="BD115"/>
  <c i="21" r="F37"/>
  <c i="1" r="BB118"/>
  <c i="23" r="F37"/>
  <c i="1" r="BB120"/>
  <c i="25" r="J34"/>
  <c i="1" r="AW122"/>
  <c i="26" r="F34"/>
  <c i="1" r="BA123"/>
  <c i="27" r="F36"/>
  <c i="1" r="BC124"/>
  <c i="3" r="F37"/>
  <c i="1" r="BB97"/>
  <c i="5" r="F39"/>
  <c i="1" r="BD99"/>
  <c i="6" r="F38"/>
  <c i="1" r="BC100"/>
  <c i="6" r="J32"/>
  <c i="8" r="J38"/>
  <c i="1" r="AW103"/>
  <c i="8" r="F38"/>
  <c i="1" r="BA103"/>
  <c i="8" r="F40"/>
  <c i="1" r="BC103"/>
  <c i="9" r="F41"/>
  <c i="1" r="BD104"/>
  <c i="10" r="F41"/>
  <c i="1" r="BD105"/>
  <c i="12" r="J38"/>
  <c i="1" r="AW108"/>
  <c i="13" r="F41"/>
  <c i="1" r="BD109"/>
  <c i="14" r="F39"/>
  <c i="1" r="BB110"/>
  <c i="15" r="F40"/>
  <c i="1" r="BC111"/>
  <c i="16" r="F39"/>
  <c i="1" r="BB112"/>
  <c i="17" r="F38"/>
  <c i="1" r="BA113"/>
  <c i="19" r="F34"/>
  <c i="1" r="BA115"/>
  <c i="21" r="J36"/>
  <c i="1" r="AW118"/>
  <c i="23" r="F36"/>
  <c i="1" r="BA120"/>
  <c i="25" r="F36"/>
  <c i="1" r="BC122"/>
  <c i="27" r="F35"/>
  <c i="1" r="BB124"/>
  <c i="3" r="F39"/>
  <c i="1" r="BD97"/>
  <c i="5" r="F38"/>
  <c i="1" r="BC99"/>
  <c i="6" r="F37"/>
  <c i="1" r="BB100"/>
  <c i="7" r="J38"/>
  <c i="1" r="AW102"/>
  <c i="9" r="F39"/>
  <c i="1" r="BB104"/>
  <c i="10" r="F40"/>
  <c i="1" r="BC105"/>
  <c i="12" r="F39"/>
  <c i="1" r="BB108"/>
  <c i="13" r="F39"/>
  <c i="1" r="BB109"/>
  <c i="13" r="J34"/>
  <c i="14" r="F40"/>
  <c i="1" r="BC110"/>
  <c i="16" r="F40"/>
  <c i="1" r="BC112"/>
  <c i="16" r="J34"/>
  <c i="17" r="F39"/>
  <c i="1" r="BB113"/>
  <c i="17" r="J34"/>
  <c i="19" r="J34"/>
  <c i="1" r="AW115"/>
  <c i="22" r="F39"/>
  <c i="1" r="BD119"/>
  <c i="22" r="J36"/>
  <c i="1" r="AW119"/>
  <c i="23" r="J36"/>
  <c i="1" r="AW120"/>
  <c i="25" r="F35"/>
  <c i="1" r="BB122"/>
  <c i="26" r="F36"/>
  <c i="1" r="BC123"/>
  <c i="3" r="J35"/>
  <c i="1" r="AV97"/>
  <c i="5" r="J36"/>
  <c i="1" r="AW99"/>
  <c i="5" r="J32"/>
  <c i="6" r="F39"/>
  <c i="1" r="BD100"/>
  <c i="7" r="F40"/>
  <c i="1" r="BC102"/>
  <c i="10" r="J38"/>
  <c i="1" r="AW105"/>
  <c i="12" r="F38"/>
  <c i="1" r="BA108"/>
  <c i="13" r="F40"/>
  <c i="1" r="BC109"/>
  <c i="14" r="F38"/>
  <c i="1" r="BA110"/>
  <c i="15" r="F41"/>
  <c i="1" r="BD111"/>
  <c i="16" r="F41"/>
  <c i="1" r="BD112"/>
  <c i="18" r="F38"/>
  <c i="1" r="BC114"/>
  <c i="19" r="F35"/>
  <c i="1" r="BB115"/>
  <c i="21" r="F39"/>
  <c i="1" r="BD118"/>
  <c i="24" r="F35"/>
  <c i="1" r="BB121"/>
  <c i="24" r="J33"/>
  <c i="1" r="AV121"/>
  <c i="24" r="F36"/>
  <c i="1" r="BC121"/>
  <c i="26" r="F35"/>
  <c i="1" r="BB123"/>
  <c i="15" r="J34"/>
  <c i="3" r="F35"/>
  <c i="1" r="AZ97"/>
  <c i="4" r="F39"/>
  <c i="1" r="BD98"/>
  <c i="6" r="J36"/>
  <c i="1" r="AW100"/>
  <c i="7" r="F39"/>
  <c i="1" r="BB102"/>
  <c i="9" r="J38"/>
  <c i="1" r="AW104"/>
  <c i="10" r="F39"/>
  <c i="1" r="BB105"/>
  <c i="11" r="F41"/>
  <c i="1" r="BD107"/>
  <c i="11" r="J34"/>
  <c i="13" r="J38"/>
  <c i="1" r="AW109"/>
  <c i="14" r="J38"/>
  <c i="1" r="AW110"/>
  <c i="15" r="J38"/>
  <c i="1" r="AW111"/>
  <c i="16" r="J38"/>
  <c i="1" r="AW112"/>
  <c i="17" r="F40"/>
  <c i="1" r="BC113"/>
  <c i="18" r="J36"/>
  <c i="1" r="AW114"/>
  <c i="20" r="F34"/>
  <c i="1" r="BA116"/>
  <c i="20" r="F37"/>
  <c i="1" r="BD116"/>
  <c i="21" r="F38"/>
  <c i="1" r="BC118"/>
  <c i="23" r="F39"/>
  <c i="1" r="BD120"/>
  <c i="25" r="F34"/>
  <c i="1" r="BA122"/>
  <c i="26" r="F37"/>
  <c i="1" r="BD123"/>
  <c i="2" r="J34"/>
  <c i="1" r="AW96"/>
  <c i="3" r="F38"/>
  <c i="1" r="BC97"/>
  <c i="4" r="F37"/>
  <c i="1" r="BB98"/>
  <c i="5" r="F37"/>
  <c i="1" r="BB99"/>
  <c i="7" r="F38"/>
  <c i="1" r="BA102"/>
  <c i="18" r="F39"/>
  <c i="1" r="BD114"/>
  <c i="20" r="F36"/>
  <c i="1" r="BC116"/>
  <c i="20" r="J34"/>
  <c i="1" r="AW116"/>
  <c i="20" r="F35"/>
  <c i="1" r="BB116"/>
  <c i="21" r="F36"/>
  <c i="1" r="BA118"/>
  <c i="23" r="F38"/>
  <c i="1" r="BC120"/>
  <c i="25" r="F37"/>
  <c i="1" r="BD122"/>
  <c i="27" r="F34"/>
  <c i="1" r="BA124"/>
  <c i="27" r="J34"/>
  <c i="1" r="AW124"/>
  <c i="27" r="F37"/>
  <c i="1" r="BD124"/>
  <c i="2" r="F37"/>
  <c i="1" r="BD96"/>
  <c i="2" r="F34"/>
  <c i="1" r="BA96"/>
  <c i="2" r="F36"/>
  <c i="1" r="BC96"/>
  <c i="6" l="1" r="R144"/>
  <c r="P144"/>
  <c i="1" r="AU100"/>
  <c i="6" r="T144"/>
  <c i="20" r="P126"/>
  <c i="1" r="AU116"/>
  <c i="21" r="P129"/>
  <c r="P128"/>
  <c i="1" r="AU118"/>
  <c i="20" r="BK243"/>
  <c r="J243"/>
  <c r="J103"/>
  <c i="22" r="BK128"/>
  <c r="J128"/>
  <c r="J99"/>
  <c i="10" r="R171"/>
  <c r="R133"/>
  <c i="2" r="R1417"/>
  <c i="23" r="BK124"/>
  <c r="BK123"/>
  <c r="J123"/>
  <c r="J98"/>
  <c i="4" r="R130"/>
  <c r="R129"/>
  <c i="18" r="T129"/>
  <c i="24" r="P123"/>
  <c r="P122"/>
  <c i="1" r="AU121"/>
  <c i="9" r="T133"/>
  <c r="T132"/>
  <c i="19" r="T329"/>
  <c i="7" r="R138"/>
  <c i="4" r="P130"/>
  <c r="P129"/>
  <c i="1" r="AU98"/>
  <c i="21" r="R129"/>
  <c r="R128"/>
  <c i="22" r="P128"/>
  <c r="P127"/>
  <c i="1" r="AU119"/>
  <c i="3" r="T131"/>
  <c r="T130"/>
  <c i="27" r="R123"/>
  <c r="R122"/>
  <c i="26" r="P127"/>
  <c r="P126"/>
  <c i="1" r="AU123"/>
  <c i="18" r="P129"/>
  <c i="1" r="AU114"/>
  <c i="18" r="R129"/>
  <c i="25" r="BK123"/>
  <c r="BK122"/>
  <c r="J122"/>
  <c i="19" r="R133"/>
  <c i="20" r="R127"/>
  <c i="22" r="R128"/>
  <c r="R127"/>
  <c i="7" r="R155"/>
  <c i="22" r="T128"/>
  <c r="T127"/>
  <c i="24" r="T123"/>
  <c r="T122"/>
  <c i="5" r="P127"/>
  <c r="P126"/>
  <c i="1" r="AU99"/>
  <c i="27" r="P123"/>
  <c r="P122"/>
  <c i="1" r="AU124"/>
  <c i="20" r="R243"/>
  <c r="T127"/>
  <c r="T126"/>
  <c i="14" r="P126"/>
  <c i="1" r="AU110"/>
  <c i="19" r="T133"/>
  <c r="T132"/>
  <c i="26" r="R127"/>
  <c r="R126"/>
  <c i="20" r="T243"/>
  <c i="19" r="BK329"/>
  <c r="J329"/>
  <c r="J105"/>
  <c i="5" r="R127"/>
  <c r="R126"/>
  <c i="27" r="T123"/>
  <c r="T122"/>
  <c i="4" r="T130"/>
  <c r="T129"/>
  <c i="2" r="R143"/>
  <c r="R142"/>
  <c i="9" r="R144"/>
  <c r="R132"/>
  <c i="5" r="T127"/>
  <c r="T126"/>
  <c i="19" r="R329"/>
  <c i="2" r="T1417"/>
  <c r="BK1417"/>
  <c r="J1417"/>
  <c r="J107"/>
  <c i="21" r="T129"/>
  <c r="T128"/>
  <c i="10" r="P133"/>
  <c i="1" r="AU105"/>
  <c i="2" r="T143"/>
  <c i="3" r="BK131"/>
  <c i="20" r="BK127"/>
  <c r="BK126"/>
  <c r="J126"/>
  <c i="9" r="P133"/>
  <c r="P132"/>
  <c i="1" r="AU104"/>
  <c i="10" r="T171"/>
  <c r="T133"/>
  <c i="7" r="P138"/>
  <c r="P137"/>
  <c i="1" r="AU102"/>
  <c i="19" r="P133"/>
  <c r="P132"/>
  <c i="1" r="AU115"/>
  <c i="7" r="T138"/>
  <c r="T137"/>
  <c i="2" r="P1417"/>
  <c r="P142"/>
  <c i="1" r="AU96"/>
  <c r="AG111"/>
  <c i="3" r="BK296"/>
  <c r="J296"/>
  <c r="J107"/>
  <c i="8" r="BK159"/>
  <c r="J159"/>
  <c r="J103"/>
  <c i="2" r="BK2385"/>
  <c r="J2385"/>
  <c r="J121"/>
  <c i="4" r="BK210"/>
  <c r="J210"/>
  <c r="J106"/>
  <c i="10" r="BK201"/>
  <c r="J201"/>
  <c r="J108"/>
  <c i="7" r="BK299"/>
  <c r="J299"/>
  <c r="J112"/>
  <c i="26" r="BK342"/>
  <c r="J342"/>
  <c r="J105"/>
  <c i="27" r="BK123"/>
  <c r="BK122"/>
  <c r="J122"/>
  <c r="J96"/>
  <c i="24" r="J123"/>
  <c r="J97"/>
  <c i="22" r="BK127"/>
  <c r="J127"/>
  <c r="J98"/>
  <c i="21" r="BK128"/>
  <c r="J128"/>
  <c r="J98"/>
  <c i="19" r="J133"/>
  <c r="J97"/>
  <c i="1" r="AG113"/>
  <c r="AG112"/>
  <c r="AG109"/>
  <c r="AG107"/>
  <c i="10" r="BK133"/>
  <c r="J133"/>
  <c r="J100"/>
  <c i="1" r="AG104"/>
  <c i="9" r="J133"/>
  <c r="J101"/>
  <c r="J100"/>
  <c i="8" r="J129"/>
  <c r="J101"/>
  <c i="1" r="AG100"/>
  <c r="AG99"/>
  <c i="5" r="J127"/>
  <c r="J99"/>
  <c r="J98"/>
  <c i="4" r="BK129"/>
  <c r="J129"/>
  <c i="2" r="BK142"/>
  <c r="J142"/>
  <c i="7" r="J37"/>
  <c i="1" r="AV102"/>
  <c r="AT102"/>
  <c i="16" r="F37"/>
  <c i="1" r="AZ112"/>
  <c i="20" r="J33"/>
  <c i="1" r="AV116"/>
  <c r="AT116"/>
  <c i="26" r="F33"/>
  <c i="1" r="AZ123"/>
  <c i="3" r="F36"/>
  <c i="1" r="BA97"/>
  <c r="BB101"/>
  <c r="AX101"/>
  <c i="11" r="J37"/>
  <c i="1" r="AV107"/>
  <c r="AT107"/>
  <c r="AN107"/>
  <c i="16" r="J37"/>
  <c i="1" r="AV112"/>
  <c r="AT112"/>
  <c r="AN112"/>
  <c i="22" r="J35"/>
  <c i="1" r="AV119"/>
  <c r="AT119"/>
  <c r="BB117"/>
  <c r="AX117"/>
  <c r="BD117"/>
  <c i="24" r="F34"/>
  <c i="1" r="BA121"/>
  <c i="25" r="J30"/>
  <c i="1" r="AG122"/>
  <c r="AU106"/>
  <c i="2" r="F33"/>
  <c i="1" r="AZ96"/>
  <c i="20" r="J30"/>
  <c i="1" r="AG116"/>
  <c i="4" r="J32"/>
  <c i="1" r="AG98"/>
  <c i="6" r="J35"/>
  <c i="1" r="AV100"/>
  <c r="AT100"/>
  <c r="AN100"/>
  <c i="9" r="J37"/>
  <c i="1" r="AV104"/>
  <c r="AT104"/>
  <c r="AN104"/>
  <c i="11" r="F37"/>
  <c i="1" r="AZ107"/>
  <c i="14" r="J34"/>
  <c i="1" r="AG110"/>
  <c r="BC106"/>
  <c r="AY106"/>
  <c r="BD106"/>
  <c i="19" r="F33"/>
  <c i="1" r="AZ115"/>
  <c i="5" r="J35"/>
  <c i="1" r="AV99"/>
  <c r="AT99"/>
  <c r="AN99"/>
  <c i="8" r="J37"/>
  <c i="1" r="AV103"/>
  <c r="AT103"/>
  <c i="10" r="F37"/>
  <c i="1" r="AZ105"/>
  <c i="14" r="F37"/>
  <c i="1" r="AZ110"/>
  <c r="BA106"/>
  <c r="AW106"/>
  <c i="19" r="J33"/>
  <c i="1" r="AV115"/>
  <c r="AT115"/>
  <c i="12" r="J37"/>
  <c i="1" r="AV108"/>
  <c r="AT108"/>
  <c i="17" r="F37"/>
  <c i="1" r="AZ113"/>
  <c i="20" r="F33"/>
  <c i="1" r="AZ116"/>
  <c i="25" r="J33"/>
  <c i="1" r="AV122"/>
  <c r="AT122"/>
  <c r="AN122"/>
  <c i="4" r="J36"/>
  <c i="1" r="AW98"/>
  <c r="AT98"/>
  <c i="8" r="F37"/>
  <c i="1" r="AZ103"/>
  <c r="BD101"/>
  <c i="13" r="J37"/>
  <c i="1" r="AV109"/>
  <c r="AT109"/>
  <c r="AN109"/>
  <c r="BB106"/>
  <c r="AX106"/>
  <c i="21" r="F35"/>
  <c i="1" r="AZ118"/>
  <c i="25" r="F33"/>
  <c i="1" r="AZ122"/>
  <c i="6" r="F35"/>
  <c i="1" r="AZ100"/>
  <c i="10" r="J37"/>
  <c i="1" r="AV105"/>
  <c r="AT105"/>
  <c i="14" r="J37"/>
  <c i="1" r="AV110"/>
  <c r="AT110"/>
  <c i="18" r="F35"/>
  <c i="1" r="AZ114"/>
  <c i="23" r="F35"/>
  <c i="1" r="AZ120"/>
  <c i="27" r="J33"/>
  <c i="1" r="AV124"/>
  <c r="AT124"/>
  <c i="3" r="J36"/>
  <c i="1" r="AW97"/>
  <c r="AT97"/>
  <c r="BC101"/>
  <c r="AY101"/>
  <c i="12" r="J34"/>
  <c i="1" r="AG108"/>
  <c i="13" r="F37"/>
  <c i="1" r="AZ109"/>
  <c i="17" r="J37"/>
  <c i="1" r="AV113"/>
  <c r="AT113"/>
  <c r="AN113"/>
  <c i="18" r="J32"/>
  <c i="1" r="AG114"/>
  <c i="21" r="J35"/>
  <c i="1" r="AV118"/>
  <c r="AT118"/>
  <c i="24" r="J30"/>
  <c i="1" r="AG121"/>
  <c i="26" r="J33"/>
  <c i="1" r="AV123"/>
  <c r="AT123"/>
  <c i="2" r="J33"/>
  <c i="1" r="AV96"/>
  <c r="AT96"/>
  <c i="4" r="F36"/>
  <c i="1" r="BA98"/>
  <c i="7" r="F37"/>
  <c i="1" r="AZ102"/>
  <c i="15" r="F37"/>
  <c i="1" r="AZ111"/>
  <c i="18" r="J35"/>
  <c i="1" r="AV114"/>
  <c r="AT114"/>
  <c i="23" r="J35"/>
  <c i="1" r="AV120"/>
  <c r="AT120"/>
  <c i="27" r="F33"/>
  <c i="1" r="AZ124"/>
  <c i="5" r="F35"/>
  <c i="1" r="AZ99"/>
  <c i="9" r="F37"/>
  <c i="1" r="AZ104"/>
  <c r="BA101"/>
  <c r="AW101"/>
  <c i="12" r="F37"/>
  <c i="1" r="AZ108"/>
  <c i="15" r="J37"/>
  <c i="1" r="AV111"/>
  <c r="AT111"/>
  <c r="AN111"/>
  <c i="22" r="F35"/>
  <c i="1" r="AZ119"/>
  <c r="BC117"/>
  <c r="AY117"/>
  <c r="BA117"/>
  <c r="AW117"/>
  <c i="24" r="J34"/>
  <c i="1" r="AW121"/>
  <c r="AT121"/>
  <c i="2" r="J30"/>
  <c i="1" r="AG96"/>
  <c i="3" l="1" r="BK130"/>
  <c r="J130"/>
  <c r="J98"/>
  <c i="19" r="R132"/>
  <c i="2" r="T142"/>
  <c i="7" r="R137"/>
  <c i="20" r="R126"/>
  <c i="26" r="BK126"/>
  <c r="J126"/>
  <c r="J96"/>
  <c i="23" r="J124"/>
  <c r="J99"/>
  <c i="20" r="J96"/>
  <c r="J127"/>
  <c r="J97"/>
  <c i="25" r="J123"/>
  <c r="J97"/>
  <c i="19" r="BK132"/>
  <c r="J132"/>
  <c i="3" r="J131"/>
  <c r="J99"/>
  <c i="7" r="BK137"/>
  <c r="J137"/>
  <c r="J100"/>
  <c i="25" r="J96"/>
  <c i="8" r="BK128"/>
  <c r="J128"/>
  <c i="27" r="J123"/>
  <c r="J97"/>
  <c i="1" r="AN121"/>
  <c i="25" r="J39"/>
  <c i="24" r="J39"/>
  <c i="20" r="J39"/>
  <c i="1" r="AN114"/>
  <c i="18" r="J41"/>
  <c i="17" r="J43"/>
  <c i="16" r="J43"/>
  <c i="1" r="AN110"/>
  <c i="15" r="J43"/>
  <c i="14" r="J43"/>
  <c i="1" r="AN108"/>
  <c i="13" r="J43"/>
  <c i="12" r="J43"/>
  <c i="11" r="J43"/>
  <c i="9" r="J43"/>
  <c i="6" r="J41"/>
  <c i="1" r="AN98"/>
  <c i="5" r="J41"/>
  <c i="4" r="J98"/>
  <c r="J41"/>
  <c i="1" r="AN96"/>
  <c i="2" r="J96"/>
  <c r="J39"/>
  <c i="1" r="AN116"/>
  <c r="AG106"/>
  <c r="AU117"/>
  <c i="23" r="J32"/>
  <c i="1" r="AG120"/>
  <c r="AZ106"/>
  <c r="AV106"/>
  <c r="AT106"/>
  <c r="AN106"/>
  <c r="AZ117"/>
  <c r="AV117"/>
  <c r="AT117"/>
  <c r="AU101"/>
  <c r="BA95"/>
  <c i="19" r="J30"/>
  <c i="1" r="AG115"/>
  <c r="BD95"/>
  <c i="27" r="J30"/>
  <c i="1" r="AG124"/>
  <c i="26" r="J30"/>
  <c i="1" r="AG123"/>
  <c r="AN123"/>
  <c i="8" r="J34"/>
  <c i="1" r="AG103"/>
  <c r="AZ101"/>
  <c r="AV101"/>
  <c r="AT101"/>
  <c i="22" r="J32"/>
  <c i="1" r="AG119"/>
  <c r="AN119"/>
  <c i="10" r="J34"/>
  <c i="1" r="AG105"/>
  <c r="BC95"/>
  <c r="AY95"/>
  <c r="BB95"/>
  <c r="AX95"/>
  <c i="21" r="J32"/>
  <c i="1" r="AG118"/>
  <c i="8" l="1" r="J43"/>
  <c i="23" r="J41"/>
  <c i="27" r="J39"/>
  <c i="19" r="J39"/>
  <c i="8" r="J100"/>
  <c i="19" r="J96"/>
  <c i="26" r="J39"/>
  <c i="22" r="J41"/>
  <c i="21" r="J41"/>
  <c i="1" r="AN118"/>
  <c i="10" r="J43"/>
  <c i="1" r="AN105"/>
  <c r="AN103"/>
  <c r="AN115"/>
  <c r="AN124"/>
  <c r="AN120"/>
  <c r="BD94"/>
  <c r="W33"/>
  <c i="3" r="J32"/>
  <c i="1" r="AG97"/>
  <c r="AG117"/>
  <c r="AU95"/>
  <c r="AU94"/>
  <c r="BA94"/>
  <c r="W30"/>
  <c r="BB94"/>
  <c r="W31"/>
  <c i="7" r="J34"/>
  <c i="1" r="AG102"/>
  <c r="AN102"/>
  <c r="AW95"/>
  <c r="BC94"/>
  <c r="W32"/>
  <c r="AZ95"/>
  <c i="3" l="1" r="J41"/>
  <c i="7" r="J43"/>
  <c i="1" r="AN117"/>
  <c r="AN97"/>
  <c r="AG101"/>
  <c r="AW94"/>
  <c r="AK30"/>
  <c r="AZ94"/>
  <c r="AV94"/>
  <c r="AK29"/>
  <c r="AX94"/>
  <c r="AV95"/>
  <c r="AY94"/>
  <c l="1" r="AN101"/>
  <c r="AT94"/>
  <c r="W29"/>
  <c r="AT95"/>
  <c r="AG95"/>
  <c r="AG94"/>
  <c r="AK26"/>
  <c r="AK35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<sst xmlns="http://schemas.openxmlformats.org/spreadsheetml/2006/main">
  <si>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</si>
  <si>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</si>
  <si>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</si>
  <si>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</si>
  <si>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</si>
  <si>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{1ff82cd7-0937-4241-8b78-278d74fe55b1}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</si>
  <si>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</si>
  <si>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</si>
  <si>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</si>
  <si>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</si>
  <si>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</si>
  <si>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</si>
  <si>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</si>
  <si>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</si>
  <si>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SK21061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</si>
  <si>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</si>
  <si>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</si>
  <si>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Lůžkový hospic Mezi stromy na pozemku č. parc 785/1 v k.ú. Havlíčkův Brod</t>
  </si>
  <si>
    <t>KSO:</t>
  </si>
  <si>
    <t>CC-CZ:</t>
  </si>
  <si>
    <t>Místo:</t>
  </si>
  <si>
    <t xml:space="preserve"> </t>
  </si>
  <si>
    <t>Datum:</t>
  </si>
  <si>
    <t>25. 4. 2022</t>
  </si>
  <si>
    <t>Zadavatel:</t>
  </si>
  <si>
    <t>IČ:</t>
  </si>
  <si>
    <t>Spolek pro lůžkový hospic Mezi Stromy</t>
  </si>
  <si>
    <t>DIČ:</t>
  </si>
  <si>
    <t>Uchazeč:</t>
  </si>
  <si>
    <t>Vyplň údaj</t>
  </si>
  <si>
    <t>Projektant:</t>
  </si>
  <si>
    <t>PROJEKT II, v.o.s.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</si>
  <si>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</si>
  <si>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</si>
  <si>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</si>
  <si>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</si>
  <si>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</si>
  <si>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</si>
  <si>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</si>
  <si>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</si>
  <si>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</si>
  <si>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</si>
  <si>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</si>
  <si>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</si>
  <si>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</si>
  <si>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</si>
  <si>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</si>
  <si>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</si>
  <si>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</si>
  <si>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</si>
  <si>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</si>
  <si>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</si>
  <si>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</si>
  <si>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</si>
  <si>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</si>
  <si>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</si>
  <si>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</si>
  <si>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</si>
  <si>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</si>
  <si>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</si>
  <si>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</si>
  <si>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</si>
  <si>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</si>
  <si>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</si>
  <si>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</si>
  <si>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</si>
  <si>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</si>
  <si>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</si>
  <si>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</si>
  <si>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</si>
  <si>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</si>
  <si>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</si>
  <si>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</si>
  <si>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</si>
  <si>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</si>
  <si>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</si>
  <si>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</si>
  <si>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</si>
  <si>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</si>
  <si>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</si>
  <si>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</si>
  <si>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Hospic</t>
  </si>
  <si>
    <t>STA</t>
  </si>
  <si>
    <t>1</t>
  </si>
  <si>
    <t>{80029411-5daa-429d-b88c-e05ba9f7476b}</t>
  </si>
  <si>
    <t>2</t>
  </si>
  <si>
    <t>/</t>
  </si>
  <si>
    <t>Soupis</t>
  </si>
  <si>
    <t>###NOINSERT###</t>
  </si>
  <si>
    <t>ZTI</t>
  </si>
  <si>
    <t>Zdravotechnika a plyn</t>
  </si>
  <si>
    <t>{7e0cd2dd-de34-4cde-8a34-6e9a7391e7c1}</t>
  </si>
  <si>
    <t>UT</t>
  </si>
  <si>
    <t>Ústřední vytápění</t>
  </si>
  <si>
    <t>{1016f033-42a7-4059-a923-a2768da35e9a}</t>
  </si>
  <si>
    <t>KP</t>
  </si>
  <si>
    <t>Kanalizační přípojka</t>
  </si>
  <si>
    <t>{4c59d920-81d0-4aa7-9cd9-5b35f063fc21}</t>
  </si>
  <si>
    <t>VZT</t>
  </si>
  <si>
    <t>Vzduchotechnika</t>
  </si>
  <si>
    <t>{e650e68d-093c-4d5a-ba64-d02e4c8e6e03}</t>
  </si>
  <si>
    <t>SIL</t>
  </si>
  <si>
    <t>Silnoproud</t>
  </si>
  <si>
    <t>{ac685eb2-cc95-4a92-815a-33b7b58d6dfc}</t>
  </si>
  <si>
    <t>SIL.1</t>
  </si>
  <si>
    <t>Elektroinstalace</t>
  </si>
  <si>
    <t>3</t>
  </si>
  <si>
    <t>{6c1c16da-3ec8-4563-9566-c123d2312bd1}</t>
  </si>
  <si>
    <t>SIL.2</t>
  </si>
  <si>
    <t>Hromosvod a uzemnění</t>
  </si>
  <si>
    <t>{1af59cd8-d66d-4df9-a164-475885cc22ab}</t>
  </si>
  <si>
    <t>SIL.3</t>
  </si>
  <si>
    <t>Žaluzie</t>
  </si>
  <si>
    <t>{50afca99-0273-4d9f-993e-9990a6e08369}</t>
  </si>
  <si>
    <t>SIL.4</t>
  </si>
  <si>
    <t>Venkovní rozvody</t>
  </si>
  <si>
    <t>{6ba3d429-9ea2-4c7c-aa2c-f745c81b79e5}</t>
  </si>
  <si>
    <t>SLB</t>
  </si>
  <si>
    <t>Slaboproud</t>
  </si>
  <si>
    <t>{a3d5e80e-f501-4736-9f7c-f2dd8e24c172}</t>
  </si>
  <si>
    <t>SLB.1</t>
  </si>
  <si>
    <t>Společné trasy</t>
  </si>
  <si>
    <t>{a578f96c-ec3d-4a74-a9af-935ac06311cf}</t>
  </si>
  <si>
    <t>SLB.2</t>
  </si>
  <si>
    <t>Zabezpečovací systém</t>
  </si>
  <si>
    <t>{3278896e-0ca3-4082-b68d-3b2354d58d85}</t>
  </si>
  <si>
    <t>SLB.3</t>
  </si>
  <si>
    <t>Počítačová síť</t>
  </si>
  <si>
    <t>{82e2825f-4c10-45c8-a3b8-90a4bc4d8b37}</t>
  </si>
  <si>
    <t>SLB.4</t>
  </si>
  <si>
    <t>Přístupový systém</t>
  </si>
  <si>
    <t>{a71113eb-bc14-42b4-acd1-04309d22b92d}</t>
  </si>
  <si>
    <t>SLB.5</t>
  </si>
  <si>
    <t>{518e03be-aea7-4f8d-8d6b-46120d513adc}</t>
  </si>
  <si>
    <t>SLB.6</t>
  </si>
  <si>
    <t>Kamerový systém</t>
  </si>
  <si>
    <t>{129c95fd-ca79-4749-884c-c04fb552bc30}</t>
  </si>
  <si>
    <t>SLB.7</t>
  </si>
  <si>
    <t>Pacient sestra</t>
  </si>
  <si>
    <t>{1cbe3fe6-b7ca-43fd-9e06-e872191686ac}</t>
  </si>
  <si>
    <t>GAS</t>
  </si>
  <si>
    <t>Gastro</t>
  </si>
  <si>
    <t>{1db9397c-bc3c-4c8f-91e5-bcaeef8ac7bd}</t>
  </si>
  <si>
    <t>SO.02</t>
  </si>
  <si>
    <t>Sklad zahradního nářadí</t>
  </si>
  <si>
    <t>{352106e1-b710-47a5-901c-ae9b3e864199}</t>
  </si>
  <si>
    <t>SO.03</t>
  </si>
  <si>
    <t>Oplocení a přístřešek na popelnice</t>
  </si>
  <si>
    <t>{2292d834-6ec4-494c-83cc-6e8ca3d3532b}</t>
  </si>
  <si>
    <t>SO.04</t>
  </si>
  <si>
    <t>Zpevněné plochy, opěrné stěny, sadové úpravy</t>
  </si>
  <si>
    <t>{34e112f9-e827-4287-8fea-44c52806968d}</t>
  </si>
  <si>
    <t>SO.04.01</t>
  </si>
  <si>
    <t>Zpevněné plochy</t>
  </si>
  <si>
    <t>{ffb1b996-0b0b-48d6-928e-7e7d01c1c1dc}</t>
  </si>
  <si>
    <t>SO.04.02</t>
  </si>
  <si>
    <t>Opěrné stěny</t>
  </si>
  <si>
    <t>{4781e634-d12a-43e7-928a-0b8d8f379674}</t>
  </si>
  <si>
    <t>SO.04.03</t>
  </si>
  <si>
    <t>Sadové úpravy</t>
  </si>
  <si>
    <t>{f6986c94-e3ae-47b6-aa82-f9c79ab7e1c9}</t>
  </si>
  <si>
    <t>SO.05</t>
  </si>
  <si>
    <t>Hospodaření s dešťovou vodou</t>
  </si>
  <si>
    <t>{a77433fc-7c6c-4b1a-a0d4-408e470a03fd}</t>
  </si>
  <si>
    <t>SO.06</t>
  </si>
  <si>
    <t>Plynovodní přípojka</t>
  </si>
  <si>
    <t>{b165cdef-c15a-4c56-abcb-b014527c211b}</t>
  </si>
  <si>
    <t>SO.07</t>
  </si>
  <si>
    <t>Vodovodní přípojka</t>
  </si>
  <si>
    <t>{d5d6fe8d-af5d-4537-ac26-0941f698c655}</t>
  </si>
  <si>
    <t>SO.00</t>
  </si>
  <si>
    <t>Vedlejší rozpočtové náklady</t>
  </si>
  <si>
    <t>{a6833886-a7ef-427c-a81f-375148864203}</t>
  </si>
  <si>
    <t>dlazba</t>
  </si>
  <si>
    <t>95,1</t>
  </si>
  <si>
    <t>HIS</t>
  </si>
  <si>
    <t>299,781</t>
  </si>
  <si>
    <t>KRYCÍ LIST SOUPISU PRACÍ</t>
  </si>
  <si>
    <t>HIV</t>
  </si>
  <si>
    <t>1577,75</t>
  </si>
  <si>
    <t>jámy</t>
  </si>
  <si>
    <t>6008,681</t>
  </si>
  <si>
    <t>koberec</t>
  </si>
  <si>
    <t>126,3</t>
  </si>
  <si>
    <t>kobsokl</t>
  </si>
  <si>
    <t>109,1</t>
  </si>
  <si>
    <t>Objekt:</t>
  </si>
  <si>
    <t>leseni</t>
  </si>
  <si>
    <t>936</t>
  </si>
  <si>
    <t>SO.01 - Hospic</t>
  </si>
  <si>
    <t>malby</t>
  </si>
  <si>
    <t>4435,7</t>
  </si>
  <si>
    <t>násyp</t>
  </si>
  <si>
    <t>981</t>
  </si>
  <si>
    <t>obklad</t>
  </si>
  <si>
    <t>50,8</t>
  </si>
  <si>
    <t>ornice</t>
  </si>
  <si>
    <t>2410</t>
  </si>
  <si>
    <t>podhledy</t>
  </si>
  <si>
    <t>126,37</t>
  </si>
  <si>
    <t>přebytek</t>
  </si>
  <si>
    <t>4073,682</t>
  </si>
  <si>
    <t>PVC</t>
  </si>
  <si>
    <t>2587,125</t>
  </si>
  <si>
    <t>PVC2</t>
  </si>
  <si>
    <t>1282,4</t>
  </si>
  <si>
    <t>PVC3</t>
  </si>
  <si>
    <t>113,3</t>
  </si>
  <si>
    <t>PVC4</t>
  </si>
  <si>
    <t>130,8</t>
  </si>
  <si>
    <t>PVCsteny</t>
  </si>
  <si>
    <t>928,87</t>
  </si>
  <si>
    <t>rýhy1</t>
  </si>
  <si>
    <t>257,697</t>
  </si>
  <si>
    <t>rýhy2</t>
  </si>
  <si>
    <t>48,174</t>
  </si>
  <si>
    <t>SDKA</t>
  </si>
  <si>
    <t>657,2</t>
  </si>
  <si>
    <t>SDKH</t>
  </si>
  <si>
    <t>95,2</t>
  </si>
  <si>
    <t>SchodyPVC</t>
  </si>
  <si>
    <t>9,625</t>
  </si>
  <si>
    <t>schodyZB</t>
  </si>
  <si>
    <t>2,381</t>
  </si>
  <si>
    <t>zásyp</t>
  </si>
  <si>
    <t>1259,87</t>
  </si>
  <si>
    <t>zbatik</t>
  </si>
  <si>
    <t>12,618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</si>
  <si>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</si>
  <si>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</si>
  <si>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</si>
  <si>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</si>
  <si>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</si>
  <si>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</si>
  <si>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</si>
  <si>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</si>
  <si>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</si>
  <si>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</si>
  <si>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</si>
  <si>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</si>
  <si>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</si>
  <si>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</si>
  <si>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</si>
  <si>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</si>
  <si>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</si>
  <si>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</si>
  <si>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</si>
  <si>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</si>
  <si>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</si>
  <si>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</si>
  <si>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</si>
  <si>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</si>
  <si>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</si>
  <si>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</si>
  <si>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</si>
  <si>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</si>
  <si>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</si>
  <si>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</si>
  <si>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</si>
  <si>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</si>
  <si>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</si>
  <si>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</si>
  <si>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</si>
  <si>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</si>
  <si>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</si>
  <si>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</si>
  <si>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</si>
  <si>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</si>
  <si>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</si>
  <si>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</si>
  <si>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</si>
  <si>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</si>
  <si>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</si>
  <si>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</si>
  <si>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</si>
  <si>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</si>
  <si>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</si>
  <si>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</si>
  <si>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</si>
  <si>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</si>
  <si>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2022 01</t>
  </si>
  <si>
    <t>4</t>
  </si>
  <si>
    <t>866841796</t>
  </si>
  <si>
    <t>VV</t>
  </si>
  <si>
    <t>840+520+1050</t>
  </si>
  <si>
    <t>Mezisoučet</t>
  </si>
  <si>
    <t>Součet</t>
  </si>
  <si>
    <t>131251207</t>
  </si>
  <si>
    <t>Hloubení jam zapažených v hornině třídy těžitelnosti I skupiny 3 objem přes 5000 m3 strojně</t>
  </si>
  <si>
    <t>m3</t>
  </si>
  <si>
    <t>-1349953262</t>
  </si>
  <si>
    <t>66,45*15,35</t>
  </si>
  <si>
    <t>250</t>
  </si>
  <si>
    <t>15,45*4,8</t>
  </si>
  <si>
    <t>15,45*8,5</t>
  </si>
  <si>
    <t>30*3,5</t>
  </si>
  <si>
    <t>9,75*4,15</t>
  </si>
  <si>
    <t>19,35*3,5</t>
  </si>
  <si>
    <t>1*2</t>
  </si>
  <si>
    <t>35,9*30</t>
  </si>
  <si>
    <t>"ostatní" 3241</t>
  </si>
  <si>
    <t>132251103</t>
  </si>
  <si>
    <t>Hloubení rýh nezapažených š do 800 mm v hornině třídy těžitelnosti I skupiny 3 objem do 100 m3 strojně</t>
  </si>
  <si>
    <t>-1647594003</t>
  </si>
  <si>
    <t>"-4,275 - -4,875" (69,95-20,55)*0,6</t>
  </si>
  <si>
    <t>"-4,275 - -5,275" (0,56+1,51)*1</t>
  </si>
  <si>
    <t>"-4,275 - -5,705" (6,21)*1,43</t>
  </si>
  <si>
    <t>"pro objekt bez podzemní části uvažována průměrná hloubka výkopu 0,9m"</t>
  </si>
  <si>
    <t>(249,95-24,45-54,4-24,27-23,8-40,65)*0,9</t>
  </si>
  <si>
    <t>(687,4-33-25,2-53-37-53-52,65-32,2-24,5-54,35-54,5-54,5-54,65)*0,9</t>
  </si>
  <si>
    <t>132251254</t>
  </si>
  <si>
    <t>Hloubení rýh nezapažených š do 2000 mm v hornině třídy těžitelnosti I skupiny 3 objem do 500 m3 strojně</t>
  </si>
  <si>
    <t>-315606293</t>
  </si>
  <si>
    <t>"-4,275 - -4,875" (40,05+26,3)*0,6</t>
  </si>
  <si>
    <t>"-4,275 - -5,275" (0,75*2)*1</t>
  </si>
  <si>
    <t>"-4,275 - -5,705" (4,8)*1,43</t>
  </si>
  <si>
    <t>5</t>
  </si>
  <si>
    <t>162251102</t>
  </si>
  <si>
    <t>Vodorovné přemístění přes 20 do 50 m výkopku/sypaniny z horniny třídy těžitelnosti I skupiny 1 až 3</t>
  </si>
  <si>
    <t>1441587987</t>
  </si>
  <si>
    <t>ornice*0,1</t>
  </si>
  <si>
    <t>6</t>
  </si>
  <si>
    <t>162751117</t>
  </si>
  <si>
    <t>Vodorovné přemístění přes 9 000 do 10000 m výkopku/sypaniny z horniny třídy těžitelnosti I skupiny 1 až 3</t>
  </si>
  <si>
    <t>309164364</t>
  </si>
  <si>
    <t>-zásyp</t>
  </si>
  <si>
    <t>-násyp</t>
  </si>
  <si>
    <t>7</t>
  </si>
  <si>
    <t>167151111</t>
  </si>
  <si>
    <t>Nakládání výkopku z hornin třídy těžitelnosti I skupiny 1 až 3 přes 100 m3</t>
  </si>
  <si>
    <t>-953251067</t>
  </si>
  <si>
    <t>jámy+rýhy1+rýhy2</t>
  </si>
  <si>
    <t xml:space="preserve">zásyp </t>
  </si>
  <si>
    <t>8</t>
  </si>
  <si>
    <t>171151103</t>
  </si>
  <si>
    <t>Uložení sypaniny z hornin soudržných do násypů zhutněných strojně</t>
  </si>
  <si>
    <t>-1885448683</t>
  </si>
  <si>
    <t>250+731</t>
  </si>
  <si>
    <t>9</t>
  </si>
  <si>
    <t>171201231</t>
  </si>
  <si>
    <t>Poplatek za uložení zeminy a kamení na recyklační skládce (skládkovné) kód odpadu 17 05 04</t>
  </si>
  <si>
    <t>t</t>
  </si>
  <si>
    <t>668704676</t>
  </si>
  <si>
    <t>přebytek*1,85</t>
  </si>
  <si>
    <t>10</t>
  </si>
  <si>
    <t>171251201</t>
  </si>
  <si>
    <t>Uložení sypaniny na skládky nebo meziskládky</t>
  </si>
  <si>
    <t>-798170140</t>
  </si>
  <si>
    <t>11</t>
  </si>
  <si>
    <t>174151101</t>
  </si>
  <si>
    <t>Zásyp jam, šachet rýh nebo kolem objektů sypaninou se zhutněním</t>
  </si>
  <si>
    <t>-2012393109</t>
  </si>
  <si>
    <t>"mezi pasy"</t>
  </si>
  <si>
    <t>(54,65+54,55+54,5+54,35+24,5+28,8+24,45+54,4+24,25+25,45)*0,4</t>
  </si>
  <si>
    <t>(15,3+23,8+8,65+16,4+32,2+33)*0,7</t>
  </si>
  <si>
    <t>(25,2+53+37+53+52,65+44,7+40,65+30,8)*1,05</t>
  </si>
  <si>
    <t>"kolem objektu"</t>
  </si>
  <si>
    <t>(22,4+43,15)*1,8</t>
  </si>
  <si>
    <t>3,05*20,5</t>
  </si>
  <si>
    <t>25*10</t>
  </si>
  <si>
    <t>45*5</t>
  </si>
  <si>
    <t>12</t>
  </si>
  <si>
    <t>181351113</t>
  </si>
  <si>
    <t>Rozprostření ornice tl vrstvy do 200 mm pl přes 500 m2 v rovině nebo ve svahu do 1:5 strojně</t>
  </si>
  <si>
    <t>-995509611</t>
  </si>
  <si>
    <t>13</t>
  </si>
  <si>
    <t>181951111</t>
  </si>
  <si>
    <t>Úprava pláně v hornině třídy těžitelnosti I skupiny 1 až 3 bez zhutnění strojně</t>
  </si>
  <si>
    <t>-1995124401</t>
  </si>
  <si>
    <t>14</t>
  </si>
  <si>
    <t>181951112</t>
  </si>
  <si>
    <t>Úprava pláně v hornině třídy těžitelnosti I skupiny 1 až 3 se zhutněním strojně</t>
  </si>
  <si>
    <t>-1563249882</t>
  </si>
  <si>
    <t>2300</t>
  </si>
  <si>
    <t>Zakládání</t>
  </si>
  <si>
    <t>211531111</t>
  </si>
  <si>
    <t>Výplň odvodňovacích žeber nebo trativodů kamenivem hrubým drceným frakce 16 až 63 mm</t>
  </si>
  <si>
    <t>-1574866759</t>
  </si>
  <si>
    <t>60*0,27</t>
  </si>
  <si>
    <t>16</t>
  </si>
  <si>
    <t>211971110</t>
  </si>
  <si>
    <t>Zřízení opláštění žeber nebo trativodů geotextilií v rýze nebo zářezu sklonu do 1:2</t>
  </si>
  <si>
    <t>-1590740081</t>
  </si>
  <si>
    <t>60*2,45</t>
  </si>
  <si>
    <t>17</t>
  </si>
  <si>
    <t>M</t>
  </si>
  <si>
    <t>69311068</t>
  </si>
  <si>
    <t>geotextilie netkaná separační, ochranná, filtrační, drenážní PP 300g/m2</t>
  </si>
  <si>
    <t>539735714</t>
  </si>
  <si>
    <t>147*1,1845 'Přepočtené koeficientem množství</t>
  </si>
  <si>
    <t>18</t>
  </si>
  <si>
    <t>212312111</t>
  </si>
  <si>
    <t>Lože pro trativody z betonu prostého</t>
  </si>
  <si>
    <t>1972814671</t>
  </si>
  <si>
    <t>60*0,05</t>
  </si>
  <si>
    <t>19</t>
  </si>
  <si>
    <t>212755214</t>
  </si>
  <si>
    <t>Trativody z drenážních trubek plastových flexibilních D 100 mm bez lože</t>
  </si>
  <si>
    <t>m</t>
  </si>
  <si>
    <t>284207115</t>
  </si>
  <si>
    <t>60</t>
  </si>
  <si>
    <t>20</t>
  </si>
  <si>
    <t>271532212</t>
  </si>
  <si>
    <t>Podsyp pod základové konstrukce se zhutněním z hrubého kameniva frakce 16 až 32 mm</t>
  </si>
  <si>
    <t>-465187023</t>
  </si>
  <si>
    <t>(54,65+54,55+54,5+54,35+24,5+28,8+24,45+54,4+24,25+25,45)*0,2</t>
  </si>
  <si>
    <t>(15,3+23,8+8,65+16,4+32,2+33)*0,2</t>
  </si>
  <si>
    <t>(25,2+53+37+53+52,65+44,7+40,65+30,8)*0,2</t>
  </si>
  <si>
    <t>(126,9+62,8+4,8+30,15+82+20,1)*0,2</t>
  </si>
  <si>
    <t>272362021</t>
  </si>
  <si>
    <t>Výztuž základových kleneb svařovanými sítěmi Kari</t>
  </si>
  <si>
    <t>-2113584246</t>
  </si>
  <si>
    <t>"dvoupodlažní"</t>
  </si>
  <si>
    <t>(455,35-4,75)*5,4*1,25/1000</t>
  </si>
  <si>
    <t>9,25*5,4*2*1,25/1000</t>
  </si>
  <si>
    <t>"jednopodlažní"</t>
  </si>
  <si>
    <t>385,1*5,4*1,25/1000</t>
  </si>
  <si>
    <t>732,8*5,4*1,25/1000</t>
  </si>
  <si>
    <t>(7,6+2,25+7+7,5+7,7+7,15+7,45+6,95+7,05)*5,4*1,25/1000</t>
  </si>
  <si>
    <t>22</t>
  </si>
  <si>
    <t>273321411</t>
  </si>
  <si>
    <t>Základové desky ze ŽB bez zvýšených nároků na prostředí tř. C 20/25</t>
  </si>
  <si>
    <t>932366405</t>
  </si>
  <si>
    <t>(455,35-4,75)*0,15</t>
  </si>
  <si>
    <t>9,25*0,2</t>
  </si>
  <si>
    <t>385,1*0,15</t>
  </si>
  <si>
    <t>732,8*0,15</t>
  </si>
  <si>
    <t>23</t>
  </si>
  <si>
    <t>273351121</t>
  </si>
  <si>
    <t>Zřízení bednění základových desek</t>
  </si>
  <si>
    <t>1708697597</t>
  </si>
  <si>
    <t>(70,4+8,9)*0,15</t>
  </si>
  <si>
    <t>12,25*0,2</t>
  </si>
  <si>
    <t>(17,85+34,55)*0,15</t>
  </si>
  <si>
    <t>(140,8-18,9)*0,15</t>
  </si>
  <si>
    <t>24</t>
  </si>
  <si>
    <t>273351122</t>
  </si>
  <si>
    <t>Odstranění bednění základových desek</t>
  </si>
  <si>
    <t>212173270</t>
  </si>
  <si>
    <t>25</t>
  </si>
  <si>
    <t>274313711</t>
  </si>
  <si>
    <t>Základové pásy z betonu tř. C 20/25</t>
  </si>
  <si>
    <t>-1230493005</t>
  </si>
  <si>
    <t>"-4,075 - -4,875" (366,95-21,8-20,5-126,9)*0,8</t>
  </si>
  <si>
    <t>"-4,075 - -5,275" (0,75*2+0,56)*1,2</t>
  </si>
  <si>
    <t>"-4,075 - -5,705" (15,8-4,75)*1,63</t>
  </si>
  <si>
    <t>(2,815+2,315+1,815+1,315)/4</t>
  </si>
  <si>
    <t>2,8*1,56+1,05*1,06+4,86*1,875</t>
  </si>
  <si>
    <t>"-0,435 - -1,200" (2,09+528,5-53-37-53-25,2-32,75-32,35-54,5-54,45-54,9)*0,765*0,5</t>
  </si>
  <si>
    <t>"-0,435 - -1,450" (2,69+2,25+1,78+3,8+2,78+3,18)*1,015*0,5</t>
  </si>
  <si>
    <t>"-0,435 - -1,700" (2,21+2,44+1,98+1,15+3,2+3,55)*1,265*0,5</t>
  </si>
  <si>
    <t>"-0,435 - -1,950" (16,15+1,4+3,8)*1,515*0,5</t>
  </si>
  <si>
    <t>"-0,435 - -2,200" (5,77+3,11+2,71+3,75+3,48)*1,765*0,5</t>
  </si>
  <si>
    <t>"-0,435 - -2,450" (3,15)*2,015*0,5</t>
  </si>
  <si>
    <t>"-0,435 - -2,700" (2,65+16,5+0,25)*2,265*0,5</t>
  </si>
  <si>
    <t>"-0,435 - -2,950" (7,35+0,3)*2,515*0,5</t>
  </si>
  <si>
    <t>"-0,435 - -3,200" (0,38+0,3+0,3+0,38)*2,765*0,5</t>
  </si>
  <si>
    <t>"-0,435 - -3,700" (0,38+0,3+0,3+0,38)*3,265*0,5</t>
  </si>
  <si>
    <t>"-0,435 - -4,200" (0,38+0,3+0,45+0,38)*3,765*0,5</t>
  </si>
  <si>
    <t>"-0,435 - -4,700" (0,3)*4,265*0,5</t>
  </si>
  <si>
    <t>"-0,435 - -4,875" (0,38+0,45+0,38)*4,44*0,5</t>
  </si>
  <si>
    <t>"-0,435 - -5,200" (0,3)*4,765*0,5</t>
  </si>
  <si>
    <t>"-0,435 - -5,705" (0,3)*5,27*0,5</t>
  </si>
  <si>
    <t>26</t>
  </si>
  <si>
    <t>274321411</t>
  </si>
  <si>
    <t>Základové pasy ze ŽB bez zvýšených nároků na prostředí tř. C 20/25</t>
  </si>
  <si>
    <t>-917921005</t>
  </si>
  <si>
    <t>pasyZB</t>
  </si>
  <si>
    <t>27</t>
  </si>
  <si>
    <t>274351121</t>
  </si>
  <si>
    <t>Zřízení bednění základových pasů rovného</t>
  </si>
  <si>
    <t>1353515301</t>
  </si>
  <si>
    <t>"jednopodlažní - uvažováno bednení o průměrné výšce 1m"</t>
  </si>
  <si>
    <t>(34,55+21,45+29,5+21,4+20,4+15,65+22,8+25,55+25,75+17,25+26,75+9,95+7,45)*1</t>
  </si>
  <si>
    <t>(121,15+0,75+29,1+16,3+22,65+21,5+29,5+33,3+29,5+29,25+24,55+29,15+21,1+33,7+29,55+29,6)*1</t>
  </si>
  <si>
    <t>3*8*2+5,6*4</t>
  </si>
  <si>
    <t>(16,5+41,55+3,45+9,95+19,45+20,1+40,55+32,55+8,9+38,35+46,25)*0,2</t>
  </si>
  <si>
    <t>28</t>
  </si>
  <si>
    <t>274351122</t>
  </si>
  <si>
    <t>Odstranění bednění základových pasů rovného</t>
  </si>
  <si>
    <t>-1131327227</t>
  </si>
  <si>
    <t>29</t>
  </si>
  <si>
    <t>274361821</t>
  </si>
  <si>
    <t>Výztuž základových pasů betonářskou ocelí 10 505 (R)</t>
  </si>
  <si>
    <t>252251789</t>
  </si>
  <si>
    <t>4843,7/1000</t>
  </si>
  <si>
    <t>Svislé a kompletní konstrukce</t>
  </si>
  <si>
    <t>30</t>
  </si>
  <si>
    <t>311113145</t>
  </si>
  <si>
    <t>Nosná zeď tl přes 300 do 400 mm z hladkých tvárnic ztraceného bednění včetně výplně z betonu tř. C 20/25</t>
  </si>
  <si>
    <t>-497608685</t>
  </si>
  <si>
    <t>1PP</t>
  </si>
  <si>
    <t>"obvodové" 45,85*3,67</t>
  </si>
  <si>
    <t>NZB400</t>
  </si>
  <si>
    <t>31</t>
  </si>
  <si>
    <t>311272031</t>
  </si>
  <si>
    <t>Zdivo z pórobetonových tvárnic hladkých přes P2 do P4 přes 450 do 600 kg/m3 na tenkovrstvou maltu tl 200 mm</t>
  </si>
  <si>
    <t>-1117428613</t>
  </si>
  <si>
    <t>1NP</t>
  </si>
  <si>
    <t>"vnitřní" (5+6,65*5+7,1+5,05)*3,65</t>
  </si>
  <si>
    <t>"vnitřní" (9,5)*3,75</t>
  </si>
  <si>
    <t>"odpočet otvorů" -1*2</t>
  </si>
  <si>
    <t>"NP1" 0,25*3*22</t>
  </si>
  <si>
    <t>"NP2" 0,25*1,75*1</t>
  </si>
  <si>
    <t>"NP3" 0,25*3,5*1</t>
  </si>
  <si>
    <t>"NP8" 0,25*3*6</t>
  </si>
  <si>
    <t>"NP9" 0,25*1,75*1</t>
  </si>
  <si>
    <t>"NP15" 0,25*1,75*1</t>
  </si>
  <si>
    <t>"PN13" -1,5*0,25*1</t>
  </si>
  <si>
    <t>"PN16" -4,7*0,25*1</t>
  </si>
  <si>
    <t>32</t>
  </si>
  <si>
    <t>311272131</t>
  </si>
  <si>
    <t>Zdivo z pórobetonových tvárnic hladkých přes P2 do P4 přes 450 do 600 kg/m3 na tenkovrstvou maltu tl 250 mm</t>
  </si>
  <si>
    <t>-1383688161</t>
  </si>
  <si>
    <t>"vnitřní" (2,8+0,65)*3,75</t>
  </si>
  <si>
    <t>"NP12" 3*0,25*1</t>
  </si>
  <si>
    <t>"NP13" 3*0,25*1</t>
  </si>
  <si>
    <t>"PN9" -3*0,25*1</t>
  </si>
  <si>
    <t>33</t>
  </si>
  <si>
    <t>311272211</t>
  </si>
  <si>
    <t>Zdivo z pórobetonových tvárnic hladkých do P2 do 450 kg/m3 na tenkovrstvou maltu tl 300 mm</t>
  </si>
  <si>
    <t>-2125980771</t>
  </si>
  <si>
    <t>"obvodové" 20,35*3,25</t>
  </si>
  <si>
    <t>"vnitřní" (5*2+7,61+8,3+18,05+7,45+5,86)*3,25</t>
  </si>
  <si>
    <t>"odpočet otvorů" -1,1*2,135*5-1,36*2,15-2,5*2,76</t>
  </si>
  <si>
    <t>"obvodové" (1,2+1,15*5+1,15*10)*3,65</t>
  </si>
  <si>
    <t>"vnitřní" (8,38+4,53+7,05+6,38+9,32+4,6+7,65+7,71*2+4,8+2,05*2+6,8+7,71*2+4,6+8,9+6,8+7,67+4,6*4+7,65+2,15+5,56+7,1+10,1+7,37+5,6+11,05+4,9)*3,65</t>
  </si>
  <si>
    <t>"vnitřní" (9,33+8,1+14,47*2+8,35+3,2+6,28+5,3)*3,75</t>
  </si>
  <si>
    <t>"odpočet otvorů" -2,5*2,485*2-1,458*2,105-1,35*1,255-1*2,105-1,2*2,105-1,2*2,105-3,058*1,255-1,09*2,105-1,5*2,105-1,36*2,15-1,3*2,105-2*2,86</t>
  </si>
  <si>
    <t>"atiky"</t>
  </si>
  <si>
    <t>(43,95+24,4)*1</t>
  </si>
  <si>
    <t>(55,2+38,45+90,35)*0,75</t>
  </si>
  <si>
    <t>"odpočet překladů"</t>
  </si>
  <si>
    <t>"PN1" -2*0,25*5</t>
  </si>
  <si>
    <t>"PN2" -1,75*0,25*2</t>
  </si>
  <si>
    <t>"PN3" -3*0,25*1</t>
  </si>
  <si>
    <t>"PN4" -2*0,5*1</t>
  </si>
  <si>
    <t>"PN5" -1,4*0,25*2</t>
  </si>
  <si>
    <t>"PN6" -2,5*0,25*1</t>
  </si>
  <si>
    <t>"PN7" -2*0,25*1</t>
  </si>
  <si>
    <t>"PN10" -1,75*0,25*1</t>
  </si>
  <si>
    <t>"PN11" -3*0,125*1</t>
  </si>
  <si>
    <t>"PN12" -1,5*0,5*1</t>
  </si>
  <si>
    <t>"PN14" -1,25*0,25*1</t>
  </si>
  <si>
    <t>"PN15" -1,5*0,25*2</t>
  </si>
  <si>
    <t>"PN17" -4,7*0,25*1</t>
  </si>
  <si>
    <t>34</t>
  </si>
  <si>
    <t>311273121</t>
  </si>
  <si>
    <t>Zdivo tepelněizolační z pórobetových tvárnic do P2 do 400 kg/m3 U přes 0,18 do 0,22, tl zdiva 450 mm</t>
  </si>
  <si>
    <t>-358104237</t>
  </si>
  <si>
    <t>"obvodové" (1,68+8,61+1,5+5,44+10,6+1,3+0,2)*0,5</t>
  </si>
  <si>
    <t>"obvodové" (2,581+0,706+0,704*3+0,699*2+0,710*2+0,7+0,71+0,698*2+0,709+0,704+0,7+0,704+0,71+0,711*2+0,71+0,705+0,704*3+0,627+0,62+9,65+8,63+1,64)*0,5</t>
  </si>
  <si>
    <t>"obvodové" (1,52+0,91+0,91+1,53+1,52+1,54+1,5+1,53+3,01+1,5+1,5)*0,5</t>
  </si>
  <si>
    <t>"obvodové" (2,65+1,5+58,25)*0,5</t>
  </si>
  <si>
    <t>"NP3" -3,5*0,5*1</t>
  </si>
  <si>
    <t>"NP4" -3,5*0,5*1</t>
  </si>
  <si>
    <t>35</t>
  </si>
  <si>
    <t>311273131</t>
  </si>
  <si>
    <t>Zdivo tepelněizolační z pórobetových tvárnic do P2 do 400 kg/m3 U přes 0,14 do 0,18, tl zdiva 500 mm</t>
  </si>
  <si>
    <t>1187098918</t>
  </si>
  <si>
    <t>"obvodové" (15,37+12,3)*3,25+(40,4)*2,75</t>
  </si>
  <si>
    <t>"odpočet otvorů" -2*2,01*2-1,2*1,5-2,4*1,5*4-2,4*2,01-1,15*2,01-1*2,01</t>
  </si>
  <si>
    <t>"obvodové" (2,581+3,964+3,958+3,947+3,97+4,582+3,97+3,947+3,963+3,954+3,971*2+3,958*2+3,763+54,95+17,2)*3,1</t>
  </si>
  <si>
    <t>"obvodové" (2,85+0,3*5)*3,6</t>
  </si>
  <si>
    <t>"obvodové" (68,42)*3,35</t>
  </si>
  <si>
    <t>"odpočet otvorů" -2,443*2,485-2,5*1,985*21-4,525*2,485-2,565*1,985-5,516*1,985-1,25*1,985-2,9*1,985-3*1,985*3-2,4*1,5*9-4,86*1,5-1,2*1,5</t>
  </si>
  <si>
    <t xml:space="preserve">"odpočet překladů" </t>
  </si>
  <si>
    <t>"NP1" -3*0,5*22</t>
  </si>
  <si>
    <t>"NP2" -1,75*0,5*1</t>
  </si>
  <si>
    <t>"NP5" -6*0,5*1</t>
  </si>
  <si>
    <t>"NP6" -5,1*0,5*1</t>
  </si>
  <si>
    <t>"NP7" -3*0,5*7</t>
  </si>
  <si>
    <t>"NP8" -3*0,5*6</t>
  </si>
  <si>
    <t>"NP9" -1,75*0,5*1</t>
  </si>
  <si>
    <t>"NP10" -3,5*0,5*2</t>
  </si>
  <si>
    <t>"NP11" -5,4*0,5*1</t>
  </si>
  <si>
    <t>"NP12" -3*0,5*1</t>
  </si>
  <si>
    <t>"NP13" -3*0,5*1</t>
  </si>
  <si>
    <t>"NP14" -2,5*0,5*1</t>
  </si>
  <si>
    <t>"NP15" -1,75*0,5*1</t>
  </si>
  <si>
    <t>"NP16" -1,75*0,25*1</t>
  </si>
  <si>
    <t>"NP17" -2,5*0,5*1</t>
  </si>
  <si>
    <t>"NP18" -1,5*0,5*1</t>
  </si>
  <si>
    <t>36</t>
  </si>
  <si>
    <t>311361821</t>
  </si>
  <si>
    <t>Výztuž nosných zdí betonářskou ocelí 10 505</t>
  </si>
  <si>
    <t>-74190147</t>
  </si>
  <si>
    <t>1,90378-0,599</t>
  </si>
  <si>
    <t>37</t>
  </si>
  <si>
    <t>314237205</t>
  </si>
  <si>
    <t>Komínové těleso cihelné jednoprůduchové z nerezových izolovaných vložek D 20 cm v 3 m</t>
  </si>
  <si>
    <t>soubor</t>
  </si>
  <si>
    <t>-783468570</t>
  </si>
  <si>
    <t>38</t>
  </si>
  <si>
    <t>314237215</t>
  </si>
  <si>
    <t>Příplatek ke komínovému tělesu cihelnému z z nerezových izolovaných vložek D 20 cm ZKD 1 m výšky</t>
  </si>
  <si>
    <t>1972850597</t>
  </si>
  <si>
    <t>39</t>
  </si>
  <si>
    <t>314237235</t>
  </si>
  <si>
    <t>Nadstřešní část jednoprůduchového cihelného komínu z betonových prstenců z nerezových izolovaných vložek D 20 cm</t>
  </si>
  <si>
    <t>-1309259645</t>
  </si>
  <si>
    <t>40</t>
  </si>
  <si>
    <t>317142422</t>
  </si>
  <si>
    <t>Překlad nenosný pórobetonový š 100 mm v do 250 mm na tenkovrstvou maltu dl přes 1000 do 1250 mm</t>
  </si>
  <si>
    <t>kus</t>
  </si>
  <si>
    <t>-280370111</t>
  </si>
  <si>
    <t>"VP2" 31</t>
  </si>
  <si>
    <t>41</t>
  </si>
  <si>
    <t>317142438x</t>
  </si>
  <si>
    <t>Překlad nenosný pórobetonový š 125 mm v do 250 mm na tenkovrstvou maltu dl přes 2500 do 3000 mm</t>
  </si>
  <si>
    <t>-1852940260</t>
  </si>
  <si>
    <t>"P8" 1*2</t>
  </si>
  <si>
    <t>42</t>
  </si>
  <si>
    <t>317142442</t>
  </si>
  <si>
    <t>Překlad nenosný pórobetonový š 150 mm v do 250 mm na tenkovrstvou maltu dl přes 1000 do 1250 mm</t>
  </si>
  <si>
    <t>884204227</t>
  </si>
  <si>
    <t>"VP1" 25</t>
  </si>
  <si>
    <t>43</t>
  </si>
  <si>
    <t>317142444</t>
  </si>
  <si>
    <t>Překlad nenosný pórobetonový š 150 mm v do 250 mm na tenkovrstvou maltu dl přes 1250 do 1500 mm</t>
  </si>
  <si>
    <t>-1933245047</t>
  </si>
  <si>
    <t>"VP6" 4</t>
  </si>
  <si>
    <t>44</t>
  </si>
  <si>
    <t>317142446</t>
  </si>
  <si>
    <t>Překlad nenosný pórobetonový š 150 mm v do 250 mm na tenkovrstvou maltu dl přes 1500 do 2000 mm</t>
  </si>
  <si>
    <t>1735603246</t>
  </si>
  <si>
    <t>"VP7" 1</t>
  </si>
  <si>
    <t>45</t>
  </si>
  <si>
    <t>317142448</t>
  </si>
  <si>
    <t>Překlad nenosný pórobetonový š 150 mm v do 250 mm na tenkovrstvou maltu dl přes 2000 do 2500 mm</t>
  </si>
  <si>
    <t>-1737839778</t>
  </si>
  <si>
    <t>"VP5" 1</t>
  </si>
  <si>
    <t>46</t>
  </si>
  <si>
    <t>317142448x</t>
  </si>
  <si>
    <t>Překlad nenosný pórobetonový š 150 mm v do 250 mm na tenkovrstvou maltu dl přes 2500 do 3000 mm</t>
  </si>
  <si>
    <t>867252547</t>
  </si>
  <si>
    <t>"VP3" 1</t>
  </si>
  <si>
    <t>"PN11" 2*1</t>
  </si>
  <si>
    <t>47</t>
  </si>
  <si>
    <t>317143432</t>
  </si>
  <si>
    <t>Překlad nosný z pórobetonu ve zdech tl 200 mm dl přes 1300 do 1500 mm</t>
  </si>
  <si>
    <t>381047968</t>
  </si>
  <si>
    <t>"PN13" 1</t>
  </si>
  <si>
    <t>48</t>
  </si>
  <si>
    <t>317143433</t>
  </si>
  <si>
    <t>Překlad nosný z pórobetonu ve zdech tl 200 mm dl přes 1500 do 1800 mm</t>
  </si>
  <si>
    <t>1945485502</t>
  </si>
  <si>
    <t>"NP16" 1</t>
  </si>
  <si>
    <t>49</t>
  </si>
  <si>
    <t>317143443</t>
  </si>
  <si>
    <t>Překlad nosný z pórobetonu ve zdech tl 250 mm dl přes 1500 do 1800 mm</t>
  </si>
  <si>
    <t>1421239540</t>
  </si>
  <si>
    <t>"NP2" 1</t>
  </si>
  <si>
    <t>"NP9" 2*1</t>
  </si>
  <si>
    <t>50</t>
  </si>
  <si>
    <t>317143451</t>
  </si>
  <si>
    <t>Překlad nosný z pórobetonu ve zdech tl 300 mm dl do 1300 mm</t>
  </si>
  <si>
    <t>-733287489</t>
  </si>
  <si>
    <t>"PN14" 1</t>
  </si>
  <si>
    <t>51</t>
  </si>
  <si>
    <t>317143453</t>
  </si>
  <si>
    <t>Překlad nosný z pórobetonu ve zdech tl 300 mm dl přes 1500 do 1800 mm</t>
  </si>
  <si>
    <t>650614131</t>
  </si>
  <si>
    <t>"PN2" 2</t>
  </si>
  <si>
    <t>52</t>
  </si>
  <si>
    <t>317143454</t>
  </si>
  <si>
    <t>Překlad nosný z pórobetonu ve zdech tl 300 mm dl přes 1800 do 2100 mm</t>
  </si>
  <si>
    <t>1828898013</t>
  </si>
  <si>
    <t>"PN1" 5</t>
  </si>
  <si>
    <t>53</t>
  </si>
  <si>
    <t>317143456</t>
  </si>
  <si>
    <t>Překlad nosný z pórobetonu ve zdech tl 300 mm dl přes přes 2400 mm</t>
  </si>
  <si>
    <t>-282720844</t>
  </si>
  <si>
    <t>"PN6" 1</t>
  </si>
  <si>
    <t>54</t>
  </si>
  <si>
    <t>317251003</t>
  </si>
  <si>
    <t>Schránka nenosná žaluziová osazovaná do zdiva z pórobetonu dl přes 1000 do 1500 mm</t>
  </si>
  <si>
    <t>-17267250</t>
  </si>
  <si>
    <t>"NP9" 1</t>
  </si>
  <si>
    <t>"NP15" 1</t>
  </si>
  <si>
    <t>55</t>
  </si>
  <si>
    <t>317251005</t>
  </si>
  <si>
    <t>Schránka nenosná žaluziová osazovaná do zdiva z pórobetonu dl přes 1500 do 2000 mm</t>
  </si>
  <si>
    <t>538690389</t>
  </si>
  <si>
    <t>"NP14" 1</t>
  </si>
  <si>
    <t>56</t>
  </si>
  <si>
    <t>317251007</t>
  </si>
  <si>
    <t>Schránka nenosná žaluziová osazovaná do zdiva z pórobetonu dl přes 2000 do 2500 mm</t>
  </si>
  <si>
    <t>1196663067</t>
  </si>
  <si>
    <t>"NP1" 22</t>
  </si>
  <si>
    <t>"NP7" 7</t>
  </si>
  <si>
    <t>"NP8" 6</t>
  </si>
  <si>
    <t>57</t>
  </si>
  <si>
    <t>317251009</t>
  </si>
  <si>
    <t>Schránka nenosná žaluziová osazovaná do zdiva z pórobetonu dl přes 2500 do 3000 mm</t>
  </si>
  <si>
    <t>1402597913</t>
  </si>
  <si>
    <t>"NP3" 1</t>
  </si>
  <si>
    <t>"NP10" 2</t>
  </si>
  <si>
    <t>58</t>
  </si>
  <si>
    <t>317251011</t>
  </si>
  <si>
    <t>Schránka nenosná žaluziová ze segmentů dl 2000 mm osazovaná do zdiva z pórobetonu</t>
  </si>
  <si>
    <t>-1192223014</t>
  </si>
  <si>
    <t>"NP5" 3*1</t>
  </si>
  <si>
    <t>"NP6" 3*1</t>
  </si>
  <si>
    <t>"NP11" 3*1</t>
  </si>
  <si>
    <t>59</t>
  </si>
  <si>
    <t>317321511</t>
  </si>
  <si>
    <t>Překlad ze ŽB tř. C 20/25</t>
  </si>
  <si>
    <t>-848074241</t>
  </si>
  <si>
    <t>"NP1" 0,03*2*3*22</t>
  </si>
  <si>
    <t>"NP3" 0,02*2*3,5*1</t>
  </si>
  <si>
    <t>"NP4" 0,02*2*3,5*1</t>
  </si>
  <si>
    <t>"NP5" (0,07+0,05)*6*1</t>
  </si>
  <si>
    <t>"NP6" (0,07+0,05)*5,1*1</t>
  </si>
  <si>
    <t>"NP7" (0,06+0,03)*3*7</t>
  </si>
  <si>
    <t>"NP8" 0,03*2*3*6</t>
  </si>
  <si>
    <t>"NP10" (0,07+0,05)*3,5*2</t>
  </si>
  <si>
    <t>"NP11" (0,07+0,05)*5,4*1</t>
  </si>
  <si>
    <t>"NP12" (0,06+0,02)*3*1</t>
  </si>
  <si>
    <t>"NP13" (0,06+0,02)*3*1</t>
  </si>
  <si>
    <t xml:space="preserve">"NP14"  (0,06+0,02)*2,5*1</t>
  </si>
  <si>
    <t>"NP15" 0,03*2*1,75*1</t>
  </si>
  <si>
    <t>"NP17" (0,09+0,04)*2,5*1</t>
  </si>
  <si>
    <t>"NP18" (0,06+0,04)*1,5*1</t>
  </si>
  <si>
    <t>"PN3" 3*0,25*0,3</t>
  </si>
  <si>
    <t>"PN4" 0,08*2*1</t>
  </si>
  <si>
    <t>"PN5" 1,4*0,25*0,3*2</t>
  </si>
  <si>
    <t>"PN7" 2*0,25*0,3*1</t>
  </si>
  <si>
    <t>"PN9" 3*0,25*0,25</t>
  </si>
  <si>
    <t>"PN10" 1,75*0,3*0,25*1</t>
  </si>
  <si>
    <t>"PN12" 0,08*1,5*1</t>
  </si>
  <si>
    <t>"PN15" 1,5*0,3*0,25*2</t>
  </si>
  <si>
    <t>"PN16" 4,7*0,2*0,25*1</t>
  </si>
  <si>
    <t>"PN17" 4,7*0,3*0,25*1</t>
  </si>
  <si>
    <t>317351107</t>
  </si>
  <si>
    <t>Zřízení bednění překladů v do 4 m</t>
  </si>
  <si>
    <t>1097082540</t>
  </si>
  <si>
    <t>"NP11" 5,4*0,25</t>
  </si>
  <si>
    <t>"NP5" 6*0,25</t>
  </si>
  <si>
    <t>"NP6" 5,1*0,25</t>
  </si>
  <si>
    <t>"NP10" 3,5*0,25</t>
  </si>
  <si>
    <t>"PN3" 3*0,25*2+2,5*0,3</t>
  </si>
  <si>
    <t>"PN5" 1,4*2*0,25*2+1,05*2*0,3</t>
  </si>
  <si>
    <t>"PN7" 2*0,25*2+1,5*0,3</t>
  </si>
  <si>
    <t>"PN9" 3*0,25*2+2,5*0,25</t>
  </si>
  <si>
    <t>"PN10" 1,75*0,25*2+1,35*0,3</t>
  </si>
  <si>
    <t>"PN15" 1,5*0,25*2*2+1,1*0,3*2</t>
  </si>
  <si>
    <t>"PN16" 4,7*0,25*2+4,3*0,2</t>
  </si>
  <si>
    <t>"PN17" 4,7*0,25*2+4,26*0,3</t>
  </si>
  <si>
    <t>61</t>
  </si>
  <si>
    <t>317351108</t>
  </si>
  <si>
    <t>Odstranění bednění překladů v do 4 m</t>
  </si>
  <si>
    <t>1579641026</t>
  </si>
  <si>
    <t>62</t>
  </si>
  <si>
    <t>317352111x</t>
  </si>
  <si>
    <t>Ztracené bednění překladů z pórobetonových U-profilů do 500 kg/m3 ve zdech tl 225 mm</t>
  </si>
  <si>
    <t>-130916068</t>
  </si>
  <si>
    <t>"NP3" 3,5*2*1</t>
  </si>
  <si>
    <t>"NP4" 3,5*2*1</t>
  </si>
  <si>
    <t>"NP12" 3*1</t>
  </si>
  <si>
    <t>"NP13" 3*1</t>
  </si>
  <si>
    <t>"NP17" 2,5*1</t>
  </si>
  <si>
    <t>"NP18" 1,5*1</t>
  </si>
  <si>
    <t>63</t>
  </si>
  <si>
    <t>317352211</t>
  </si>
  <si>
    <t>Ztracené bednění překladů z pórobetonových U-profilů do 500 kg/m3 ve zdech tl 250 mm</t>
  </si>
  <si>
    <t>2102163544</t>
  </si>
  <si>
    <t>"NP3" 3*2*22</t>
  </si>
  <si>
    <t>"NP5" 6*1</t>
  </si>
  <si>
    <t>"NP6" 5,1*1</t>
  </si>
  <si>
    <t>"NP7" 3*7*2</t>
  </si>
  <si>
    <t>"NP8" 3*6*2</t>
  </si>
  <si>
    <t>"NP10" 3,5*2</t>
  </si>
  <si>
    <t>"NP11" 5,4*1</t>
  </si>
  <si>
    <t>"NP14" 2,5*2*1</t>
  </si>
  <si>
    <t>"NP15" 1,75*2*1</t>
  </si>
  <si>
    <t>"NP16" 2,5*1</t>
  </si>
  <si>
    <t>64</t>
  </si>
  <si>
    <t>317352311</t>
  </si>
  <si>
    <t>Ztracené bednění překladů z pórobetonových U-profilů do 500 kg/m3 ve zdech tl 300 mm</t>
  </si>
  <si>
    <t>38405543</t>
  </si>
  <si>
    <t>"PN4" 2</t>
  </si>
  <si>
    <t>"PN12" 1,5</t>
  </si>
  <si>
    <t>(43,95+24,4)</t>
  </si>
  <si>
    <t>(55,2+38,45+90,35)</t>
  </si>
  <si>
    <t>65</t>
  </si>
  <si>
    <t>317361821</t>
  </si>
  <si>
    <t>Výztuž překladů a říms z betonářské oceli 10 505</t>
  </si>
  <si>
    <t>1775674143</t>
  </si>
  <si>
    <t>"NP1" (18,2+6)*22/1000</t>
  </si>
  <si>
    <t>"NP3" (30,2+5,9)*1/1000</t>
  </si>
  <si>
    <t>"NP4" (30,64+5,9)*1/1000</t>
  </si>
  <si>
    <t>"NP5" (36,7+7,1)*1/1000</t>
  </si>
  <si>
    <t>"NP6" (31,1+6,1)*1/1000</t>
  </si>
  <si>
    <t>"NP7" (55,9+3,6+6,4)*7/1000</t>
  </si>
  <si>
    <t>"NP8" (17,6+6,1)*6/1000</t>
  </si>
  <si>
    <t>"NP10" (21,13+4,2)*2/1000</t>
  </si>
  <si>
    <t>"NP11" (33+6,4)*1/1000</t>
  </si>
  <si>
    <t>"NP12" (31,43+2,6+6,1+4,1)/1000</t>
  </si>
  <si>
    <t>"NP13" (31,43+2,6+6,1)/1000</t>
  </si>
  <si>
    <t>"NP14" (26,1+2,5+4,34)*1/1000</t>
  </si>
  <si>
    <t>"NP15" (15,1+3,4)*1/1000</t>
  </si>
  <si>
    <t>"NP17" (37+4+2,9+3,8)*1/1000</t>
  </si>
  <si>
    <t>"NP18" (12,5+2,6+2,8)*1/1000</t>
  </si>
  <si>
    <t>"PN4" (11,8+3,9)*1/1000</t>
  </si>
  <si>
    <t>"PN12" (8,7+3,1)*1/1000</t>
  </si>
  <si>
    <t>66</t>
  </si>
  <si>
    <t>317941121</t>
  </si>
  <si>
    <t>Osazování ocelových válcovaných nosníků na zdivu I, IE, U, UE nebo L do č. 12 nebo výšky do 120 mm</t>
  </si>
  <si>
    <t>2144233200</t>
  </si>
  <si>
    <t>"UPN 50"</t>
  </si>
  <si>
    <t>"VP4" 1,7*13*5,59/1000</t>
  </si>
  <si>
    <t>"VP8" 1,4*1*5,59/1000</t>
  </si>
  <si>
    <t>"IPN 140"</t>
  </si>
  <si>
    <t>"PN16" 4,7*1*14,4/1000</t>
  </si>
  <si>
    <t>67</t>
  </si>
  <si>
    <t>13010810</t>
  </si>
  <si>
    <t>ocel profilová jakost S235JR (11 375) průřez U (UPN) 50</t>
  </si>
  <si>
    <t>-1796807216</t>
  </si>
  <si>
    <t>68</t>
  </si>
  <si>
    <t>13010716</t>
  </si>
  <si>
    <t>ocel profilová jakost S235JR (11 375) průřez I (IPN) 140</t>
  </si>
  <si>
    <t>-1977528304</t>
  </si>
  <si>
    <t>69</t>
  </si>
  <si>
    <t>317941123</t>
  </si>
  <si>
    <t>Osazování ocelových válcovaných nosníků na zdivu I, IE, U, UE nebo L přes č. 14 do č. 22 nebo výšky do 220 mm</t>
  </si>
  <si>
    <t>789123198</t>
  </si>
  <si>
    <t>"IPN180"</t>
  </si>
  <si>
    <t>"NP11" 5,3*2*21,9/1000</t>
  </si>
  <si>
    <t>"IPN 200"</t>
  </si>
  <si>
    <t>"NP5" 6*2*26,3/1000</t>
  </si>
  <si>
    <t>"NP6" 5*2*26,3/1000</t>
  </si>
  <si>
    <t>"PN9" 3*1*26,3/1000</t>
  </si>
  <si>
    <t>"PN10" 1,75*1*26,3/1000</t>
  </si>
  <si>
    <t>"IPN220"</t>
  </si>
  <si>
    <t>"NP10" 3,5*2*31,1/1000</t>
  </si>
  <si>
    <t>"HEB180"</t>
  </si>
  <si>
    <t>"PN3" 3*1*51,2/1000</t>
  </si>
  <si>
    <t>"IPN 160"</t>
  </si>
  <si>
    <t>"PN5" 1,4*2*17,9/1000</t>
  </si>
  <si>
    <t>"PN17" 4,7*1*17,9/1000</t>
  </si>
  <si>
    <t xml:space="preserve">"HEB 160" </t>
  </si>
  <si>
    <t>"PN7" 2*1*42,6/1000</t>
  </si>
  <si>
    <t>"PN15" 1,5*2*42,6/1000</t>
  </si>
  <si>
    <t>"strop 1PP" 54,42/1000</t>
  </si>
  <si>
    <t>"L180x180x14" 45/1000</t>
  </si>
  <si>
    <t>70</t>
  </si>
  <si>
    <t>13010720</t>
  </si>
  <si>
    <t>ocel profilová jakost S235JR (11 375) průřez I (IPN) 180</t>
  </si>
  <si>
    <t>-1712585661</t>
  </si>
  <si>
    <t>71</t>
  </si>
  <si>
    <t>13010718</t>
  </si>
  <si>
    <t>ocel profilová jakost S235JR (11 375) průřez I (IPN) 160</t>
  </si>
  <si>
    <t>-1719742451</t>
  </si>
  <si>
    <t>72</t>
  </si>
  <si>
    <t>13010976</t>
  </si>
  <si>
    <t>ocel profilová jakost S235JR (11 375) průřez HEB 160</t>
  </si>
  <si>
    <t>1190771815</t>
  </si>
  <si>
    <t>73</t>
  </si>
  <si>
    <t>13010978</t>
  </si>
  <si>
    <t>ocel profilová jakost S235JR (11 375) průřez HEB 180</t>
  </si>
  <si>
    <t>-1546393637</t>
  </si>
  <si>
    <t>74</t>
  </si>
  <si>
    <t>13010722</t>
  </si>
  <si>
    <t>ocel profilová jakost S235JR (11 375) průřez I (IPN) 200</t>
  </si>
  <si>
    <t>-2124625467</t>
  </si>
  <si>
    <t>75</t>
  </si>
  <si>
    <t>13010724</t>
  </si>
  <si>
    <t>ocel profilová jakost S235JR (11 375) průřez I (IPN) 220</t>
  </si>
  <si>
    <t>-1361532077</t>
  </si>
  <si>
    <t>76</t>
  </si>
  <si>
    <t>13431009</t>
  </si>
  <si>
    <t>úhelník ocelový rovnostranný jakost S355J2 (11 503) 180x180x16mm</t>
  </si>
  <si>
    <t>-2131863068</t>
  </si>
  <si>
    <t>77</t>
  </si>
  <si>
    <t>317941125</t>
  </si>
  <si>
    <t>Osazování ocelových válcovaných nosníků na zdivu I, IE, U, UE nebo L č 24 a vyšší nebo výšky přes 220 mm</t>
  </si>
  <si>
    <t>266480233</t>
  </si>
  <si>
    <t>"HEB 300"</t>
  </si>
  <si>
    <t>"1PP" 1141,92/1000</t>
  </si>
  <si>
    <t>78</t>
  </si>
  <si>
    <t>13010990</t>
  </si>
  <si>
    <t>ocel profilová jakost S235JR (11 375) průřez HEB 300</t>
  </si>
  <si>
    <t>104401842</t>
  </si>
  <si>
    <t>79</t>
  </si>
  <si>
    <t>317998110</t>
  </si>
  <si>
    <t>Tepelná izolace mezi překlady v 24 cm z EPS tl do 30 mm</t>
  </si>
  <si>
    <t>1095607112</t>
  </si>
  <si>
    <t>80</t>
  </si>
  <si>
    <t>317998111</t>
  </si>
  <si>
    <t>Tepelná izolace mezi překlady v 24 cm z EPS tl přes 30 do 50 mm</t>
  </si>
  <si>
    <t>807568892</t>
  </si>
  <si>
    <t>"NP1" 3*22</t>
  </si>
  <si>
    <t>"NP2" 1,75*1</t>
  </si>
  <si>
    <t>"NP3" 3,5*1</t>
  </si>
  <si>
    <t>"NP7" 3*7</t>
  </si>
  <si>
    <t>"NP8" 3*6</t>
  </si>
  <si>
    <t>"NP9" 1,75*1</t>
  </si>
  <si>
    <t>"NP14" 2,5*1</t>
  </si>
  <si>
    <t>"NP15" 1,75*1</t>
  </si>
  <si>
    <t>"NP16" 1,75*1</t>
  </si>
  <si>
    <t>81</t>
  </si>
  <si>
    <t>317998113</t>
  </si>
  <si>
    <t>Tepelná izolace mezi překlady v 24 cm z EPS tl 80 mm</t>
  </si>
  <si>
    <t>2113740037</t>
  </si>
  <si>
    <t>"NP5" 6*2</t>
  </si>
  <si>
    <t>"NP6" 5,1*2</t>
  </si>
  <si>
    <t>"NP10" 3,5*2*2</t>
  </si>
  <si>
    <t>"NP11" 5,4*2</t>
  </si>
  <si>
    <t>82</t>
  </si>
  <si>
    <t>317998115</t>
  </si>
  <si>
    <t>Tepelná izolace mezi překlady v 24 cm z EPS tl 100 mm</t>
  </si>
  <si>
    <t>-528392623</t>
  </si>
  <si>
    <t>83</t>
  </si>
  <si>
    <t>342271531</t>
  </si>
  <si>
    <t>Příčka z vápenopískových přesných plných tvárnic 5DF přes P15 do P25 tl 150 mm</t>
  </si>
  <si>
    <t>-2074739940</t>
  </si>
  <si>
    <t xml:space="preserve">"vnitřní" (13,35+7,45+5,46)*3,5 </t>
  </si>
  <si>
    <t>"odpočet otvorů" -0,9*2-1*2</t>
  </si>
  <si>
    <t>"vnitřní" (9,45+9,7+2,98+3,39+4,05)*3,75</t>
  </si>
  <si>
    <t>"odpočet otvorů" -0,9*2*5</t>
  </si>
  <si>
    <t>84</t>
  </si>
  <si>
    <t>342272225</t>
  </si>
  <si>
    <t>Příčka z pórobetonových hladkých tvárnic na tenkovrstvou maltu tl 100 mm</t>
  </si>
  <si>
    <t>-214596642</t>
  </si>
  <si>
    <t>"vnitřní" (4,87+1,48+6,76+1+4,86+1,9+1,8+3,06+1,77+0,6+5,15+2,2+7,52+1,72*2+1,09+3,34*2)*3,5</t>
  </si>
  <si>
    <t>"odpočet otvorů" -0,8*2*5-0,9*2*7-1,1*2</t>
  </si>
  <si>
    <t>"vnitřní" (3,58+1,58+4,32+1,51+2,85+0,55+3+2,8+1,33*2)*3,75</t>
  </si>
  <si>
    <t>"vnitřní" (6,2+2,05+3,98+5,73+1,64+4,5*6+5,95)*3,65</t>
  </si>
  <si>
    <t>"odpočet otvorů" -0,9*2*3-0,8*2*8-0,7*2-1*2*7-1*2,105*2</t>
  </si>
  <si>
    <t>Odpočet překladů"</t>
  </si>
  <si>
    <t>"VP2" -1,25*0,25*31</t>
  </si>
  <si>
    <t>85</t>
  </si>
  <si>
    <t>342272245</t>
  </si>
  <si>
    <t>Příčka z pórobetonových hladkých tvárnic na tenkovrstvou maltu tl 150 mm</t>
  </si>
  <si>
    <t>-1618678175</t>
  </si>
  <si>
    <t>"vnitřní" (17,65+4,85+7,65+4+4,95+3+4,15*2+3,15)*3,5</t>
  </si>
  <si>
    <t>"odpočet otvorů" -1,1*2*4-0,9*2*3-1,2*2-0,8*2*2-1*2*2</t>
  </si>
  <si>
    <t>"vnitřní" (1,67+2,85+2,65)*3,75</t>
  </si>
  <si>
    <t>"vnitřní" (2,28+2,1+4,65*13+1,45+2,7+3,2*5+1,45*2+1,5*3+4,25+1+1,55*3)*3,65</t>
  </si>
  <si>
    <t>"odpočet otvorů" -1,2*2*20-1*2*13-0,9*2*2-0,8*2</t>
  </si>
  <si>
    <t>"VP1" -1,25*0,25*25</t>
  </si>
  <si>
    <t>"VP3" -3*0,125*1</t>
  </si>
  <si>
    <t>"VP5" 2,5*0,125*1</t>
  </si>
  <si>
    <t>"VP6" 1,5*0,125*4</t>
  </si>
  <si>
    <t>"VP7" 2*0,125*1</t>
  </si>
  <si>
    <t>86</t>
  </si>
  <si>
    <t>346272216</t>
  </si>
  <si>
    <t>Přizdívka z pórobetonových tvárnic tl 50 mm</t>
  </si>
  <si>
    <t>1294907252</t>
  </si>
  <si>
    <t>"vnitřní" (0,45+0,4)*3,5</t>
  </si>
  <si>
    <t>"vnitřní" 0,55*3,75</t>
  </si>
  <si>
    <t>87</t>
  </si>
  <si>
    <t>346272226</t>
  </si>
  <si>
    <t>Přizdívka z pórobetonových tvárnic tl 75 mm</t>
  </si>
  <si>
    <t>-841628216</t>
  </si>
  <si>
    <t>"vnitřní" (13,7)*3,5-1,1*2</t>
  </si>
  <si>
    <t>"vniřní" 1*3,65</t>
  </si>
  <si>
    <t>88</t>
  </si>
  <si>
    <t>346272236</t>
  </si>
  <si>
    <t>Přizdívka z pórobetonových tvárnic tl 100 mm</t>
  </si>
  <si>
    <t>-1923994088</t>
  </si>
  <si>
    <t>"vnitřní" 0,95*1,65</t>
  </si>
  <si>
    <t>89</t>
  </si>
  <si>
    <t>346272256</t>
  </si>
  <si>
    <t>Přizdívka z pórobetonových tvárnic tl 150 mm</t>
  </si>
  <si>
    <t>-653634137</t>
  </si>
  <si>
    <t>"1PP"</t>
  </si>
  <si>
    <t>"vnitřní" (1,5+1,85+0,95*8+1+0,9)*1,65</t>
  </si>
  <si>
    <t>90</t>
  </si>
  <si>
    <t>346272266</t>
  </si>
  <si>
    <t>Přizdívka z pórobetonových tvárnic tl 200 mm</t>
  </si>
  <si>
    <t>1429540965</t>
  </si>
  <si>
    <t>"vnitřní" (1,2)*1,65</t>
  </si>
  <si>
    <t>"vnitřní" (1,811+0,9*2+0,95*7+1*5)*3,65</t>
  </si>
  <si>
    <t>Vodorovné konstrukce</t>
  </si>
  <si>
    <t>91</t>
  </si>
  <si>
    <t>411121125x</t>
  </si>
  <si>
    <t xml:space="preserve">Montáž prefabrikovaných ŽB stropů ze stropních panelů š 1200 mm </t>
  </si>
  <si>
    <t>1006896560</t>
  </si>
  <si>
    <t>"1PP" 391,2</t>
  </si>
  <si>
    <t>"1NP" 748,3</t>
  </si>
  <si>
    <t>"nad 1NP" 717,4</t>
  </si>
  <si>
    <t>92</t>
  </si>
  <si>
    <t>59346860x</t>
  </si>
  <si>
    <t>panel stropní předpjatý tl 265mm</t>
  </si>
  <si>
    <t>-2050307882</t>
  </si>
  <si>
    <t>93</t>
  </si>
  <si>
    <t>411321414</t>
  </si>
  <si>
    <t>Stropy deskové ze ŽB tř. C 25/30</t>
  </si>
  <si>
    <t>802015846</t>
  </si>
  <si>
    <t>"dobetonávky"</t>
  </si>
  <si>
    <t>"1PP" 2,9*0,265</t>
  </si>
  <si>
    <t>"1NP" (11,2+3)*0,265</t>
  </si>
  <si>
    <t>94</t>
  </si>
  <si>
    <t>411351021</t>
  </si>
  <si>
    <t>Zřízení bednění stropů deskových tl přes 25 do 50 cm bez podpěrné kce</t>
  </si>
  <si>
    <t>-349325335</t>
  </si>
  <si>
    <t>"1PP" 2,9</t>
  </si>
  <si>
    <t>"1NP" 11,2+3</t>
  </si>
  <si>
    <t>95</t>
  </si>
  <si>
    <t>411351022</t>
  </si>
  <si>
    <t>Odstranění bednění stropů deskových tl přes 25 do 50 cm bez podpěrné kce</t>
  </si>
  <si>
    <t>349206435</t>
  </si>
  <si>
    <t>96</t>
  </si>
  <si>
    <t>411354315</t>
  </si>
  <si>
    <t>Zřízení podpěrné konstrukce stropů výšky do 4 m tl přes 25 do 35 cm</t>
  </si>
  <si>
    <t>759062583</t>
  </si>
  <si>
    <t>97</t>
  </si>
  <si>
    <t>411354316</t>
  </si>
  <si>
    <t>Odstranění podpěrné konstrukce stropů výšky do 4 m tl přes 25 do 35 cm</t>
  </si>
  <si>
    <t>-563681931</t>
  </si>
  <si>
    <t>98</t>
  </si>
  <si>
    <t>411361821</t>
  </si>
  <si>
    <t>Výztuž stropů betonářskou ocelí 10 505</t>
  </si>
  <si>
    <t>1683718830</t>
  </si>
  <si>
    <t>"1PP" 2,9*0,265*150/1000</t>
  </si>
  <si>
    <t>"1NP" (11,2+3)*0,265*150/1000</t>
  </si>
  <si>
    <t>99</t>
  </si>
  <si>
    <t>413321414</t>
  </si>
  <si>
    <t>Nosníky ze ŽB tř. C 25/30</t>
  </si>
  <si>
    <t>-1704818747</t>
  </si>
  <si>
    <t>"PP01" 3,18*6*0,3*0,25</t>
  </si>
  <si>
    <t>"PP02" 3,61*0,3*0,25</t>
  </si>
  <si>
    <t>"PP02" 3,61*2*0,3*0,25</t>
  </si>
  <si>
    <t>"PP03" 4,17*0,3*0,25</t>
  </si>
  <si>
    <t>"PP04" 2,56*0,3*0,25</t>
  </si>
  <si>
    <t>"PP05" 6,175*2*0,3*0,25</t>
  </si>
  <si>
    <t>"PP06" 4,245*0,3*0,25</t>
  </si>
  <si>
    <t>"PP07" 2,99*0,3*0,25</t>
  </si>
  <si>
    <t>"PP08" 3*0,3*0,25</t>
  </si>
  <si>
    <t>"PP10P" 3,06*0,25*0,25</t>
  </si>
  <si>
    <t>"PP10L" 3,06*0,25*0,25</t>
  </si>
  <si>
    <t>"PP14" 3,75*0,3*0,4</t>
  </si>
  <si>
    <t>"PP09" 3,66*0,3*0,25</t>
  </si>
  <si>
    <t>"PP11" 1,75*0,3*0,4</t>
  </si>
  <si>
    <t>"PP12" 3,25*0,3*0,4</t>
  </si>
  <si>
    <t>"PP13" 1,65*0,3*0,25</t>
  </si>
  <si>
    <t>"stínící stříška" (35,5+18,05)*0,14</t>
  </si>
  <si>
    <t>nosnikyZB</t>
  </si>
  <si>
    <t>100</t>
  </si>
  <si>
    <t>413351121</t>
  </si>
  <si>
    <t>Zřízení bednění nosníků a průvlaků bez podpěrné kce výšky přes 100 cm</t>
  </si>
  <si>
    <t>1203727075</t>
  </si>
  <si>
    <t>"PP01" 3,18*6*(0,3+2*0,25)</t>
  </si>
  <si>
    <t>"PP02" 3,61*(0,3+2*0,25)</t>
  </si>
  <si>
    <t>"PP02" 3,61*2*(0,3+2*0,25)</t>
  </si>
  <si>
    <t>"PP03" 4,17*(0,3+2*0,25)</t>
  </si>
  <si>
    <t>"PP04" 2,56*(0,3+2*0,25)</t>
  </si>
  <si>
    <t>"PP05" 6,175*2*(0,3+2*0,25)</t>
  </si>
  <si>
    <t>"PP06" 4,245*(0,3+2*0,25)</t>
  </si>
  <si>
    <t>"PP07" 2,99*(0,3+2*0,25)</t>
  </si>
  <si>
    <t>"PP08" 3*(0,3+2*0,25)</t>
  </si>
  <si>
    <t>"PP10P" 3,06*0,25*3</t>
  </si>
  <si>
    <t>"PP10L" 3,06*0,25*3</t>
  </si>
  <si>
    <t>"PP14" 3,75*(0,3+2*0,4)</t>
  </si>
  <si>
    <t>"PP09" 3,66*(0,3+2*0,25)</t>
  </si>
  <si>
    <t>"PP11" 1,75*(0,3+2*0,4)</t>
  </si>
  <si>
    <t>"PP12" 3,25*(0,3+2*0,4)</t>
  </si>
  <si>
    <t>"PP13" 1,65*(0,3+2*0,25)</t>
  </si>
  <si>
    <t xml:space="preserve">"stínící stříšky - svislé"  (18,05+35,02)*0,125</t>
  </si>
  <si>
    <t xml:space="preserve">"stínící stříšky - svislé"  (18,05+35,02+1)*0,1</t>
  </si>
  <si>
    <t>"stínící stříšky vodorovné" 18,05+35,02</t>
  </si>
  <si>
    <t>101</t>
  </si>
  <si>
    <t>413351122</t>
  </si>
  <si>
    <t>Odstranění bednění nosníků a průvlaků bez podpěrné kce výšky přes 100 cm</t>
  </si>
  <si>
    <t>1482570718</t>
  </si>
  <si>
    <t>102</t>
  </si>
  <si>
    <t>413352115</t>
  </si>
  <si>
    <t>Zřízení podpěrné konstrukce nosníků výšky podepření do 4 m pro nosník výšky přes 100 cm</t>
  </si>
  <si>
    <t>-2040826868</t>
  </si>
  <si>
    <t>"PP01" 3,18*6*0,3</t>
  </si>
  <si>
    <t>"PP02" 3,61*0,3</t>
  </si>
  <si>
    <t>"PP02" 3,61*2*0,3</t>
  </si>
  <si>
    <t>"PP03" 4,17*0,3</t>
  </si>
  <si>
    <t>"PP04" 2,56*0,3</t>
  </si>
  <si>
    <t>"PP05" 6,175*2*0,3</t>
  </si>
  <si>
    <t>"PP06" 4,245*0,3</t>
  </si>
  <si>
    <t>"PP07" 2,99*0,3</t>
  </si>
  <si>
    <t>"PP08" 3*0,3</t>
  </si>
  <si>
    <t>"PP10P" 3,06*0,25</t>
  </si>
  <si>
    <t>"PP10L" 3,06*0,25</t>
  </si>
  <si>
    <t>"PP14" 3,75*0,3</t>
  </si>
  <si>
    <t>"PP09" 3,66*0,3</t>
  </si>
  <si>
    <t>"PP11" 1,75*0,3</t>
  </si>
  <si>
    <t>"PP12" 3,25*0,3</t>
  </si>
  <si>
    <t>"PP13" 1,65*0,3</t>
  </si>
  <si>
    <t>103</t>
  </si>
  <si>
    <t>413352116</t>
  </si>
  <si>
    <t>Odstranění podpěrné konstrukce nosníků výšky podepření do 4 m pro nosník výšky přes 100 cm</t>
  </si>
  <si>
    <t>-765819466</t>
  </si>
  <si>
    <t>104</t>
  </si>
  <si>
    <t>413361821</t>
  </si>
  <si>
    <t>Výztuž nosníků, volných trámů nebo průvlaků volných trámů betonářskou ocelí 10 505</t>
  </si>
  <si>
    <t>78893190</t>
  </si>
  <si>
    <t>"PP01" 37,06*6/1000</t>
  </si>
  <si>
    <t>"PP02" 30,52/1000</t>
  </si>
  <si>
    <t>"PP02-0,3" 151,66/1000</t>
  </si>
  <si>
    <t>"PP04" 27,4/1000</t>
  </si>
  <si>
    <t>"PP05" 51,62*2/1000</t>
  </si>
  <si>
    <t>"PP06" 77,54/1000</t>
  </si>
  <si>
    <t>"PP07" 29,74/1000</t>
  </si>
  <si>
    <t>"PP08" 61,64/1000</t>
  </si>
  <si>
    <t>"PP10P" 35,11/1000</t>
  </si>
  <si>
    <t>"PP10L" 28,43/1000</t>
  </si>
  <si>
    <t>"PP14" 99,5/1000</t>
  </si>
  <si>
    <t>"PP09" 61,25/1000</t>
  </si>
  <si>
    <t>"PP11" 60,99/1000</t>
  </si>
  <si>
    <t>"PP12" 89,97/1000</t>
  </si>
  <si>
    <t>"PP13" 27,7/1000</t>
  </si>
  <si>
    <t>"stínící stříšky" 532,84/1000</t>
  </si>
  <si>
    <t>105</t>
  </si>
  <si>
    <t>417272111</t>
  </si>
  <si>
    <t>Obezdívka věnce pórobetonovou věncovkou v do 250 mm včetně polystyrenu tl 75 mm</t>
  </si>
  <si>
    <t>-470900119</t>
  </si>
  <si>
    <t>"NP17" 2,5*2*1</t>
  </si>
  <si>
    <t>"NP18" 1,5*3*1</t>
  </si>
  <si>
    <t>"PN4" 2*2</t>
  </si>
  <si>
    <t>"PN12" 1,5*2</t>
  </si>
  <si>
    <t>"V01+V01.1" 210</t>
  </si>
  <si>
    <t>"V05" 0,49</t>
  </si>
  <si>
    <t xml:space="preserve">"V08" 45,3 </t>
  </si>
  <si>
    <t>"V08" 25</t>
  </si>
  <si>
    <t>"1PP" 69,6</t>
  </si>
  <si>
    <t>"1NP" 87,7</t>
  </si>
  <si>
    <t>"nad 1NP" 54,5</t>
  </si>
  <si>
    <t>106</t>
  </si>
  <si>
    <t>417321515</t>
  </si>
  <si>
    <t>Ztužující pásy a věnce ze ŽB tř. C 25/30</t>
  </si>
  <si>
    <t>-660368976</t>
  </si>
  <si>
    <t>"V01 + V01.1" 210*0,295*0,25</t>
  </si>
  <si>
    <t>"V02" 219*0,3*0,25</t>
  </si>
  <si>
    <t>"V02.1" 21*0,3*0,22</t>
  </si>
  <si>
    <t>"V03" 21,7*0,25*0,25</t>
  </si>
  <si>
    <t>"V03.1" 2,8*0,25*0,22</t>
  </si>
  <si>
    <t>"V04" 59,9*0,2*0,22</t>
  </si>
  <si>
    <t>"V05" 0,49*0,365*0,25</t>
  </si>
  <si>
    <t>"V06" 1,33*0,375*0,25</t>
  </si>
  <si>
    <t>"V07" 7,1*0,25*0,25</t>
  </si>
  <si>
    <t>"V08" 45,3*0,295*0,25</t>
  </si>
  <si>
    <t>"V09" 25*0,295*0,25</t>
  </si>
  <si>
    <t>"V10" 66,4*0,3*0,25</t>
  </si>
  <si>
    <t>"V10.1" 2,8*0,3*0,22</t>
  </si>
  <si>
    <t>"x1" 62*0,3*0,265</t>
  </si>
  <si>
    <t>"x2" 40*0,16*0,265</t>
  </si>
  <si>
    <t>"x3" 49,6*0,13*0,265</t>
  </si>
  <si>
    <t>"x1" 73,2*0,275*0,265</t>
  </si>
  <si>
    <t>"x2" 90,5*0,17*0,265</t>
  </si>
  <si>
    <t>"x3" 152,2*0,1*0,265</t>
  </si>
  <si>
    <t>nad 1NP</t>
  </si>
  <si>
    <t>"x1" 43,8*0,24*0,265</t>
  </si>
  <si>
    <t>"x2" 119*0,17*0,265</t>
  </si>
  <si>
    <t>"x3" 124,2*0,1*0,265</t>
  </si>
  <si>
    <t>(43,95+24,4)*0,05</t>
  </si>
  <si>
    <t>(55,2+38,45+90,35)*0,05</t>
  </si>
  <si>
    <t>zbvence</t>
  </si>
  <si>
    <t>107</t>
  </si>
  <si>
    <t>417351115</t>
  </si>
  <si>
    <t>Zřízení bednění ztužujících věnců</t>
  </si>
  <si>
    <t>-556505457</t>
  </si>
  <si>
    <t>"V01 + V01.1" 210*0,25</t>
  </si>
  <si>
    <t>"V02" 219*2*0,25</t>
  </si>
  <si>
    <t>"V02.1" 21*2*0,22</t>
  </si>
  <si>
    <t>"V03" 21,7*2*0,25</t>
  </si>
  <si>
    <t>"V03.1" 2,8*2*0,22</t>
  </si>
  <si>
    <t>"V04" 59,9*2*0,22</t>
  </si>
  <si>
    <t>"V05" 0,49*0,25</t>
  </si>
  <si>
    <t>"V06" 1,33*2*0,25</t>
  </si>
  <si>
    <t>"V07" 7,1*0,25</t>
  </si>
  <si>
    <t>"V08" 45,3*0,25</t>
  </si>
  <si>
    <t>"V09" 25*0,25</t>
  </si>
  <si>
    <t>"V10" 66,4*2*0,25</t>
  </si>
  <si>
    <t>"V10.1" 2,8*2*0,22</t>
  </si>
  <si>
    <t>"x1" 4,9*0,265+3*0,265*2</t>
  </si>
  <si>
    <t>"x2" 9,7*0,265+0,7*0,265*2</t>
  </si>
  <si>
    <t>108</t>
  </si>
  <si>
    <t>417351116</t>
  </si>
  <si>
    <t>Odstranění bednění ztužujících věnců</t>
  </si>
  <si>
    <t>-1756808501</t>
  </si>
  <si>
    <t>109</t>
  </si>
  <si>
    <t>417361821</t>
  </si>
  <si>
    <t>Výztuž ztužujících pásů a věnců betonářskou ocelí 10 505</t>
  </si>
  <si>
    <t>-686159233</t>
  </si>
  <si>
    <t>"1PP" 1242,164/1000+688,08/1000</t>
  </si>
  <si>
    <t>"1NP" 3205,48/1000+1262,46/1000</t>
  </si>
  <si>
    <t>"nad 1NP" 1054,7/1000</t>
  </si>
  <si>
    <t>"atiky" zbatik*125/1000</t>
  </si>
  <si>
    <t>110</t>
  </si>
  <si>
    <t>430321414</t>
  </si>
  <si>
    <t>Schodišťová konstrukce a rampa ze ŽB tř. C 25/30</t>
  </si>
  <si>
    <t>1085945512</t>
  </si>
  <si>
    <t>"podesta" 3,5*0,2</t>
  </si>
  <si>
    <t>"ramena" 3,55*1,15*0,15+2,6*1,15*0,15</t>
  </si>
  <si>
    <t>"základ" 1,15*0,3*0,3</t>
  </si>
  <si>
    <t>"stupně" 19*0,175*0,27*1,15/2</t>
  </si>
  <si>
    <t>111</t>
  </si>
  <si>
    <t>430361821</t>
  </si>
  <si>
    <t>Výztuž schodišťové konstrukce a rampy betonářskou ocelí 10 505</t>
  </si>
  <si>
    <t>952744346</t>
  </si>
  <si>
    <t>schodyZB*150/1000</t>
  </si>
  <si>
    <t>112</t>
  </si>
  <si>
    <t>431351121</t>
  </si>
  <si>
    <t>Zřízení bednění podest schodišť a ramp přímočarých v do 4 m</t>
  </si>
  <si>
    <t>374497215</t>
  </si>
  <si>
    <t>"podesta" 3,5+2,8*0,2</t>
  </si>
  <si>
    <t>"ramena" 3,55*1,15+2,6*1,15+(3+2,2)*1,15*0,15</t>
  </si>
  <si>
    <t>"základ" 1,15*0,3*2+0,3*0,3*2</t>
  </si>
  <si>
    <t>113</t>
  </si>
  <si>
    <t>431351122</t>
  </si>
  <si>
    <t>Odstranění bednění podest schodišť a ramp přímočarých v do 4 m</t>
  </si>
  <si>
    <t>-1860716933</t>
  </si>
  <si>
    <t>114</t>
  </si>
  <si>
    <t>434351141</t>
  </si>
  <si>
    <t>Zřízení bednění stupňů přímočarých schodišť</t>
  </si>
  <si>
    <t>-1099356531</t>
  </si>
  <si>
    <t>21*0,175*1,15</t>
  </si>
  <si>
    <t>19*0,175*0,27/2</t>
  </si>
  <si>
    <t>115</t>
  </si>
  <si>
    <t>434351142</t>
  </si>
  <si>
    <t>Odstranění bednění stupňů přímočarých schodišť</t>
  </si>
  <si>
    <t>-186687223</t>
  </si>
  <si>
    <t>Komunikace pozemní</t>
  </si>
  <si>
    <t>116</t>
  </si>
  <si>
    <t>596811122</t>
  </si>
  <si>
    <t>Kladení betonové dlažby komunikací pro pěší do lože z kameniva velikosti do 0,09 m2 pl přes 100 do 300 m2</t>
  </si>
  <si>
    <t>-803134105</t>
  </si>
  <si>
    <t>47,1+61,3*0,5+43,5</t>
  </si>
  <si>
    <t>117</t>
  </si>
  <si>
    <t>59246013</t>
  </si>
  <si>
    <t>dlažba plošná betonová terasová vymývaná 500x500x50mm</t>
  </si>
  <si>
    <t>1375624531</t>
  </si>
  <si>
    <t>121,25*1,02 'Přepočtené koeficientem množství</t>
  </si>
  <si>
    <t>Úpravy povrchů, podlahy a osazování výplní</t>
  </si>
  <si>
    <t>118</t>
  </si>
  <si>
    <t>611131111</t>
  </si>
  <si>
    <t>Polymercementový spojovací můstek vnitřních stropů nanášený ručně</t>
  </si>
  <si>
    <t>908364098</t>
  </si>
  <si>
    <t>146,7</t>
  </si>
  <si>
    <t>119</t>
  </si>
  <si>
    <t>611131115</t>
  </si>
  <si>
    <t>Polymercementový spojovací můstek vnitřních schodišťových konstrukcí nanášený ručně</t>
  </si>
  <si>
    <t>1673035230</t>
  </si>
  <si>
    <t>12,8</t>
  </si>
  <si>
    <t>120</t>
  </si>
  <si>
    <t>611131301</t>
  </si>
  <si>
    <t>Cementový postřik vnitřních stropů nanášený celoplošně strojně</t>
  </si>
  <si>
    <t>1376739137</t>
  </si>
  <si>
    <t>121</t>
  </si>
  <si>
    <t>611131305</t>
  </si>
  <si>
    <t>Cementový postřik vnitřních schodišťových konstrukcí nanášený celoplošně strojně</t>
  </si>
  <si>
    <t>863463205</t>
  </si>
  <si>
    <t>122</t>
  </si>
  <si>
    <t>611142001</t>
  </si>
  <si>
    <t>Potažení vnitřních stropů sklovláknitým pletivem vtlačeným do tenkovrstvé hmoty</t>
  </si>
  <si>
    <t>1123743773</t>
  </si>
  <si>
    <t>123</t>
  </si>
  <si>
    <t>611321341</t>
  </si>
  <si>
    <t>Vápenocementová omítka štuková dvouvrstvá vnitřních stropů rovných nanášená strojně</t>
  </si>
  <si>
    <t>1855363190</t>
  </si>
  <si>
    <t>124</t>
  </si>
  <si>
    <t>611321345</t>
  </si>
  <si>
    <t>Vápenocementová omítka štuková dvouvrstvá vnitřních schodišťových konstrukcí nanášená strojně</t>
  </si>
  <si>
    <t>-197982992</t>
  </si>
  <si>
    <t>125</t>
  </si>
  <si>
    <t>611321391</t>
  </si>
  <si>
    <t>Příplatek k vápenocementové omítce vnitřních stropů za každých dalších 5 mm tloušťky strojně</t>
  </si>
  <si>
    <t>2027743117</t>
  </si>
  <si>
    <t>146,7*2</t>
  </si>
  <si>
    <t>126</t>
  </si>
  <si>
    <t>612131301</t>
  </si>
  <si>
    <t>Cementový postřik vnitřních stěn nanášený celoplošně strojně</t>
  </si>
  <si>
    <t>-2046578299</t>
  </si>
  <si>
    <t>"omítky štukové" 3476+47,8</t>
  </si>
  <si>
    <t>"PVC obklady" 732,7</t>
  </si>
  <si>
    <t>"keramické obklady" 50,8</t>
  </si>
  <si>
    <t>127</t>
  </si>
  <si>
    <t>612131111</t>
  </si>
  <si>
    <t>Polymercementový spojovací můstek vnitřních stěn nanášený ručně</t>
  </si>
  <si>
    <t>1076939859</t>
  </si>
  <si>
    <t>128</t>
  </si>
  <si>
    <t>612142001</t>
  </si>
  <si>
    <t>Potažení vnitřních stěn sklovláknitým pletivem vtlačeným do tenkovrstvé hmoty</t>
  </si>
  <si>
    <t>-294873491</t>
  </si>
  <si>
    <t>129</t>
  </si>
  <si>
    <t>612321321</t>
  </si>
  <si>
    <t>Vápenocementová omítka hladká jednovrstvá vnitřních stěn nanášená strojně</t>
  </si>
  <si>
    <t>372709626</t>
  </si>
  <si>
    <t>130</t>
  </si>
  <si>
    <t>612321341</t>
  </si>
  <si>
    <t>Vápenocementová omítka štuková dvouvrstvá vnitřních stěn nanášená strojně</t>
  </si>
  <si>
    <t>-1304011736</t>
  </si>
  <si>
    <t>131</t>
  </si>
  <si>
    <t>621131111</t>
  </si>
  <si>
    <t>Polymercementový spojovací můstek vnějších podhledů nanášený ručně</t>
  </si>
  <si>
    <t>-409208913</t>
  </si>
  <si>
    <t>"stínící stříšky " 18,05+35,02+6,25+4,75+4,75+4,85+4,75+5,5+4,75+4,7+4,75+4,7+4,75+4,8+4,75+4,75+4,5</t>
  </si>
  <si>
    <t>132</t>
  </si>
  <si>
    <t>621142001</t>
  </si>
  <si>
    <t>Potažení vnějších podhledů sklovláknitým pletivem vtlačeným do tenkovrstvé hmoty</t>
  </si>
  <si>
    <t>140843050</t>
  </si>
  <si>
    <t>133</t>
  </si>
  <si>
    <t>621322321</t>
  </si>
  <si>
    <t>Vápenocementová lehčená omítka hladká jednovrstvá vnějších podhledů nanášená strojně</t>
  </si>
  <si>
    <t>1840264855</t>
  </si>
  <si>
    <t>134</t>
  </si>
  <si>
    <t>621323391</t>
  </si>
  <si>
    <t>Příplatek k vápenocementové omítce hladkých vnějších podhledů za každý další 1 mm tloušťky strojně</t>
  </si>
  <si>
    <t>352714432</t>
  </si>
  <si>
    <t>podhledy*2</t>
  </si>
  <si>
    <t>135</t>
  </si>
  <si>
    <t>621531022</t>
  </si>
  <si>
    <t>Tenkovrstvá silikonová zrnitá omítka zrnitost 2,0 mm vnějších podhledů</t>
  </si>
  <si>
    <t>-576862449</t>
  </si>
  <si>
    <t>136</t>
  </si>
  <si>
    <t>622131111</t>
  </si>
  <si>
    <t>Polymercementový spojovací můstek vnějších stěn nanášený ručně</t>
  </si>
  <si>
    <t>617941075</t>
  </si>
  <si>
    <t>"sokl PERI + kamenný obklad" (2,16+4+4+4+5,85+1,35+1,15+3,3+4+4+4+4+4,05+4+4+3,95+2,35+9,65+7,9)*0,4+(34,5+17,85-2,5*10-1,25-5,516)*0,4+1,05*0,4</t>
  </si>
  <si>
    <t>"sokl PERI + kamenný obklad" 15,5*0,6+5,8*0,4/2-7,5*0,4+29,95*0,4-(1,15+2,4+2)*0,4</t>
  </si>
  <si>
    <t>"kamenný obklad" 7,35*1,85+7,95*0,25+10,35*1,85+11*0,25+29,95*3,65-2,4*1,5*4-2*2,11-1,2*1,5-2,4*2,11-1,15*2,11+35,5+8,65</t>
  </si>
  <si>
    <t>"omítka" (5,123+3,964+3,958+3,947+3,97+4,582+3,97+3,947+3,963+3,954+3,971*2+3,958*2+3,763)*3,6-2,5*2,085*13-4,525*2,085-2,443*2,085+(0,5+0,3*14)*3,6</t>
  </si>
  <si>
    <t>"omítka" (22,6+43,2)*1,27+20,1*4,52-2,565*2,085+(34,5+17,85)*2,75-2,5*2,085*10-1,25*2,085-5,516*2,085+(34,5+17,85-7,35-10,35)*1,6</t>
  </si>
  <si>
    <t>"omítka" 1,05*4,5+15,5*4,5-3*2,485*2+29,95*4,6-2,4*1,5*4-1,2*1,5-4,86*1,5+3,2+70,45-2,4*1,5*3+39-2,4*1,5*2</t>
  </si>
  <si>
    <t>"špalety - kamenný obklad" (2+2,51*2+1+2,51*2)*0,15</t>
  </si>
  <si>
    <t>"špalety - kamenný obklad" 0,4*0,15*15*2+0,4*0,15*2*2+0,4*0,15*2*12+(2+2,51*2+1,2+1,5*2+2,4*4+1,5*2*4+2,4+2,51*2+1,15+2,51*2)*0,15</t>
  </si>
  <si>
    <t>"špalety - omítka" (2,5+(2,485-0,4)*2)*0,15*13+(4,525+2,085*2+2,443+2,085*2+2,565+2,085*2)*0,15+(2,5*10+2,085*2*12+4,525+1,25)*0,15</t>
  </si>
  <si>
    <t>"špalety - omítka" (3+2,485*2)*0,15*2+(2,4*4+1,5*2*4+1,2+1,5*2+4,86+1,5*2)*0,15+(2,4*5+1,5*2*5)*0,15</t>
  </si>
  <si>
    <t>137</t>
  </si>
  <si>
    <t>622142001</t>
  </si>
  <si>
    <t>Potažení vnějších stěn sklovláknitým pletivem vtlačeným do tenkovrstvé hmoty</t>
  </si>
  <si>
    <t>-120299581</t>
  </si>
  <si>
    <t>138</t>
  </si>
  <si>
    <t>622143004</t>
  </si>
  <si>
    <t>Montáž omítkových samolepících začišťovacích profilů pro spojení s okenním rámem</t>
  </si>
  <si>
    <t>959876493</t>
  </si>
  <si>
    <t>259,75*2</t>
  </si>
  <si>
    <t>150,6*2</t>
  </si>
  <si>
    <t>139</t>
  </si>
  <si>
    <t>59051476</t>
  </si>
  <si>
    <t>profil začišťovací PVC 9mm s výztužnou tkaninou pro ostění ETICS</t>
  </si>
  <si>
    <t>337354414</t>
  </si>
  <si>
    <t>820,7*1,05 'Přepočtené koeficientem množství</t>
  </si>
  <si>
    <t>140</t>
  </si>
  <si>
    <t>622211011</t>
  </si>
  <si>
    <t>Montáž kontaktního zateplení vnějších stěn lepením a mechanickým kotvením polystyrénových desek do betonu a zdiva tl přes 40 do 80 mm</t>
  </si>
  <si>
    <t>-1492527574</t>
  </si>
  <si>
    <t>141</t>
  </si>
  <si>
    <t>28376013</t>
  </si>
  <si>
    <t>deska perimetrická fasádní soklová 150kPa λ=0,035 tl 50mm</t>
  </si>
  <si>
    <t>-151023696</t>
  </si>
  <si>
    <t>56,958*1,05 'Přepočtené koeficientem množství</t>
  </si>
  <si>
    <t>142</t>
  </si>
  <si>
    <t>622322321</t>
  </si>
  <si>
    <t>Vápenocementová lehčená omítka hladká jednovrstvá vnějších stěn nanášená strojně</t>
  </si>
  <si>
    <t>-2115607174</t>
  </si>
  <si>
    <t>143</t>
  </si>
  <si>
    <t>622531022</t>
  </si>
  <si>
    <t>Tenkovrstvá silikonová zrnitá omítka zrnitost 2,0 mm vnějších stěn</t>
  </si>
  <si>
    <t>-847128842</t>
  </si>
  <si>
    <t>144</t>
  </si>
  <si>
    <t>631311135</t>
  </si>
  <si>
    <t>Mazanina tl přes 120 do 240 mm z betonu prostého bez zvýšených nároků na prostředí tř. C 20/25</t>
  </si>
  <si>
    <t>-1486012330</t>
  </si>
  <si>
    <t>"výtahová šachta" 5,9*0,2</t>
  </si>
  <si>
    <t>145</t>
  </si>
  <si>
    <t>631319023</t>
  </si>
  <si>
    <t>Příplatek k mazanině tl přes 120 do 240 mm za přehlazení s poprášením cementem</t>
  </si>
  <si>
    <t>1304526732</t>
  </si>
  <si>
    <t>146</t>
  </si>
  <si>
    <t>631319175</t>
  </si>
  <si>
    <t>Příplatek k mazanině tl přes 120 do 240 mm za stržení povrchu spodní vrstvy před vložením výztuže</t>
  </si>
  <si>
    <t>1227172525</t>
  </si>
  <si>
    <t>147</t>
  </si>
  <si>
    <t>631351101</t>
  </si>
  <si>
    <t>Zřízení bednění rýh a hran v podlahách</t>
  </si>
  <si>
    <t>-800103757</t>
  </si>
  <si>
    <t>(1,36*2+3,8)*0,1</t>
  </si>
  <si>
    <t>148</t>
  </si>
  <si>
    <t>631351102</t>
  </si>
  <si>
    <t>Odstranění bednění rýh a hran v podlahách</t>
  </si>
  <si>
    <t>-1070343996</t>
  </si>
  <si>
    <t>149</t>
  </si>
  <si>
    <t>631362021</t>
  </si>
  <si>
    <t>Výztuž mazanin svařovanými sítěmi Kari</t>
  </si>
  <si>
    <t>-817583493</t>
  </si>
  <si>
    <t>"výtahová šachta" 5,9*5,4*2*1,25/1000</t>
  </si>
  <si>
    <t>150</t>
  </si>
  <si>
    <t>632451233</t>
  </si>
  <si>
    <t>Potěr cementový samonivelační litý C25 tl přes 40 do 45 mm</t>
  </si>
  <si>
    <t>-769447495</t>
  </si>
  <si>
    <t>"1NP - 45mm" 9,1</t>
  </si>
  <si>
    <t>151</t>
  </si>
  <si>
    <t>632451234</t>
  </si>
  <si>
    <t>Potěr cementový samonivelační litý C25 tl přes 45 do 50 mm</t>
  </si>
  <si>
    <t>251833774</t>
  </si>
  <si>
    <t>"1PP - 60mm" 381,2-95,1</t>
  </si>
  <si>
    <t>"1PP - 50mm" 95,1</t>
  </si>
  <si>
    <t>"1NP - 55mm" 1366,7-9,1</t>
  </si>
  <si>
    <t>152</t>
  </si>
  <si>
    <t>632451292</t>
  </si>
  <si>
    <t>Příplatek k cementovému samonivelačnímu litému potěru C25 ZKD 5 mm tl přes 50 mm</t>
  </si>
  <si>
    <t>-583462610</t>
  </si>
  <si>
    <t>"1PP - 60mm" (381,2-95,1)*2</t>
  </si>
  <si>
    <t>"1NP - 55mm" (1366,7-9,1)*1</t>
  </si>
  <si>
    <t>153</t>
  </si>
  <si>
    <t>632481213</t>
  </si>
  <si>
    <t>Separační vrstva z PE fólie</t>
  </si>
  <si>
    <t>1381848695</t>
  </si>
  <si>
    <t>1747,9</t>
  </si>
  <si>
    <t>154</t>
  </si>
  <si>
    <t>633811111</t>
  </si>
  <si>
    <t>Broušení nerovností betonových podlah do 2 mm - stržení šlemu</t>
  </si>
  <si>
    <t>1567975532</t>
  </si>
  <si>
    <t>155</t>
  </si>
  <si>
    <t>633991111</t>
  </si>
  <si>
    <t>Nástřik betonových povrchů proti odpařování vody</t>
  </si>
  <si>
    <t>1838200582</t>
  </si>
  <si>
    <t>156</t>
  </si>
  <si>
    <t>634112113</t>
  </si>
  <si>
    <t>Obvodová dilatace podlahovým páskem z pěnového PE mezi stěnou a mazaninou nebo potěrem v 80 mm</t>
  </si>
  <si>
    <t>-1437163343</t>
  </si>
  <si>
    <t>1799,7</t>
  </si>
  <si>
    <t>157</t>
  </si>
  <si>
    <t>634661111</t>
  </si>
  <si>
    <t>Výplň dilatačních spar šířky do 5 mm v mazaninách silikonovým tmelem</t>
  </si>
  <si>
    <t>-2129880843</t>
  </si>
  <si>
    <t>"1PP" 1+1,75*2+1,05+2,8+3,66+1,75+1,9</t>
  </si>
  <si>
    <t>"1NP" 5,975+8,3+9,5+4,8*2+5,1+3,1*2+2,64+2+3,5+3,2+2,9+2,9+2,6+1,45+1,5+1,49+1,46+2,54+2,56+1,5+2,56*5+1,55+1,5*2+1,51+1,505+1,5+1,49+1,433+4,163+4,42</t>
  </si>
  <si>
    <t>"1NP" 1,5*2+4,858+3,051*2</t>
  </si>
  <si>
    <t>158</t>
  </si>
  <si>
    <t>634911113</t>
  </si>
  <si>
    <t>Řezání dilatačních spár š 5 mm hl přes 20 do 50 mm v čerstvé betonové mazanině</t>
  </si>
  <si>
    <t>1124105002</t>
  </si>
  <si>
    <t>159</t>
  </si>
  <si>
    <t>642942111</t>
  </si>
  <si>
    <t>Osazování zárubní nebo rámů dveřních kovových do 2,5 m2 na MC</t>
  </si>
  <si>
    <t>1856057524</t>
  </si>
  <si>
    <t>"D1" 26</t>
  </si>
  <si>
    <t>"D2" 17</t>
  </si>
  <si>
    <t>"D3" 1</t>
  </si>
  <si>
    <t>"D4" 17</t>
  </si>
  <si>
    <t>"D5" 23</t>
  </si>
  <si>
    <t>"D7" 5</t>
  </si>
  <si>
    <t>"D8" 1</t>
  </si>
  <si>
    <t>"D9" 4</t>
  </si>
  <si>
    <t>"D10" 1</t>
  </si>
  <si>
    <t>160</t>
  </si>
  <si>
    <t>55331486</t>
  </si>
  <si>
    <t>zárubeň jednokřídlá ocelová pro zdění tl stěny 110-150mm rozměru 700/1970, 2100mm</t>
  </si>
  <si>
    <t>-2132240892</t>
  </si>
  <si>
    <t>"D2" 3</t>
  </si>
  <si>
    <t>161</t>
  </si>
  <si>
    <t>55331481</t>
  </si>
  <si>
    <t>zárubeň jednokřídlá ocelová pro zdění tl stěny 75-100mm rozměru 700/1970, 2100mm</t>
  </si>
  <si>
    <t>296403756</t>
  </si>
  <si>
    <t>"D2" 14</t>
  </si>
  <si>
    <t>162</t>
  </si>
  <si>
    <t>55331488</t>
  </si>
  <si>
    <t>zárubeň jednokřídlá ocelová pro zdění tl stěny 110-150mm rozměru 900/1970, 2100mm</t>
  </si>
  <si>
    <t>-2087738376</t>
  </si>
  <si>
    <t>"D1" 20</t>
  </si>
  <si>
    <t>163</t>
  </si>
  <si>
    <t>55331558</t>
  </si>
  <si>
    <t>zárubeň jednokřídlá ocelová pro zdění s protipožární úpravou tl stěny 75-100mm rozměru 900/1970, 2100mm</t>
  </si>
  <si>
    <t>1240745966</t>
  </si>
  <si>
    <t>"D1" 5</t>
  </si>
  <si>
    <t>164</t>
  </si>
  <si>
    <t>55331568</t>
  </si>
  <si>
    <t>zárubeň jednokřídlá ocelová pro zdění s protipožární úpravou tl stěny 160-200mm rozměru 900/1970, 2100mm</t>
  </si>
  <si>
    <t>-1181185145</t>
  </si>
  <si>
    <t>"D1" 1</t>
  </si>
  <si>
    <t>165</t>
  </si>
  <si>
    <t>55331489</t>
  </si>
  <si>
    <t>zárubeň jednokřídlá ocelová pro zdění tl stěny 110-150mm rozměru 1100/1970, 2100mm</t>
  </si>
  <si>
    <t>-1538716814</t>
  </si>
  <si>
    <t>"D5" 6</t>
  </si>
  <si>
    <t>166</t>
  </si>
  <si>
    <t>55331484</t>
  </si>
  <si>
    <t>zárubeň jednokřídlá ocelová pro zdění tl stěny 75-100mm rozměru 1100/1970, 2100mm</t>
  </si>
  <si>
    <t>-272590618</t>
  </si>
  <si>
    <t>"D5" 12</t>
  </si>
  <si>
    <t>167</t>
  </si>
  <si>
    <t>55331487</t>
  </si>
  <si>
    <t>zárubeň jednokřídlá ocelová pro zdění tl stěny 110-150mm rozměru 800/1970, 2100mm</t>
  </si>
  <si>
    <t>-1596414349</t>
  </si>
  <si>
    <t>"D4" 5</t>
  </si>
  <si>
    <t>"D7" 6</t>
  </si>
  <si>
    <t>168</t>
  </si>
  <si>
    <t>55331557</t>
  </si>
  <si>
    <t>zárubeň jednokřídlá ocelová pro zdění s protipožární úpravou tl stěny 75-100mm rozměru 800/1970, 2100mm</t>
  </si>
  <si>
    <t>1959624587</t>
  </si>
  <si>
    <t>"D4" 12</t>
  </si>
  <si>
    <t>169</t>
  </si>
  <si>
    <t>55331480</t>
  </si>
  <si>
    <t>zárubeň jednokřídlá ocelová pro zdění tl stěny 75-100mm rozměru 600/1970, 2100mm</t>
  </si>
  <si>
    <t>279453974</t>
  </si>
  <si>
    <t>170</t>
  </si>
  <si>
    <t>55331488x</t>
  </si>
  <si>
    <t>zárubeň jednokřídlá ocelová pro zdění tl stěny 110-150mm rozměru 1000/1970, 2100mm</t>
  </si>
  <si>
    <t>1972403972</t>
  </si>
  <si>
    <t>"D9" 3</t>
  </si>
  <si>
    <t>171</t>
  </si>
  <si>
    <t>55331483x</t>
  </si>
  <si>
    <t>zárubeň jednokřídlá ocelová pro zdění tl stěny 75-100mm rozměru 1000/1970, 2100mm</t>
  </si>
  <si>
    <t>1888392098</t>
  </si>
  <si>
    <t>"D9" 1</t>
  </si>
  <si>
    <t>172</t>
  </si>
  <si>
    <t>642945111</t>
  </si>
  <si>
    <t>Osazování protipožárních nebo protiplynových zárubní dveří jednokřídlových do 2,5 m2</t>
  </si>
  <si>
    <t>411450480</t>
  </si>
  <si>
    <t>"D4" 1</t>
  </si>
  <si>
    <t>173</t>
  </si>
  <si>
    <t>55331563</t>
  </si>
  <si>
    <t>zárubeň jednokřídlá ocelová pro zdění s protipožární úpravou tl stěny 110-150mm rozměru 900/1970, 2100mm</t>
  </si>
  <si>
    <t>-1667199492</t>
  </si>
  <si>
    <t>174</t>
  </si>
  <si>
    <t>55331562</t>
  </si>
  <si>
    <t>zárubeň jednokřídlá ocelová pro zdění s protipožární úpravou tl stěny 110-150mm rozměru 800/1970, 2100mm</t>
  </si>
  <si>
    <t>1106241268</t>
  </si>
  <si>
    <t>Trubní vedení</t>
  </si>
  <si>
    <t>175</t>
  </si>
  <si>
    <t>871265211</t>
  </si>
  <si>
    <t>Kanalizační potrubí z tvrdého PVC jednovrstvé tuhost třídy SN4 DN 110</t>
  </si>
  <si>
    <t>-1992570173</t>
  </si>
  <si>
    <t xml:space="preserve">"radon" </t>
  </si>
  <si>
    <t>10,45+4,35+16,8+4,6+8,6+19+4,3+11,25+6+3,1+5</t>
  </si>
  <si>
    <t>18,5+7,9*2+13,8+10+2,95+17,16+8,66+4,15</t>
  </si>
  <si>
    <t>10+4,4+19,5+4,5+4,5+20,6+5,25*2+27,2+5,1+5,5+28+4,4+4,8+6,35+11,4+5,1</t>
  </si>
  <si>
    <t>176</t>
  </si>
  <si>
    <t>871315211</t>
  </si>
  <si>
    <t>Kanalizační potrubí z tvrdého PVC jednovrstvé tuhost třídy SN4 DN 160</t>
  </si>
  <si>
    <t>-1553643384</t>
  </si>
  <si>
    <t>1*11</t>
  </si>
  <si>
    <t>Ostatní konstrukce a práce, bourání</t>
  </si>
  <si>
    <t>177</t>
  </si>
  <si>
    <t>9-01</t>
  </si>
  <si>
    <t>Protipožární opatření - ucpávky, tabulky, hasící přístroje</t>
  </si>
  <si>
    <t>-869466896</t>
  </si>
  <si>
    <t>178</t>
  </si>
  <si>
    <t>9-02</t>
  </si>
  <si>
    <t>Stavební přípomoce</t>
  </si>
  <si>
    <t>hod</t>
  </si>
  <si>
    <t>594541630</t>
  </si>
  <si>
    <t>179</t>
  </si>
  <si>
    <t>9-03</t>
  </si>
  <si>
    <t>Informační systéem</t>
  </si>
  <si>
    <t>-2106991055</t>
  </si>
  <si>
    <t>181</t>
  </si>
  <si>
    <t>919726122</t>
  </si>
  <si>
    <t>Geotextilie pro ochranu, separaci a filtraci netkaná měrná hm přes 200 do 300 g/m2</t>
  </si>
  <si>
    <t>-1751510861</t>
  </si>
  <si>
    <t>(54,65+54,55+54,5+54,35+24,5+28,8+24,45+54,4+24,25+25,45)*1,1</t>
  </si>
  <si>
    <t>(15,3+23,8+8,65+16,4+32,2+33)*1,1</t>
  </si>
  <si>
    <t>(25,2+53+37+53+52,65+44,7+40,65+30,8)*1,1</t>
  </si>
  <si>
    <t>(126,9+62,8+4,8+30,15+82+20,1)*1,1</t>
  </si>
  <si>
    <t>182</t>
  </si>
  <si>
    <t>941211111</t>
  </si>
  <si>
    <t>Montáž lešení řadového rámového lehkého zatížení do 200 kg/m2 š přes 0,6 do 0,9 m v do 10 m</t>
  </si>
  <si>
    <t>-1863678640</t>
  </si>
  <si>
    <t>230+66+45+120+(22,7+17,9+43,65+34,5)*4</t>
  </si>
  <si>
    <t>183</t>
  </si>
  <si>
    <t>941211213</t>
  </si>
  <si>
    <t>Příplatek k lešení řadovému rámovému lehkému š 0,9 m v přes 25 do 40 m za první a ZKD den použití</t>
  </si>
  <si>
    <t>-1154653403</t>
  </si>
  <si>
    <t>leseni*2*30</t>
  </si>
  <si>
    <t>184</t>
  </si>
  <si>
    <t>941211811</t>
  </si>
  <si>
    <t>Demontáž lešení řadového rámového lehkého zatížení do 200 kg/m2 š přes 0,6 do 0,9 m v do 10 m</t>
  </si>
  <si>
    <t>-1345325538</t>
  </si>
  <si>
    <t>185</t>
  </si>
  <si>
    <t>949101112</t>
  </si>
  <si>
    <t>Lešení pomocné pro objekty pozemních staveb s lešeňovou podlahou v přes 1,9 do 3,5 m zatížení do 150 kg/m2</t>
  </si>
  <si>
    <t>2103963131</t>
  </si>
  <si>
    <t>1548,8+146,7+12,8+11,7</t>
  </si>
  <si>
    <t>186</t>
  </si>
  <si>
    <t>952901111</t>
  </si>
  <si>
    <t>Vyčištění budov bytové a občanské výstavby při výšce podlaží do 4 m</t>
  </si>
  <si>
    <t>115796561</t>
  </si>
  <si>
    <t>380,2+704,51+132,53+376,59+130,14</t>
  </si>
  <si>
    <t>998</t>
  </si>
  <si>
    <t>Přesun hmot</t>
  </si>
  <si>
    <t>187</t>
  </si>
  <si>
    <t>998011002</t>
  </si>
  <si>
    <t>Přesun hmot pro budovy zděné v přes 6 do 12 m</t>
  </si>
  <si>
    <t>2016721515</t>
  </si>
  <si>
    <t>PSV</t>
  </si>
  <si>
    <t>Práce a dodávky PSV</t>
  </si>
  <si>
    <t>711</t>
  </si>
  <si>
    <t>Izolace proti vodě, vlhkosti a plynům</t>
  </si>
  <si>
    <t>188</t>
  </si>
  <si>
    <t>711161273</t>
  </si>
  <si>
    <t>Provedení izolace proti zemní vlhkosti svislé z nopové fólie</t>
  </si>
  <si>
    <t>1037029620</t>
  </si>
  <si>
    <t>45,7*0,2</t>
  </si>
  <si>
    <t>45,45*4,4</t>
  </si>
  <si>
    <t>12,25*1,95</t>
  </si>
  <si>
    <t>(17,85+34,55)*0,2</t>
  </si>
  <si>
    <t>(140,8-18,9)*0,2</t>
  </si>
  <si>
    <t>189</t>
  </si>
  <si>
    <t>28323005</t>
  </si>
  <si>
    <t>fólie profilovaná (nopová) drenážní HDPE s výškou nopů 8mm</t>
  </si>
  <si>
    <t>288287948</t>
  </si>
  <si>
    <t>267,868*1,221 'Přepočtené koeficientem množství</t>
  </si>
  <si>
    <t>190</t>
  </si>
  <si>
    <t>711191201</t>
  </si>
  <si>
    <t>Provedení izolace proti zemní vlhkosti hydroizolační stěrkou vodorovné na betonu, 2 vrstvy</t>
  </si>
  <si>
    <t>-1819701318</t>
  </si>
  <si>
    <t>220,8</t>
  </si>
  <si>
    <t>191</t>
  </si>
  <si>
    <t>24551040</t>
  </si>
  <si>
    <t>stěrka hydroizolační dvousložková cemento-polymerová pod dlažbu</t>
  </si>
  <si>
    <t>kg</t>
  </si>
  <si>
    <t>-1350094241</t>
  </si>
  <si>
    <t>220,8*4,5 'Přepočtené koeficientem množství</t>
  </si>
  <si>
    <t>192</t>
  </si>
  <si>
    <t>711192202</t>
  </si>
  <si>
    <t>Provedení izolace proti zemní vlhkosti hydroizolační stěrkou svislé na zdivu, 2 vrstvy</t>
  </si>
  <si>
    <t>2086031855</t>
  </si>
  <si>
    <t>335,6*0,2</t>
  </si>
  <si>
    <t>1,8*1,8</t>
  </si>
  <si>
    <t>3,3*1,8*2</t>
  </si>
  <si>
    <t>1*1,8</t>
  </si>
  <si>
    <t>2*1,8</t>
  </si>
  <si>
    <t>2,75*1,8</t>
  </si>
  <si>
    <t>2*1,8*19</t>
  </si>
  <si>
    <t>193</t>
  </si>
  <si>
    <t>-1050884648</t>
  </si>
  <si>
    <t>160,99*4,7 'Přepočtené koeficientem množství</t>
  </si>
  <si>
    <t>194</t>
  </si>
  <si>
    <t>711199101</t>
  </si>
  <si>
    <t>Provedení těsnícího pásu do spoje dilatační nebo styčné spáry podlaha - stěna</t>
  </si>
  <si>
    <t>-1573074341</t>
  </si>
  <si>
    <t>335,6</t>
  </si>
  <si>
    <t>2*27</t>
  </si>
  <si>
    <t>195</t>
  </si>
  <si>
    <t>28355020</t>
  </si>
  <si>
    <t>páska pružná těsnící hydroizolační š do 85mm</t>
  </si>
  <si>
    <t>-994703238</t>
  </si>
  <si>
    <t>389,6*1,05 'Přepočtené koeficientem množství</t>
  </si>
  <si>
    <t>196</t>
  </si>
  <si>
    <t>711461201</t>
  </si>
  <si>
    <t>Provedení izolace proti tlakové vodě vodorovné fólií zesílením spojů páskem</t>
  </si>
  <si>
    <t>1858428454</t>
  </si>
  <si>
    <t>455,35-4,75</t>
  </si>
  <si>
    <t>9,25</t>
  </si>
  <si>
    <t>385,1</t>
  </si>
  <si>
    <t>732,8</t>
  </si>
  <si>
    <t>197</t>
  </si>
  <si>
    <t>28322005</t>
  </si>
  <si>
    <t>fólie hydroizolační pro spodní stavbu mPVC tl 2mm</t>
  </si>
  <si>
    <t>471273942</t>
  </si>
  <si>
    <t>1577,75*1,1655 'Přepočtené koeficientem množství</t>
  </si>
  <si>
    <t>198</t>
  </si>
  <si>
    <t>711462103</t>
  </si>
  <si>
    <t>Provedení izolace proti tlakové vodě svislé fólií přilepenou v plné ploše</t>
  </si>
  <si>
    <t>-965394162</t>
  </si>
  <si>
    <t>45,7*0,5</t>
  </si>
  <si>
    <t>45,45*3,65</t>
  </si>
  <si>
    <t>(17,85+34,55)*0,5</t>
  </si>
  <si>
    <t>(140,8-18,9)*0,5</t>
  </si>
  <si>
    <t>199</t>
  </si>
  <si>
    <t>-1110786364</t>
  </si>
  <si>
    <t>299,781*1,221 'Přepočtené koeficientem množství</t>
  </si>
  <si>
    <t>200</t>
  </si>
  <si>
    <t>711491171</t>
  </si>
  <si>
    <t>Provedení doplňků izolace proti vodě na vodorovné ploše z textilií vrstva podkladní</t>
  </si>
  <si>
    <t>-537326526</t>
  </si>
  <si>
    <t>201</t>
  </si>
  <si>
    <t>1019324887</t>
  </si>
  <si>
    <t>1577,75*1,05 'Přepočtené koeficientem množství</t>
  </si>
  <si>
    <t>202</t>
  </si>
  <si>
    <t>711491172</t>
  </si>
  <si>
    <t>Provedení doplňků izolace proti vodě na vodorovné ploše z textilií vrstva ochranná</t>
  </si>
  <si>
    <t>-953982109</t>
  </si>
  <si>
    <t>203</t>
  </si>
  <si>
    <t>-816534872</t>
  </si>
  <si>
    <t>204</t>
  </si>
  <si>
    <t>711491271</t>
  </si>
  <si>
    <t>Provedení doplňků izolace proti vodě na ploše svislé z textilií vrstva podkladní</t>
  </si>
  <si>
    <t>797770876</t>
  </si>
  <si>
    <t>205</t>
  </si>
  <si>
    <t>1216135072</t>
  </si>
  <si>
    <t>299,781*1,05 'Přepočtené koeficientem množství</t>
  </si>
  <si>
    <t>206</t>
  </si>
  <si>
    <t>711491272</t>
  </si>
  <si>
    <t>Provedení doplňků izolace proti vodě na ploše svislé z textilií vrstva ochranná</t>
  </si>
  <si>
    <t>1302111725</t>
  </si>
  <si>
    <t>207</t>
  </si>
  <si>
    <t>1413948662</t>
  </si>
  <si>
    <t>208</t>
  </si>
  <si>
    <t>998711202</t>
  </si>
  <si>
    <t>Přesun hmot procentní pro izolace proti vodě, vlhkosti a plynům v objektech v přes 6 do 12 m</t>
  </si>
  <si>
    <t>%</t>
  </si>
  <si>
    <t>-1792610005</t>
  </si>
  <si>
    <t>712</t>
  </si>
  <si>
    <t>Povlakové krytiny</t>
  </si>
  <si>
    <t>209</t>
  </si>
  <si>
    <t>712311101</t>
  </si>
  <si>
    <t>Provedení povlakové krytiny střech do 10° za studena lakem penetračním nebo asfaltovým</t>
  </si>
  <si>
    <t>1056117417</t>
  </si>
  <si>
    <t>"Vodorovné" 459,6-1*1-0,9*0,9+431,7+800,7-1*1*4</t>
  </si>
  <si>
    <t>"svislé" (89,2+38,1+55,1)*1+(24,1+43,6)*1,25</t>
  </si>
  <si>
    <t>210</t>
  </si>
  <si>
    <t>11163150</t>
  </si>
  <si>
    <t>lak penetrační asfaltový</t>
  </si>
  <si>
    <t>935519782</t>
  </si>
  <si>
    <t>1953,215*0,00032 'Přepočtené koeficientem množství</t>
  </si>
  <si>
    <t>211</t>
  </si>
  <si>
    <t>712341559</t>
  </si>
  <si>
    <t>Provedení povlakové krytiny střech do 10° pásy NAIP přitavením v plné ploše</t>
  </si>
  <si>
    <t>-754663403</t>
  </si>
  <si>
    <t>212</t>
  </si>
  <si>
    <t>62855001</t>
  </si>
  <si>
    <t>pás asfaltový natavitelný modifikovaný SBS tl 4,0mm s vložkou z polyesterové rohože a spalitelnou PE fólií nebo jemnozrnným minerálním posypem na horním povrchu</t>
  </si>
  <si>
    <t>-1904249064</t>
  </si>
  <si>
    <t>1953,215*1,1655 'Přepočtené koeficientem množství</t>
  </si>
  <si>
    <t>213</t>
  </si>
  <si>
    <t>712361701</t>
  </si>
  <si>
    <t>Provedení povlakové krytiny střech do 10° fólií položenou volně s přilepením spojů</t>
  </si>
  <si>
    <t>1725169976</t>
  </si>
  <si>
    <t>"Vodorovné" 768,8+412,1-1*1*4+432,3-1*1-0,9*0,9</t>
  </si>
  <si>
    <t>"svislé" (89,2+38,1+55,1)*0,5+(24,1+43,6)*0,8</t>
  </si>
  <si>
    <t>214</t>
  </si>
  <si>
    <t>28343012</t>
  </si>
  <si>
    <t>fólie hydroizolační střešní mPVC určená ke stabilizaci přitížením a do vegetačních střech tl 1,5mm</t>
  </si>
  <si>
    <t>229180190</t>
  </si>
  <si>
    <t>1752,75*1,1655 'Přepočtené koeficientem množství</t>
  </si>
  <si>
    <t>215</t>
  </si>
  <si>
    <t>712363352</t>
  </si>
  <si>
    <t>Povlakové krytiny střech do 10° z tvarovaných poplastovaných lišt délky 2 m koutová lišta vnitřní rš 100 mm</t>
  </si>
  <si>
    <t>17943291</t>
  </si>
  <si>
    <t>"svislé" 89,2+38,1+55,1+24,1+43,6</t>
  </si>
  <si>
    <t>216</t>
  </si>
  <si>
    <t>712363353</t>
  </si>
  <si>
    <t>Povlakové krytiny střech do 10° z tvarovaných poplastovaných lišt délky 2 m koutová lišta vnější rš 100 mm</t>
  </si>
  <si>
    <t>1564297922</t>
  </si>
  <si>
    <t>217</t>
  </si>
  <si>
    <t>712391171</t>
  </si>
  <si>
    <t>Provedení povlakové krytiny střech do 10° podkladní textilní vrstvy</t>
  </si>
  <si>
    <t>82080905</t>
  </si>
  <si>
    <t>218</t>
  </si>
  <si>
    <t>980510436</t>
  </si>
  <si>
    <t>1752,75*1,155 'Přepočtené koeficientem množství</t>
  </si>
  <si>
    <t>219</t>
  </si>
  <si>
    <t>712391172</t>
  </si>
  <si>
    <t>Provedení povlakové krytiny střech do 10° ochranné textilní vrstvy</t>
  </si>
  <si>
    <t>324072004</t>
  </si>
  <si>
    <t>"svislé" (89,2+38,1+55,1)*0,35+(24,1+43,6)*0,35</t>
  </si>
  <si>
    <t>220</t>
  </si>
  <si>
    <t>742374576</t>
  </si>
  <si>
    <t>1694,925*1,155 'Přepočtené koeficientem množství</t>
  </si>
  <si>
    <t>221</t>
  </si>
  <si>
    <t>712391382</t>
  </si>
  <si>
    <t>Provedení povlakové krytiny střech do 10° násypem z hrubého kameniva tl 50 mm</t>
  </si>
  <si>
    <t>-766481849</t>
  </si>
  <si>
    <t>222</t>
  </si>
  <si>
    <t>58337403</t>
  </si>
  <si>
    <t>kamenivo dekorační (kačírek) frakce 16/32</t>
  </si>
  <si>
    <t>-832225595</t>
  </si>
  <si>
    <t>121,25*0,0825 'Přepočtené koeficientem množství</t>
  </si>
  <si>
    <t>223</t>
  </si>
  <si>
    <t>712391482</t>
  </si>
  <si>
    <t>Příplatek k povlakové krytině střech do 10° ZKD 10 mm násypu z hrubého kameniva</t>
  </si>
  <si>
    <t>-497195546</t>
  </si>
  <si>
    <t>(47,1+61,3*0,5+43,5)*22</t>
  </si>
  <si>
    <t>224</t>
  </si>
  <si>
    <t>1853617716</t>
  </si>
  <si>
    <t>2667,5*0,0165 'Přepočtené koeficientem množství</t>
  </si>
  <si>
    <t>225</t>
  </si>
  <si>
    <t>712771311</t>
  </si>
  <si>
    <t>Provedení hydroakumulační vrstvy z hydrofilních minerálních panelů vegetační střechy sklon do 5°</t>
  </si>
  <si>
    <t>-401534550</t>
  </si>
  <si>
    <t>(768,8+412,1-1*1*4+432,3-1*1-0,9*0,9-121,25)*2</t>
  </si>
  <si>
    <t>226</t>
  </si>
  <si>
    <t>63153600</t>
  </si>
  <si>
    <t>deska substrátová vegetačních střech z hydrofilní minerální vlny 600x1000 tl 50mm</t>
  </si>
  <si>
    <t>1582749391</t>
  </si>
  <si>
    <t>227</t>
  </si>
  <si>
    <t>712771221</t>
  </si>
  <si>
    <t>Provedení drenážní vrstvy vegetační střechy z plastových nopových fólií v nopů do 25 mm do 5°</t>
  </si>
  <si>
    <t>-1628908472</t>
  </si>
  <si>
    <t>768,8+412,1-1*1*4+432,3-1*1-0,9*0,9-121,25</t>
  </si>
  <si>
    <t>228</t>
  </si>
  <si>
    <t>-1254634281</t>
  </si>
  <si>
    <t>1486,14*1,1025 'Přepočtené koeficientem množství</t>
  </si>
  <si>
    <t>229</t>
  </si>
  <si>
    <t>712771411</t>
  </si>
  <si>
    <t>Provedení vegetační vrstvy ze substrátu tl přes 100 do 200 mm vegetační střechy sklon do 5°</t>
  </si>
  <si>
    <t>-1855475657</t>
  </si>
  <si>
    <t>230</t>
  </si>
  <si>
    <t>10321002</t>
  </si>
  <si>
    <t>substrát vegetačních střech extenzivní trávníkový</t>
  </si>
  <si>
    <t>-511426625</t>
  </si>
  <si>
    <t>1486,14*0,15 'Přepočtené koeficientem množství</t>
  </si>
  <si>
    <t>231</t>
  </si>
  <si>
    <t>712771531</t>
  </si>
  <si>
    <t>Výsadba předpěstovaných rostlin do 15 ks/m2 vegetační střechy sklon do 5°</t>
  </si>
  <si>
    <t>461266919</t>
  </si>
  <si>
    <t>232</t>
  </si>
  <si>
    <t>00572610</t>
  </si>
  <si>
    <t>sazenice trvalek pro vegetační střechy</t>
  </si>
  <si>
    <t>-1436667737</t>
  </si>
  <si>
    <t>1486,14*15 'Přepočtené koeficientem množství</t>
  </si>
  <si>
    <t>233</t>
  </si>
  <si>
    <t>712771613</t>
  </si>
  <si>
    <t>Osazení ochranné kačírkové lišty navařením na hydroizolaci</t>
  </si>
  <si>
    <t>-988930691</t>
  </si>
  <si>
    <t>96,5+60+89,2</t>
  </si>
  <si>
    <t>234</t>
  </si>
  <si>
    <t>69334030</t>
  </si>
  <si>
    <t>lišta kačírková výška 60-90mm Al</t>
  </si>
  <si>
    <t>1378470013</t>
  </si>
  <si>
    <t>245,7*1,02 'Přepočtené koeficientem množství</t>
  </si>
  <si>
    <t>235</t>
  </si>
  <si>
    <t>712771613x</t>
  </si>
  <si>
    <t>Osazení plastového obrubníku</t>
  </si>
  <si>
    <t>504400290</t>
  </si>
  <si>
    <t>236</t>
  </si>
  <si>
    <t>POBR</t>
  </si>
  <si>
    <t>Platový obrubník 1200x240x30mm</t>
  </si>
  <si>
    <t>-1219310450</t>
  </si>
  <si>
    <t>237</t>
  </si>
  <si>
    <t>998712202</t>
  </si>
  <si>
    <t>Přesun hmot procentní pro krytiny povlakové v objektech v přes 6 do 12 m</t>
  </si>
  <si>
    <t>-150222610</t>
  </si>
  <si>
    <t>713</t>
  </si>
  <si>
    <t>Izolace tepelné</t>
  </si>
  <si>
    <t>238</t>
  </si>
  <si>
    <t>713121111</t>
  </si>
  <si>
    <t>Montáž izolace tepelné podlah volně kladenými rohožemi, pásy, dílci, deskami 1 vrstva</t>
  </si>
  <si>
    <t>-548220433</t>
  </si>
  <si>
    <t>"EPS 150 40mm"</t>
  </si>
  <si>
    <t>"1NP" 1366,7-980,2</t>
  </si>
  <si>
    <t>"EPS 150 50mm"</t>
  </si>
  <si>
    <t>"1PP" 381,2-78,5</t>
  </si>
  <si>
    <t>"1NP" 4,08</t>
  </si>
  <si>
    <t>"EPS 150 70mm"</t>
  </si>
  <si>
    <t>"1NP" 980,2</t>
  </si>
  <si>
    <t>"EPS 150 80mm"</t>
  </si>
  <si>
    <t>"1PP" 381,2</t>
  </si>
  <si>
    <t>"EPS 150 100mm"</t>
  </si>
  <si>
    <t>"1PP" 78,5</t>
  </si>
  <si>
    <t>239</t>
  </si>
  <si>
    <t>28375908</t>
  </si>
  <si>
    <t>deska EPS 150 pro konstrukce s vysokým zatížením λ=0,035 tl 40mm</t>
  </si>
  <si>
    <t>-1058930632</t>
  </si>
  <si>
    <t>386,5*1,02 'Přepočtené koeficientem množství</t>
  </si>
  <si>
    <t>240</t>
  </si>
  <si>
    <t>28375909</t>
  </si>
  <si>
    <t>deska EPS 150 pro konstrukce s vysokým zatížením λ=0,035 tl 50mm</t>
  </si>
  <si>
    <t>-1826910625</t>
  </si>
  <si>
    <t>306,78*1,02 'Přepočtené koeficientem množství</t>
  </si>
  <si>
    <t>241</t>
  </si>
  <si>
    <t>28375911</t>
  </si>
  <si>
    <t>deska EPS 150 pro konstrukce s vysokým zatížením λ=0,035 tl 70mm</t>
  </si>
  <si>
    <t>-2110773260</t>
  </si>
  <si>
    <t>980,2*1,02 'Přepočtené koeficientem množství</t>
  </si>
  <si>
    <t>242</t>
  </si>
  <si>
    <t>28375912</t>
  </si>
  <si>
    <t>deska EPS 150 pro konstrukce s vysokým zatížením λ=0,035 tl 80mm</t>
  </si>
  <si>
    <t>1498573862</t>
  </si>
  <si>
    <t>381,2*1,02 'Přepočtené koeficientem množství</t>
  </si>
  <si>
    <t>243</t>
  </si>
  <si>
    <t>28375914</t>
  </si>
  <si>
    <t>deska EPS 150 pro konstrukce s vysokým zatížením λ=0,035 tl 100mm</t>
  </si>
  <si>
    <t>1736908578</t>
  </si>
  <si>
    <t>1058,7*1,02 'Přepočtené koeficientem množství</t>
  </si>
  <si>
    <t>244</t>
  </si>
  <si>
    <t>713131145</t>
  </si>
  <si>
    <t>Montáž izolace tepelné stěn a základů lepením bodově rohoží, pásů, dílců, desek</t>
  </si>
  <si>
    <t>-1921761800</t>
  </si>
  <si>
    <t>45,7*0,4</t>
  </si>
  <si>
    <t>(17,85+34,55)*0,4</t>
  </si>
  <si>
    <t>(140,8-18,9)*0,4</t>
  </si>
  <si>
    <t>245</t>
  </si>
  <si>
    <t>-123234150</t>
  </si>
  <si>
    <t>88*1,05 'Přepočtené koeficientem množství</t>
  </si>
  <si>
    <t>246</t>
  </si>
  <si>
    <t>713131151</t>
  </si>
  <si>
    <t>Montáž izolace tepelné stěn a základů volně vloženými rohožemi, pásy, dílci, deskami 1 vrstva</t>
  </si>
  <si>
    <t>1926038583</t>
  </si>
  <si>
    <t>"EPS 80mm"</t>
  </si>
  <si>
    <t>"V01+V01.1" 210*0,25</t>
  </si>
  <si>
    <t xml:space="preserve">"V05" 0,49*0,25 </t>
  </si>
  <si>
    <t>"1PP" 18,3</t>
  </si>
  <si>
    <t>"1NP" 29,3</t>
  </si>
  <si>
    <t>"nad 1NP" 25,7</t>
  </si>
  <si>
    <t>"EPS 50mm"</t>
  </si>
  <si>
    <t>"1PP" 5,5</t>
  </si>
  <si>
    <t>"1NP" 5,6</t>
  </si>
  <si>
    <t>247</t>
  </si>
  <si>
    <t>28376036</t>
  </si>
  <si>
    <t>deska EPS grafitová fasádní λ=0,032 tl 80mm</t>
  </si>
  <si>
    <t>-1802631503</t>
  </si>
  <si>
    <t>143,498*1,05 'Přepočtené koeficientem množství</t>
  </si>
  <si>
    <t>248</t>
  </si>
  <si>
    <t>28376033</t>
  </si>
  <si>
    <t>deska EPS grafitová fasádní λ=0,032 tl 50mm</t>
  </si>
  <si>
    <t>1317107888</t>
  </si>
  <si>
    <t>12,875*1,05 'Přepočtené koeficientem množství</t>
  </si>
  <si>
    <t>249</t>
  </si>
  <si>
    <t>713141136</t>
  </si>
  <si>
    <t>Montáž izolace tepelné střech plochých lepené za studena nízkoexpanzní (PUR) pěnou 1 vrstva desek</t>
  </si>
  <si>
    <t>-467999338</t>
  </si>
  <si>
    <t>"Vodorovné - EPS 100 240mm" 768,8+412,1-1*1*4+432,3-1*1-0,9*0,9</t>
  </si>
  <si>
    <t>"kačírek - XPS 50mm" 47,1+61,3*0,5+43,5</t>
  </si>
  <si>
    <t>28375021</t>
  </si>
  <si>
    <t>deska EPS 70 pro konstrukce s malým zatížením λ=0,039 tl 240mm</t>
  </si>
  <si>
    <t>-1522249396</t>
  </si>
  <si>
    <t>1607,39*1,02 'Přepočtené koeficientem množství</t>
  </si>
  <si>
    <t>251</t>
  </si>
  <si>
    <t>28376417</t>
  </si>
  <si>
    <t>deska z polystyrénu XPS, hrana polodrážková a hladký povrch 300kPA tl 50mm</t>
  </si>
  <si>
    <t>1794795279</t>
  </si>
  <si>
    <t>252</t>
  </si>
  <si>
    <t>713141212</t>
  </si>
  <si>
    <t>Montáž izolace tepelné střech plochých lepené nízkoexpanzní (PUR) pěnou atikový klín</t>
  </si>
  <si>
    <t>635676652</t>
  </si>
  <si>
    <t>118,1+19,45*2+81,5+89,2</t>
  </si>
  <si>
    <t>253</t>
  </si>
  <si>
    <t>63152005</t>
  </si>
  <si>
    <t>klín atikový přechodný minerální plochých střech tl 50x50mm</t>
  </si>
  <si>
    <t>1603461803</t>
  </si>
  <si>
    <t>327,7*1,02 'Přepočtené koeficientem množství</t>
  </si>
  <si>
    <t>254</t>
  </si>
  <si>
    <t>713141336</t>
  </si>
  <si>
    <t>Montáž izolace tepelné střech plochých lepené za studena nízkoexpanzní (PUR) pěnou, spádová vrstva</t>
  </si>
  <si>
    <t>499562456</t>
  </si>
  <si>
    <t>255</t>
  </si>
  <si>
    <t>28376141</t>
  </si>
  <si>
    <t>klín izolační z pěnového polystyrenu EPS 100 spád do 5%</t>
  </si>
  <si>
    <t>1222108855</t>
  </si>
  <si>
    <t>"Vodorovné - EPS 100 240mm" (768,8+412,1-1*1*4+432,3-1*1-0,9*0,9)*(0,04+0,28)/2</t>
  </si>
  <si>
    <t>256</t>
  </si>
  <si>
    <t>713191132</t>
  </si>
  <si>
    <t>Montáž izolace tepelné podlah, stropů vrchem nebo střech překrytí separační fólií z PE</t>
  </si>
  <si>
    <t>1337111226</t>
  </si>
  <si>
    <t>257</t>
  </si>
  <si>
    <t>998713202</t>
  </si>
  <si>
    <t>Přesun hmot procentní pro izolace tepelné v objektech v přes 6 do 12 m</t>
  </si>
  <si>
    <t>-1381009865</t>
  </si>
  <si>
    <t>763</t>
  </si>
  <si>
    <t>Konstrukce suché výstavby</t>
  </si>
  <si>
    <t>258</t>
  </si>
  <si>
    <t>763131511</t>
  </si>
  <si>
    <t>SDK podhled deska 1xA 12,5 bez izolace jednovrstvá spodní kce profil CD+UD</t>
  </si>
  <si>
    <t>-245658571</t>
  </si>
  <si>
    <t>259</t>
  </si>
  <si>
    <t>763131551</t>
  </si>
  <si>
    <t>SDK podhled deska 1xH2 12,5 bez izolace jednovrstvá spodní kce profil CD+UD</t>
  </si>
  <si>
    <t>1291221077</t>
  </si>
  <si>
    <t>260</t>
  </si>
  <si>
    <t>763131721</t>
  </si>
  <si>
    <t>SDK podhled skoková změna v do 0,5 m</t>
  </si>
  <si>
    <t>1957563908</t>
  </si>
  <si>
    <t>84,6</t>
  </si>
  <si>
    <t>261</t>
  </si>
  <si>
    <t>763172412</t>
  </si>
  <si>
    <t>Montáž dvířek revizních protipožárních SDK kcí vel. 300 x 300 mm pro příčky a předsazené stěny</t>
  </si>
  <si>
    <t>-1988521598</t>
  </si>
  <si>
    <t>262</t>
  </si>
  <si>
    <t>59030760</t>
  </si>
  <si>
    <t xml:space="preserve">dvířka revizní protipožární pro stěny a podhledy EI 60  300x300 mm</t>
  </si>
  <si>
    <t>-9347003</t>
  </si>
  <si>
    <t>263</t>
  </si>
  <si>
    <t>763431001</t>
  </si>
  <si>
    <t>Montáž minerálního podhledu s vyjímatelnými panely vel. do 0,36 m2 na zavěšený viditelný rošt</t>
  </si>
  <si>
    <t>809360998</t>
  </si>
  <si>
    <t>796,5</t>
  </si>
  <si>
    <t>264</t>
  </si>
  <si>
    <t>podhld1</t>
  </si>
  <si>
    <t>Kazetový podhled dle specifikace</t>
  </si>
  <si>
    <t>1687355374</t>
  </si>
  <si>
    <t>796,5*1,05 'Přepočtené koeficientem množství</t>
  </si>
  <si>
    <t>265</t>
  </si>
  <si>
    <t>998763402</t>
  </si>
  <si>
    <t>Přesun hmot procentní pro sádrokartonové konstrukce v objektech v přes 6 do 12 m</t>
  </si>
  <si>
    <t>2056009508</t>
  </si>
  <si>
    <t>764</t>
  </si>
  <si>
    <t>Konstrukce klempířské</t>
  </si>
  <si>
    <t>266</t>
  </si>
  <si>
    <t>764002414</t>
  </si>
  <si>
    <t>Montáž strukturované oddělovací rohože jakkékoliv rš</t>
  </si>
  <si>
    <t>-801358094</t>
  </si>
  <si>
    <t>"stínící stříšky " 18,05+35,02</t>
  </si>
  <si>
    <t>267</t>
  </si>
  <si>
    <t>28329223</t>
  </si>
  <si>
    <t>fólie difuzně propustné s nakašírovanou strukturovanou rohoží pod hladkou plechovou krytinu</t>
  </si>
  <si>
    <t>1357025505</t>
  </si>
  <si>
    <t>53,07*1,15 'Přepočtené koeficientem množství</t>
  </si>
  <si>
    <t>268</t>
  </si>
  <si>
    <t>764011621</t>
  </si>
  <si>
    <t>Dilatační připojovací lišta z Pz s povrchovou úpravou včetně tmelení rš 100 mm</t>
  </si>
  <si>
    <t>-884708162</t>
  </si>
  <si>
    <t>"K1d" 21,1</t>
  </si>
  <si>
    <t>269</t>
  </si>
  <si>
    <t>764111401</t>
  </si>
  <si>
    <t>Krytina střechy rovné drážkováním ze svitků z Pz plechu rš 500 mm sklonu do 30°</t>
  </si>
  <si>
    <t>-720513742</t>
  </si>
  <si>
    <t>270</t>
  </si>
  <si>
    <t>764212632</t>
  </si>
  <si>
    <t>Oplechování štítu závětrnou lištou z Pz s povrchovou úpravou rš 200 mm</t>
  </si>
  <si>
    <t>1280617247</t>
  </si>
  <si>
    <t>271</t>
  </si>
  <si>
    <t>764214606x</t>
  </si>
  <si>
    <t>Oplechování horních ploch a atik bez rohů z Pz s povrch úpravou mechanicky kotvené rš 530 mm</t>
  </si>
  <si>
    <t>7269970</t>
  </si>
  <si>
    <t>"K1a" 233,5</t>
  </si>
  <si>
    <t>272</t>
  </si>
  <si>
    <t>764214607x</t>
  </si>
  <si>
    <t>Oplechování horních ploch a atik bez rohů z Pz s povrch úpravou mechanicky kotvené rš 590 mm</t>
  </si>
  <si>
    <t>610606149</t>
  </si>
  <si>
    <t>"K1b" 17,7</t>
  </si>
  <si>
    <t>273</t>
  </si>
  <si>
    <t>764216601x</t>
  </si>
  <si>
    <t>Oplechování rovných parapetů mechanicky kotvené z Pz s povrchovou úpravou rš 170 mm</t>
  </si>
  <si>
    <t>1774899747</t>
  </si>
  <si>
    <t>"K6" 15,45</t>
  </si>
  <si>
    <t>274</t>
  </si>
  <si>
    <t>764216602x</t>
  </si>
  <si>
    <t>Oplechování rovných parapetů mechanicky kotvené z Pz s povrchovou úpravou rš 220 mm</t>
  </si>
  <si>
    <t>-1238652350</t>
  </si>
  <si>
    <t>"K7" 3,06*2</t>
  </si>
  <si>
    <t>275</t>
  </si>
  <si>
    <t>764216603x</t>
  </si>
  <si>
    <t>Oplechování rovných parapetů mechanicky kotvené z Pz s povrchovou úpravou rš 270 mm</t>
  </si>
  <si>
    <t>661159138</t>
  </si>
  <si>
    <t>"K3" 2*1,26</t>
  </si>
  <si>
    <t>"K4" 13*2,46</t>
  </si>
  <si>
    <t>"K5" 4,92</t>
  </si>
  <si>
    <t>276</t>
  </si>
  <si>
    <t>764311613</t>
  </si>
  <si>
    <t>Lemování rovných zdí střech s krytinou skládanou z Pz s povrchovou úpravou rš 250 mm</t>
  </si>
  <si>
    <t>-1614277864</t>
  </si>
  <si>
    <t>"stínící stříšky " 18,05+35,02+1</t>
  </si>
  <si>
    <t>277</t>
  </si>
  <si>
    <t>764511612x</t>
  </si>
  <si>
    <t>Žlab podokapní hranatý z Pz s povrchovou úpravou rš 250 mm včetně rohů</t>
  </si>
  <si>
    <t>-1528331289</t>
  </si>
  <si>
    <t>"K2"51,7</t>
  </si>
  <si>
    <t>278</t>
  </si>
  <si>
    <t>764511662x</t>
  </si>
  <si>
    <t>Kotlík hranatý pro podokapní žlaby z Pz s povrchovou úpravou 250/100 mm</t>
  </si>
  <si>
    <t>1107968294</t>
  </si>
  <si>
    <t>"K2" 7</t>
  </si>
  <si>
    <t>279</t>
  </si>
  <si>
    <t>764518622</t>
  </si>
  <si>
    <t>Svody kruhové včetně objímek, kolen, odskoků z Pz s povrchovou úpravou průměru 100 mm</t>
  </si>
  <si>
    <t>-577965832</t>
  </si>
  <si>
    <t>"K2" 7*3,5</t>
  </si>
  <si>
    <t>280</t>
  </si>
  <si>
    <t>998764202</t>
  </si>
  <si>
    <t>Přesun hmot procentní pro konstrukce klempířské v objektech v přes 6 do 12 m</t>
  </si>
  <si>
    <t>1634786474</t>
  </si>
  <si>
    <t>766</t>
  </si>
  <si>
    <t>Konstrukce truhlářské</t>
  </si>
  <si>
    <t>281</t>
  </si>
  <si>
    <t>766231113</t>
  </si>
  <si>
    <t>Montáž sklápěcích půdních schodů</t>
  </si>
  <si>
    <t>-344403430</t>
  </si>
  <si>
    <t>"Z8" 1</t>
  </si>
  <si>
    <t>282</t>
  </si>
  <si>
    <t>Z8</t>
  </si>
  <si>
    <t>Skládací schody 700x11300 dle specifikace</t>
  </si>
  <si>
    <t>ks</t>
  </si>
  <si>
    <t>-289171978</t>
  </si>
  <si>
    <t>283</t>
  </si>
  <si>
    <t>766660001</t>
  </si>
  <si>
    <t>Montáž dveřních křídel otvíravých jednokřídlových š do 0,8 m do ocelové zárubně</t>
  </si>
  <si>
    <t>439467564</t>
  </si>
  <si>
    <t>284</t>
  </si>
  <si>
    <t>D2</t>
  </si>
  <si>
    <t>Dveře interiérové 700x1970 dle specifikace včetně kování</t>
  </si>
  <si>
    <t>2106215306</t>
  </si>
  <si>
    <t>285</t>
  </si>
  <si>
    <t>D4</t>
  </si>
  <si>
    <t>Dveře interiérové 800x1970 dle specifikace včetně kování</t>
  </si>
  <si>
    <t>-790649118</t>
  </si>
  <si>
    <t>286</t>
  </si>
  <si>
    <t>D7</t>
  </si>
  <si>
    <t>1729992628</t>
  </si>
  <si>
    <t>287</t>
  </si>
  <si>
    <t>D8</t>
  </si>
  <si>
    <t>Dveře interiérové 600x1970 dle specifikace včetně kování</t>
  </si>
  <si>
    <t>1850127058</t>
  </si>
  <si>
    <t>288</t>
  </si>
  <si>
    <t>766660002</t>
  </si>
  <si>
    <t>Montáž dveřních křídel otvíravých jednokřídlových š přes 0,8 m do ocelové zárubně</t>
  </si>
  <si>
    <t>1341837172</t>
  </si>
  <si>
    <t>289</t>
  </si>
  <si>
    <t>D1</t>
  </si>
  <si>
    <t>Dveře interiérové 900x1970 dle specifikace včetně kování</t>
  </si>
  <si>
    <t>-1165868503</t>
  </si>
  <si>
    <t>290</t>
  </si>
  <si>
    <t>D3</t>
  </si>
  <si>
    <t>1264346683</t>
  </si>
  <si>
    <t>291</t>
  </si>
  <si>
    <t>D5</t>
  </si>
  <si>
    <t>Dveře interiérové 1100x1970 dle specifikace včetně kování</t>
  </si>
  <si>
    <t>1423386568</t>
  </si>
  <si>
    <t>292</t>
  </si>
  <si>
    <t>D9</t>
  </si>
  <si>
    <t>Dveře interiérové 1000x1970 dle specifikace včetně kování</t>
  </si>
  <si>
    <t>-1878656515</t>
  </si>
  <si>
    <t>293</t>
  </si>
  <si>
    <t>766660021</t>
  </si>
  <si>
    <t>Montáž dveřních křídel otvíravých jednokřídlových š do 0,8 m požárních do ocelové zárubně</t>
  </si>
  <si>
    <t>-500336040</t>
  </si>
  <si>
    <t>294</t>
  </si>
  <si>
    <t>D4PO</t>
  </si>
  <si>
    <t>Dveře interiérové 800x1970 dle specifikace včetně kování - PO EW 15 DP3-C</t>
  </si>
  <si>
    <t>987997494</t>
  </si>
  <si>
    <t>295</t>
  </si>
  <si>
    <t>766660022</t>
  </si>
  <si>
    <t>Montáž dveřních křídel otvíravých jednokřídlových š přes 0,8 m požárních do ocelové zárubně</t>
  </si>
  <si>
    <t>-656122985</t>
  </si>
  <si>
    <t>296</t>
  </si>
  <si>
    <t>D1PO</t>
  </si>
  <si>
    <t>Dveře interiérové 900x1970 dle specifikace včetně kování - PO EW 15 DP3-C</t>
  </si>
  <si>
    <t>1050881790</t>
  </si>
  <si>
    <t>297</t>
  </si>
  <si>
    <t>766694112</t>
  </si>
  <si>
    <t>Montáž parapetních desek dřevěných nebo plastových š do 30 cm dl přes 1,0 do 1,6 m</t>
  </si>
  <si>
    <t>200613084</t>
  </si>
  <si>
    <t>"H02" 2</t>
  </si>
  <si>
    <t>298</t>
  </si>
  <si>
    <t>60794100</t>
  </si>
  <si>
    <t>parapet dřevotřískový vnitřní povrch laminátový š 150mm</t>
  </si>
  <si>
    <t>-559679025</t>
  </si>
  <si>
    <t>"H02" 2*1,35</t>
  </si>
  <si>
    <t>299</t>
  </si>
  <si>
    <t>60794121</t>
  </si>
  <si>
    <t>koncovka PVC k parapetním dřevotřískovým deskám 600mm</t>
  </si>
  <si>
    <t>-964137179</t>
  </si>
  <si>
    <t>300</t>
  </si>
  <si>
    <t>766694114</t>
  </si>
  <si>
    <t>Montáž parapetních desek dřevěných nebo plastových š do 30 cm dl přes 2,6 do 3,6 m</t>
  </si>
  <si>
    <t>-596235477</t>
  </si>
  <si>
    <t>"H01" 2</t>
  </si>
  <si>
    <t>301</t>
  </si>
  <si>
    <t>850913831</t>
  </si>
  <si>
    <t>"H01" 2*3,218</t>
  </si>
  <si>
    <t>302</t>
  </si>
  <si>
    <t>-1339810361</t>
  </si>
  <si>
    <t>303</t>
  </si>
  <si>
    <t>766694122</t>
  </si>
  <si>
    <t>Montáž parapetních dřevěných nebo plastových š přes 30 cm dl přes 1,0 do 1,6 m</t>
  </si>
  <si>
    <t>1476341093</t>
  </si>
  <si>
    <t>"H19" 2</t>
  </si>
  <si>
    <t>304</t>
  </si>
  <si>
    <t>60794104</t>
  </si>
  <si>
    <t>parapet dřevotřískový vnitřní povrch laminátový š 340mm</t>
  </si>
  <si>
    <t>-1071162746</t>
  </si>
  <si>
    <t>"H19" 2*1,2</t>
  </si>
  <si>
    <t>305</t>
  </si>
  <si>
    <t>1168024931</t>
  </si>
  <si>
    <t>306</t>
  </si>
  <si>
    <t>766694123</t>
  </si>
  <si>
    <t>Montáž parapetních dřevěných nebo plastových š přes 30 cm dl přes 1,6 do 2,6 m</t>
  </si>
  <si>
    <t>-2002468388</t>
  </si>
  <si>
    <t>"H18" 13</t>
  </si>
  <si>
    <t>307</t>
  </si>
  <si>
    <t>-536954747</t>
  </si>
  <si>
    <t>"H18" 13*2,4</t>
  </si>
  <si>
    <t>308</t>
  </si>
  <si>
    <t>-216260684</t>
  </si>
  <si>
    <t>309</t>
  </si>
  <si>
    <t>766694125</t>
  </si>
  <si>
    <t>Montáž parapetních dřevěných nebo plastových š přes 30 cm dl přes 3,6 m</t>
  </si>
  <si>
    <t>-1206604740</t>
  </si>
  <si>
    <t>"H20" 1</t>
  </si>
  <si>
    <t>310</t>
  </si>
  <si>
    <t>-6412791</t>
  </si>
  <si>
    <t>"H20" 1*4,86</t>
  </si>
  <si>
    <t>311</t>
  </si>
  <si>
    <t>1748461882</t>
  </si>
  <si>
    <t>312</t>
  </si>
  <si>
    <t>998766202</t>
  </si>
  <si>
    <t>Přesun hmot procentní pro kce truhlářské v objektech v přes 6 do 12 m</t>
  </si>
  <si>
    <t>724318024</t>
  </si>
  <si>
    <t>767</t>
  </si>
  <si>
    <t>Konstrukce zámečnické</t>
  </si>
  <si>
    <t>313</t>
  </si>
  <si>
    <t>767113110</t>
  </si>
  <si>
    <t>Montáž stěn pro zasklení z Al profilů pl do 6 m2</t>
  </si>
  <si>
    <t>-162325245</t>
  </si>
  <si>
    <t>"H02" 3,8</t>
  </si>
  <si>
    <t>"H05" 2*2,86</t>
  </si>
  <si>
    <t>314</t>
  </si>
  <si>
    <t>H02</t>
  </si>
  <si>
    <t>Hliníková stěna 1350x1255+1000x2105 dle specifikace včetně madla</t>
  </si>
  <si>
    <t>110021961</t>
  </si>
  <si>
    <t>315</t>
  </si>
  <si>
    <t>H05</t>
  </si>
  <si>
    <t xml:space="preserve">Hliníková stěna 2000x2860  dle specifikace </t>
  </si>
  <si>
    <t>1842638897</t>
  </si>
  <si>
    <t>316</t>
  </si>
  <si>
    <t>767113120</t>
  </si>
  <si>
    <t>Montáž stěn pro zasklení z Al profilů pl přes 6 do 9 m2</t>
  </si>
  <si>
    <t>346456047</t>
  </si>
  <si>
    <t>"H01" 6,22</t>
  </si>
  <si>
    <t>"H04" 2,5*2,485</t>
  </si>
  <si>
    <t>"H06" 2,5*2,76</t>
  </si>
  <si>
    <t>317</t>
  </si>
  <si>
    <t>H01</t>
  </si>
  <si>
    <t>Hliníková stěna 3218x1255+1040x2105 dle specifikace</t>
  </si>
  <si>
    <t>-1004394379</t>
  </si>
  <si>
    <t>318</t>
  </si>
  <si>
    <t>H04</t>
  </si>
  <si>
    <t>Hliníková stěna 2500x2485 dle specifikace</t>
  </si>
  <si>
    <t>1315282617</t>
  </si>
  <si>
    <t>319</t>
  </si>
  <si>
    <t>H06</t>
  </si>
  <si>
    <t>Hliníková stěna 2500x2760 dle specifikace</t>
  </si>
  <si>
    <t>573554655</t>
  </si>
  <si>
    <t>320</t>
  </si>
  <si>
    <t>767113140</t>
  </si>
  <si>
    <t>Montáž stěn pro zasklení z Al profilů pl přes 12 do 16 m2</t>
  </si>
  <si>
    <t>-1070560599</t>
  </si>
  <si>
    <t xml:space="preserve">"H03" 4,297*2,86 </t>
  </si>
  <si>
    <t>"H07" 4,88*3,6-1,6*2,1</t>
  </si>
  <si>
    <t>321</t>
  </si>
  <si>
    <t>H03</t>
  </si>
  <si>
    <t xml:space="preserve">Hliníková stěna 4297x2860 dle specifikace </t>
  </si>
  <si>
    <t>-1802221734</t>
  </si>
  <si>
    <t>322</t>
  </si>
  <si>
    <t>H07a</t>
  </si>
  <si>
    <t xml:space="preserve">Hliníková stěna 4880x3600 bez dveří dle specifikace </t>
  </si>
  <si>
    <t>-1666611913</t>
  </si>
  <si>
    <t>323</t>
  </si>
  <si>
    <t>767131111</t>
  </si>
  <si>
    <t>Montáž stěn plechových šroubovaných</t>
  </si>
  <si>
    <t>-1663392421</t>
  </si>
  <si>
    <t>36,7</t>
  </si>
  <si>
    <t>324</t>
  </si>
  <si>
    <t>pan1</t>
  </si>
  <si>
    <t>izolační panel dle specifikace - márnice</t>
  </si>
  <si>
    <t>200732511</t>
  </si>
  <si>
    <t>325</t>
  </si>
  <si>
    <t>767161117</t>
  </si>
  <si>
    <t>Montáž zábradlí rovného z trubek do zdi hm přes 30 do 45 kg</t>
  </si>
  <si>
    <t>826063280</t>
  </si>
  <si>
    <t>"Z3" 11,68+4,27</t>
  </si>
  <si>
    <t>326</t>
  </si>
  <si>
    <t>Z3</t>
  </si>
  <si>
    <t>Zábradlí opěrné stěny dle specifikace včetně povrchové úpravy</t>
  </si>
  <si>
    <t>-1174113525</t>
  </si>
  <si>
    <t>327</t>
  </si>
  <si>
    <t>767161217</t>
  </si>
  <si>
    <t>Montáž zábradlí rovného z profilové oceli do zdi hm přes 30 do 45 kg</t>
  </si>
  <si>
    <t>1167700763</t>
  </si>
  <si>
    <t>"Z10" 9*0,9</t>
  </si>
  <si>
    <t>328</t>
  </si>
  <si>
    <t>Z10</t>
  </si>
  <si>
    <t>venkovní zástěna 900x2625 dle specifikace včetně povrchové úpravy a výplně</t>
  </si>
  <si>
    <t>-1366626871</t>
  </si>
  <si>
    <t>329</t>
  </si>
  <si>
    <t>767165111</t>
  </si>
  <si>
    <t>Montáž zábradlí rovného madla z trubek nebo tenkostěnných profilů šroubovaného</t>
  </si>
  <si>
    <t>11362770</t>
  </si>
  <si>
    <t>"Z2" 11,7</t>
  </si>
  <si>
    <t>"Z4" 5,36</t>
  </si>
  <si>
    <t>"Z13" 57,4</t>
  </si>
  <si>
    <t>330</t>
  </si>
  <si>
    <t>Z2</t>
  </si>
  <si>
    <t>Schodišťové madlo dle specifikace včetně povrchové úpravy</t>
  </si>
  <si>
    <t>176603758</t>
  </si>
  <si>
    <t>331</t>
  </si>
  <si>
    <t>Z4</t>
  </si>
  <si>
    <t>1187949839</t>
  </si>
  <si>
    <t>332</t>
  </si>
  <si>
    <t>Z13</t>
  </si>
  <si>
    <t>Madlo dle specifikace včetně povrchové úpravy</t>
  </si>
  <si>
    <t>1684882485</t>
  </si>
  <si>
    <t>333</t>
  </si>
  <si>
    <t>767220130</t>
  </si>
  <si>
    <t>Montáž zábradlí schodišťového hm nad 25 kg z trubek do zdi</t>
  </si>
  <si>
    <t>865241332</t>
  </si>
  <si>
    <t>"Z1" 3,41+2,65+0,3+1,55+1,12</t>
  </si>
  <si>
    <t>"Z5" 5,36+0,3</t>
  </si>
  <si>
    <t>334</t>
  </si>
  <si>
    <t>Z1</t>
  </si>
  <si>
    <t>Schodišťové zábradlí dle specifikace včetně povrchové úpravy</t>
  </si>
  <si>
    <t>-1710010865</t>
  </si>
  <si>
    <t>335</t>
  </si>
  <si>
    <t>Z5</t>
  </si>
  <si>
    <t>1534197510</t>
  </si>
  <si>
    <t>336</t>
  </si>
  <si>
    <t>767316310</t>
  </si>
  <si>
    <t>Montáž střešního bodového světlíku do 1 m2</t>
  </si>
  <si>
    <t>-612796029</t>
  </si>
  <si>
    <t>"Z7" 1</t>
  </si>
  <si>
    <t>"světlík" 4</t>
  </si>
  <si>
    <t>337</t>
  </si>
  <si>
    <t>Z7</t>
  </si>
  <si>
    <t>Střešní poklop 900x900 dle specifikace</t>
  </si>
  <si>
    <t>-1386081549</t>
  </si>
  <si>
    <t>338</t>
  </si>
  <si>
    <t>SV1</t>
  </si>
  <si>
    <t>Bodový světlík 1000x1000 dle specifikace</t>
  </si>
  <si>
    <t>1119416610</t>
  </si>
  <si>
    <t>339</t>
  </si>
  <si>
    <t>767531111</t>
  </si>
  <si>
    <t>Montáž vstupních kovových nebo plastových rohoží čistících zón</t>
  </si>
  <si>
    <t>2020904695</t>
  </si>
  <si>
    <t>"1PP" 6,25+2,4*1</t>
  </si>
  <si>
    <t>"1NP" 1,5*1</t>
  </si>
  <si>
    <t>340</t>
  </si>
  <si>
    <t>69752076x</t>
  </si>
  <si>
    <t>rohož vstupní provedení houževnatá pryž dle specifikace</t>
  </si>
  <si>
    <t>-211659615</t>
  </si>
  <si>
    <t>341</t>
  </si>
  <si>
    <t>767531121</t>
  </si>
  <si>
    <t>Osazení zapuštěného rámu z L profilů k čistícím rohožím</t>
  </si>
  <si>
    <t>1211944577</t>
  </si>
  <si>
    <t>"1PP" 10,15+2,4*2+1*2</t>
  </si>
  <si>
    <t>"1NP" 1,5*2+1*2</t>
  </si>
  <si>
    <t>342</t>
  </si>
  <si>
    <t>69752160</t>
  </si>
  <si>
    <t>rám pro zapuštění profil L-30/30 25/25 20/30 15/30-Al</t>
  </si>
  <si>
    <t>-1027722214</t>
  </si>
  <si>
    <t>343</t>
  </si>
  <si>
    <t>767584702</t>
  </si>
  <si>
    <t>Montáž podhledů z tvarovaných plechů připevněných šroubováním</t>
  </si>
  <si>
    <t>-2112660115</t>
  </si>
  <si>
    <t>11,7</t>
  </si>
  <si>
    <t>344</t>
  </si>
  <si>
    <t>-2089081442</t>
  </si>
  <si>
    <t>345</t>
  </si>
  <si>
    <t>767610123</t>
  </si>
  <si>
    <t>Montáž oken kovových jednoduchých otevíravých do panelů nebo ocelové konstrukce pl přes 1,5 do 2,5 m2</t>
  </si>
  <si>
    <t>1592923082</t>
  </si>
  <si>
    <t>"H19" 1,2*1,5*2</t>
  </si>
  <si>
    <t>346</t>
  </si>
  <si>
    <t>H19</t>
  </si>
  <si>
    <t>Okno hliníkové 1200x1500 dle specifikace</t>
  </si>
  <si>
    <t>-263236205</t>
  </si>
  <si>
    <t>347</t>
  </si>
  <si>
    <t>767610124</t>
  </si>
  <si>
    <t>Montáž oken kovových jednoduchých otevíravých do panelů nebo ocelové konstrukce pl přes 2,5 m2</t>
  </si>
  <si>
    <t>-333463654</t>
  </si>
  <si>
    <t>"H11" 2,5*2,485*21</t>
  </si>
  <si>
    <t>"H12" 5,516*2,485*1</t>
  </si>
  <si>
    <t>"H13" 4,525*2,485*1</t>
  </si>
  <si>
    <t>"H14" 2,44*2,485*1</t>
  </si>
  <si>
    <t>"H15" 1,25*2,485*1</t>
  </si>
  <si>
    <t>"H16" 2,9*2,485*1</t>
  </si>
  <si>
    <t>"H17" 3*2,485*2</t>
  </si>
  <si>
    <t>"H18" 2,4*1,5*13</t>
  </si>
  <si>
    <t>"H20" 4,86*1,5*1</t>
  </si>
  <si>
    <t>"H21" 2*2,51*1</t>
  </si>
  <si>
    <t>348</t>
  </si>
  <si>
    <t>H11</t>
  </si>
  <si>
    <t>Okno hliníkové 2500x2485 dle specifikace</t>
  </si>
  <si>
    <t>1570676886</t>
  </si>
  <si>
    <t>349</t>
  </si>
  <si>
    <t>H12</t>
  </si>
  <si>
    <t>Okno hliníkové 5516x2485 dle specifikace</t>
  </si>
  <si>
    <t>2033153446</t>
  </si>
  <si>
    <t>350</t>
  </si>
  <si>
    <t>H13</t>
  </si>
  <si>
    <t>Okno hliníkové 4525x2485 dle specifikace</t>
  </si>
  <si>
    <t>61706053</t>
  </si>
  <si>
    <t>351</t>
  </si>
  <si>
    <t>H14</t>
  </si>
  <si>
    <t>Okno hliníkové 2440x2485 dle specifikace</t>
  </si>
  <si>
    <t>1691007904</t>
  </si>
  <si>
    <t>352</t>
  </si>
  <si>
    <t>H15</t>
  </si>
  <si>
    <t>Okno hliníkové 1250x2485 dle specifikace</t>
  </si>
  <si>
    <t>1098750916</t>
  </si>
  <si>
    <t>353</t>
  </si>
  <si>
    <t>H16</t>
  </si>
  <si>
    <t>Okno hliníkové 2900x2485 dle specifikace</t>
  </si>
  <si>
    <t>-1401879847</t>
  </si>
  <si>
    <t>354</t>
  </si>
  <si>
    <t>H17</t>
  </si>
  <si>
    <t>Okno hliníkové 3000x2485 dle specifikace</t>
  </si>
  <si>
    <t>641148482</t>
  </si>
  <si>
    <t>355</t>
  </si>
  <si>
    <t>H18</t>
  </si>
  <si>
    <t>Okno hliníkové 2400x1500 dle specifikace</t>
  </si>
  <si>
    <t>505195690</t>
  </si>
  <si>
    <t>356</t>
  </si>
  <si>
    <t>H20</t>
  </si>
  <si>
    <t>Okno hliníkové 4860x1500 dle specifikace</t>
  </si>
  <si>
    <t>106656342</t>
  </si>
  <si>
    <t>357</t>
  </si>
  <si>
    <t>H21</t>
  </si>
  <si>
    <t>Okno hliníkové 2000x2510 dle specifikace</t>
  </si>
  <si>
    <t>1797252840</t>
  </si>
  <si>
    <t>358</t>
  </si>
  <si>
    <t>767627306</t>
  </si>
  <si>
    <t>Příplatek k montáži oken za připojovací spáru parotěsnou páskou interiérovou</t>
  </si>
  <si>
    <t>-1285599448</t>
  </si>
  <si>
    <t>222,2</t>
  </si>
  <si>
    <t>127,8</t>
  </si>
  <si>
    <t>115,6</t>
  </si>
  <si>
    <t>359</t>
  </si>
  <si>
    <t>767627307</t>
  </si>
  <si>
    <t>Příplatek k montáži oken za připojovací spáru paropropustnou páskou exteriérovou</t>
  </si>
  <si>
    <t>1328454874</t>
  </si>
  <si>
    <t>360</t>
  </si>
  <si>
    <t>767640111</t>
  </si>
  <si>
    <t>Montáž dveří ocelových nebo hliníkových vchodových jednokřídlových bez nadsvětlíku</t>
  </si>
  <si>
    <t>-2044615634</t>
  </si>
  <si>
    <t>"H24" 1</t>
  </si>
  <si>
    <t>"H25" 1</t>
  </si>
  <si>
    <t>361</t>
  </si>
  <si>
    <t>H24</t>
  </si>
  <si>
    <t>Hliníkové dveře 1150x2510 dle specifikace</t>
  </si>
  <si>
    <t>1399574701</t>
  </si>
  <si>
    <t>362</t>
  </si>
  <si>
    <t>H25</t>
  </si>
  <si>
    <t>Hliníkové dveře 1100x2510 dle specifikace</t>
  </si>
  <si>
    <t>30471532</t>
  </si>
  <si>
    <t>363</t>
  </si>
  <si>
    <t>767640113</t>
  </si>
  <si>
    <t>Montáž dveří ocelových nebo hliníkových vchodových jednokřídlových s pevným bočním dílem</t>
  </si>
  <si>
    <t>-906890967</t>
  </si>
  <si>
    <t>"H27" 1</t>
  </si>
  <si>
    <t>364</t>
  </si>
  <si>
    <t>H27</t>
  </si>
  <si>
    <t>Hliníkové dveře 2565x2485 dle specifikace</t>
  </si>
  <si>
    <t>656061372</t>
  </si>
  <si>
    <t>365</t>
  </si>
  <si>
    <t>767640221</t>
  </si>
  <si>
    <t>Montáž dveří ocelových nebo hliníkových vchodových dvoukřídlových bez nadsvětlíku</t>
  </si>
  <si>
    <t>-876061408</t>
  </si>
  <si>
    <t>"H23" 1</t>
  </si>
  <si>
    <t>"H26" 1</t>
  </si>
  <si>
    <t>366</t>
  </si>
  <si>
    <t>H23</t>
  </si>
  <si>
    <t>Hliníkové dveře 2400x2510 dle specifikace</t>
  </si>
  <si>
    <t>-8899423</t>
  </si>
  <si>
    <t>367</t>
  </si>
  <si>
    <t>H26</t>
  </si>
  <si>
    <t>Hliníkové dveře 2000x2510 dle specifikace</t>
  </si>
  <si>
    <t>558395325</t>
  </si>
  <si>
    <t>368</t>
  </si>
  <si>
    <t>767640311x</t>
  </si>
  <si>
    <t>Montáž dveří ocelových vnitřních jednokřídlových včetně rámu</t>
  </si>
  <si>
    <t>1739213717</t>
  </si>
  <si>
    <t>369</t>
  </si>
  <si>
    <t>D10</t>
  </si>
  <si>
    <t>Dveře chladírenské 1000x1970 dle specifikace</t>
  </si>
  <si>
    <t>689734216</t>
  </si>
  <si>
    <t>370</t>
  </si>
  <si>
    <t>767641112</t>
  </si>
  <si>
    <t>Montáž automatických dveří linerálních v do 2,2 m š přes 1,0 do 1,8 m</t>
  </si>
  <si>
    <t>-231646299</t>
  </si>
  <si>
    <t>"H07" 1</t>
  </si>
  <si>
    <t>371</t>
  </si>
  <si>
    <t>H07b</t>
  </si>
  <si>
    <t>Automatické dveře 1600x2100 dle specifikace</t>
  </si>
  <si>
    <t>-984350509</t>
  </si>
  <si>
    <t>372</t>
  </si>
  <si>
    <t>767642114</t>
  </si>
  <si>
    <t>Montáž automatických dveří linerálních v do 3,0 m š přes 1,8 do 3,5 m</t>
  </si>
  <si>
    <t>-74796685</t>
  </si>
  <si>
    <t>"H22" 1</t>
  </si>
  <si>
    <t>373</t>
  </si>
  <si>
    <t>H22</t>
  </si>
  <si>
    <t>Automatické dveře 3000x2485 dle specifikace</t>
  </si>
  <si>
    <t>498239730</t>
  </si>
  <si>
    <t>374</t>
  </si>
  <si>
    <t>767832101</t>
  </si>
  <si>
    <t>Montáž venkovních požárních žebříků do zdiva se suchovodem</t>
  </si>
  <si>
    <t>1668898517</t>
  </si>
  <si>
    <t>"Z6" 2,78+1,12*3</t>
  </si>
  <si>
    <t>375</t>
  </si>
  <si>
    <t>Z6</t>
  </si>
  <si>
    <t>Venkovní žebřík dle specifikace včetně založení, povrchové úpravy a příslušenství</t>
  </si>
  <si>
    <t>1370894267</t>
  </si>
  <si>
    <t>376</t>
  </si>
  <si>
    <t>767861000</t>
  </si>
  <si>
    <t>Montáž vnitřních kovových žebříků přímých dl do 2 m kotvených do zdiva</t>
  </si>
  <si>
    <t>-547449831</t>
  </si>
  <si>
    <t>"Z9" 1</t>
  </si>
  <si>
    <t>377</t>
  </si>
  <si>
    <t>Z9</t>
  </si>
  <si>
    <t>Žebřík pod střešní poklop dle specifikace včetně povrchové úpravy</t>
  </si>
  <si>
    <t>-1630264337</t>
  </si>
  <si>
    <t>378</t>
  </si>
  <si>
    <t>767881115</t>
  </si>
  <si>
    <t>Montáž bodů záchytného systému do dutinového panelu expanzní kotvou, mechanickým kotvením</t>
  </si>
  <si>
    <t>-467742128</t>
  </si>
  <si>
    <t>17+10</t>
  </si>
  <si>
    <t>379</t>
  </si>
  <si>
    <t>70921336x</t>
  </si>
  <si>
    <t>kotvicí bod do prefabrikovaných dutinových panelů dl 900mm</t>
  </si>
  <si>
    <t>-1027451948</t>
  </si>
  <si>
    <t>380</t>
  </si>
  <si>
    <t>70921337x</t>
  </si>
  <si>
    <t>kotvicí bod do prefabrikovaných dutinových panelů dl 1000mm</t>
  </si>
  <si>
    <t>2078012828</t>
  </si>
  <si>
    <t>381</t>
  </si>
  <si>
    <t>767881152</t>
  </si>
  <si>
    <t>Montáž nástavců (středový-rohový-dělící) v záchytném systému poddajného kotvícího vedení přes 50 do 200 m</t>
  </si>
  <si>
    <t>-2128510901</t>
  </si>
  <si>
    <t>382</t>
  </si>
  <si>
    <t>3145x</t>
  </si>
  <si>
    <t>Příslušenství záchytného systému</t>
  </si>
  <si>
    <t>-1243958575</t>
  </si>
  <si>
    <t>383</t>
  </si>
  <si>
    <t>767881161</t>
  </si>
  <si>
    <t>Montáž lana do nástavců v záchytném systému poddajného kotvícího vedení</t>
  </si>
  <si>
    <t>-2016298560</t>
  </si>
  <si>
    <t>384</t>
  </si>
  <si>
    <t>31452201</t>
  </si>
  <si>
    <t>nerezové lano určené pro systémy s požadavkem na permanentní kotvicí vedení tl 8mm</t>
  </si>
  <si>
    <t>-1398789240</t>
  </si>
  <si>
    <t>385</t>
  </si>
  <si>
    <t>767893115</t>
  </si>
  <si>
    <t>Montáž stříšek nad vstupy kotvených pomocí závěsů rovných, výplň skleněná š do 1,50 m</t>
  </si>
  <si>
    <t>-1733037818</t>
  </si>
  <si>
    <t>"Z11" 1</t>
  </si>
  <si>
    <t>386</t>
  </si>
  <si>
    <t>Z11</t>
  </si>
  <si>
    <t>Stříška nad vstupem od parkoviště</t>
  </si>
  <si>
    <t>-705246747</t>
  </si>
  <si>
    <t>387</t>
  </si>
  <si>
    <t>767893116x</t>
  </si>
  <si>
    <t>Montáž stříšek nad vstupy kotvených pomocí závěsů rovných, výplň skleněná hmot š přes 2,00 m</t>
  </si>
  <si>
    <t>-674371730</t>
  </si>
  <si>
    <t>"Z12" 1</t>
  </si>
  <si>
    <t>388</t>
  </si>
  <si>
    <t>Z12</t>
  </si>
  <si>
    <t>Stříška nad vstupem do kuchyně</t>
  </si>
  <si>
    <t>-1402008049</t>
  </si>
  <si>
    <t>389</t>
  </si>
  <si>
    <t>PS1</t>
  </si>
  <si>
    <t xml:space="preserve">Prosklená skládací stěna  4800x3000 dle specifikace</t>
  </si>
  <si>
    <t>-1786158382</t>
  </si>
  <si>
    <t>390</t>
  </si>
  <si>
    <t>Ž11-21</t>
  </si>
  <si>
    <t>Dodávka a montáž žaluzií včetně kastlíku. izolace, pohonu a příslušenství</t>
  </si>
  <si>
    <t>527439123</t>
  </si>
  <si>
    <t>"Ž11" 2,5*2,485*21</t>
  </si>
  <si>
    <t>"Ž12" 5,516*2,485</t>
  </si>
  <si>
    <t>"Ž13" 4,525*2,485</t>
  </si>
  <si>
    <t>"Ž14" 2,44*2,485</t>
  </si>
  <si>
    <t>"Ž15" 1,25*1,863</t>
  </si>
  <si>
    <t>"Ž16" 2,175*1,863</t>
  </si>
  <si>
    <t>"Ž17" 3*2,485*2</t>
  </si>
  <si>
    <t>"Ž18" 1,8*1,125*13</t>
  </si>
  <si>
    <t>"Ž19" 0,9*1,125*2</t>
  </si>
  <si>
    <t>"Ž20" 4,86*0,75*12</t>
  </si>
  <si>
    <t>"Ž21" 1,5*1,882</t>
  </si>
  <si>
    <t>391</t>
  </si>
  <si>
    <t>998767202</t>
  </si>
  <si>
    <t>Přesun hmot procentní pro zámečnické konstrukce v objektech v přes 6 do 12 m</t>
  </si>
  <si>
    <t>910724714</t>
  </si>
  <si>
    <t>771</t>
  </si>
  <si>
    <t>Podlahy z dlaždic</t>
  </si>
  <si>
    <t>392</t>
  </si>
  <si>
    <t>771111011</t>
  </si>
  <si>
    <t>Vysátí podkladu před pokládkou dlažby</t>
  </si>
  <si>
    <t>-2022961513</t>
  </si>
  <si>
    <t>393</t>
  </si>
  <si>
    <t>771121011</t>
  </si>
  <si>
    <t>Nátěr penetrační na podlahu</t>
  </si>
  <si>
    <t>-1420939566</t>
  </si>
  <si>
    <t>"sokly" 56,2*0,1</t>
  </si>
  <si>
    <t>394</t>
  </si>
  <si>
    <t>771151011</t>
  </si>
  <si>
    <t>Samonivelační stěrka podlah pevnosti 20 MPa tl 3 mm</t>
  </si>
  <si>
    <t>317375415</t>
  </si>
  <si>
    <t>395</t>
  </si>
  <si>
    <t>771161021</t>
  </si>
  <si>
    <t>Montáž profilu ukončujícího pro plynulý přechod (dlažby s kobercem apod.)</t>
  </si>
  <si>
    <t>-2034485304</t>
  </si>
  <si>
    <t>1,1+0,8+0,9</t>
  </si>
  <si>
    <t>396</t>
  </si>
  <si>
    <t>55343110</t>
  </si>
  <si>
    <t>profil přechodový Al narážecí 30mm stříbro</t>
  </si>
  <si>
    <t>-714358559</t>
  </si>
  <si>
    <t>2,8*1,1 'Přepočtené koeficientem množství</t>
  </si>
  <si>
    <t>397</t>
  </si>
  <si>
    <t>771474113</t>
  </si>
  <si>
    <t>Montáž soklů z dlaždic keramických rovných flexibilní lepidlo v přes 90 do 120 mm</t>
  </si>
  <si>
    <t>-1766962388</t>
  </si>
  <si>
    <t>44,85</t>
  </si>
  <si>
    <t>11,35</t>
  </si>
  <si>
    <t>398</t>
  </si>
  <si>
    <t>dlaz6</t>
  </si>
  <si>
    <t>Keramická dlažba 600x600 ozn. 6 dle specifikace</t>
  </si>
  <si>
    <t>1195453533</t>
  </si>
  <si>
    <t>44,85*0,1</t>
  </si>
  <si>
    <t>4,485*1,15 'Přepočtené koeficientem množství</t>
  </si>
  <si>
    <t>399</t>
  </si>
  <si>
    <t>dlaz7</t>
  </si>
  <si>
    <t xml:space="preserve">Keramická dlažba 200x200 v kombinaci s 200x100  ozn. 7 dle specifikace</t>
  </si>
  <si>
    <t>2110972672</t>
  </si>
  <si>
    <t>11,35*0,1</t>
  </si>
  <si>
    <t>1,135*1,15 'Přepočtené koeficientem množství</t>
  </si>
  <si>
    <t>400</t>
  </si>
  <si>
    <t>771574116</t>
  </si>
  <si>
    <t>Montáž podlah keramických hladkých lepených flexibilním lepidlem přes 25 do 35 ks/m2</t>
  </si>
  <si>
    <t>411806893</t>
  </si>
  <si>
    <t>26,45</t>
  </si>
  <si>
    <t>401</t>
  </si>
  <si>
    <t>295840695</t>
  </si>
  <si>
    <t>26,45*1,15 'Přepočtené koeficientem množství</t>
  </si>
  <si>
    <t>402</t>
  </si>
  <si>
    <t>771574153</t>
  </si>
  <si>
    <t>Montáž podlah keramických velkoformátových hladkých lepených flexibilním lepidlem přes 2 do 4 ks/m2</t>
  </si>
  <si>
    <t>-505208227</t>
  </si>
  <si>
    <t>68,7</t>
  </si>
  <si>
    <t>403</t>
  </si>
  <si>
    <t>1078699872</t>
  </si>
  <si>
    <t>68,7*1,15 'Přepočtené koeficientem množství</t>
  </si>
  <si>
    <t>404</t>
  </si>
  <si>
    <t>771591115</t>
  </si>
  <si>
    <t>Podlahy spárování silikonem</t>
  </si>
  <si>
    <t>2145410941</t>
  </si>
  <si>
    <t>93,55+56,2</t>
  </si>
  <si>
    <t>405</t>
  </si>
  <si>
    <t>771592011</t>
  </si>
  <si>
    <t>Čištění vnitřních ploch podlah nebo schodišť po položení dlažby chemickými prostředky</t>
  </si>
  <si>
    <t>196122215</t>
  </si>
  <si>
    <t>406</t>
  </si>
  <si>
    <t>998771202</t>
  </si>
  <si>
    <t>Přesun hmot procentní pro podlahy z dlaždic v objektech v přes 6 do 12 m</t>
  </si>
  <si>
    <t>1215086356</t>
  </si>
  <si>
    <t>776</t>
  </si>
  <si>
    <t>Podlahy povlakové</t>
  </si>
  <si>
    <t>407</t>
  </si>
  <si>
    <t>776111311</t>
  </si>
  <si>
    <t>Vysátí podkladu povlakových podlah</t>
  </si>
  <si>
    <t>1899708504</t>
  </si>
  <si>
    <t>"PVC-2" 1282,4</t>
  </si>
  <si>
    <t>"PVC-3" 113,3</t>
  </si>
  <si>
    <t>"PVC-4" 130,8</t>
  </si>
  <si>
    <t>"Koberec" 126,3</t>
  </si>
  <si>
    <t>408</t>
  </si>
  <si>
    <t>776111323</t>
  </si>
  <si>
    <t>Vysátí podkladu povlakových podlah schodišťových stupňů</t>
  </si>
  <si>
    <t>2058162544</t>
  </si>
  <si>
    <t>9*0,175+12*0,175+3,45+2,5</t>
  </si>
  <si>
    <t>409</t>
  </si>
  <si>
    <t>776121112</t>
  </si>
  <si>
    <t>Vodou ředitelná penetrace savého podkladu povlakových podlah</t>
  </si>
  <si>
    <t>1836344889</t>
  </si>
  <si>
    <t>kobsokl*0,05</t>
  </si>
  <si>
    <t>410</t>
  </si>
  <si>
    <t>776141111</t>
  </si>
  <si>
    <t>Vyrovnání podkladu povlakových podlah stěrkou pevnosti 20 MPa tl do 3 mm</t>
  </si>
  <si>
    <t>-905988917</t>
  </si>
  <si>
    <t>411</t>
  </si>
  <si>
    <t>776141221</t>
  </si>
  <si>
    <t>Vyrovnání podkladu povlakových podlah schodišťových stupňů samonivelační stěrkou pevnosti 35 MPa tl do 3 mm</t>
  </si>
  <si>
    <t>992604074</t>
  </si>
  <si>
    <t>3,45+2,5</t>
  </si>
  <si>
    <t>412</t>
  </si>
  <si>
    <t>776143131</t>
  </si>
  <si>
    <t>Tmelení schodišťových podstupnic povlakových podlah stěrkou tl do 3 mm</t>
  </si>
  <si>
    <t>7118611</t>
  </si>
  <si>
    <t>9*0,175+12*0,175</t>
  </si>
  <si>
    <t>413</t>
  </si>
  <si>
    <t>776144111</t>
  </si>
  <si>
    <t>Tmelení hran schodišťových povlakových podlah</t>
  </si>
  <si>
    <t>-5708557</t>
  </si>
  <si>
    <t>1,15*21</t>
  </si>
  <si>
    <t>414</t>
  </si>
  <si>
    <t>776211111</t>
  </si>
  <si>
    <t>Lepení textilních pásů</t>
  </si>
  <si>
    <t>-918920906</t>
  </si>
  <si>
    <t>415</t>
  </si>
  <si>
    <t>mat5</t>
  </si>
  <si>
    <t>Koberec ozn. 5 dle specifikace</t>
  </si>
  <si>
    <t>-1391244015</t>
  </si>
  <si>
    <t>126,3*1,1 'Přepočtené koeficientem množství</t>
  </si>
  <si>
    <t>416</t>
  </si>
  <si>
    <t>776221111</t>
  </si>
  <si>
    <t>Lepení pásů z PVC standardním lepidlem</t>
  </si>
  <si>
    <t>621767149</t>
  </si>
  <si>
    <t>417</t>
  </si>
  <si>
    <t>mat2</t>
  </si>
  <si>
    <t>PVC podlahovina ozn. 2 dle specifikace</t>
  </si>
  <si>
    <t>-776696097</t>
  </si>
  <si>
    <t>1282,4*1,1 'Přepočtené koeficientem množství</t>
  </si>
  <si>
    <t>418</t>
  </si>
  <si>
    <t>mat3</t>
  </si>
  <si>
    <t>PVC podlahovina ozn. 3 dle specifikace</t>
  </si>
  <si>
    <t>-1860512420</t>
  </si>
  <si>
    <t>113,3*1,1 'Přepočtené koeficientem množství</t>
  </si>
  <si>
    <t>419</t>
  </si>
  <si>
    <t>mat4</t>
  </si>
  <si>
    <t>PVC podlahovina ozn. 4 dle specifikace</t>
  </si>
  <si>
    <t>2033125918</t>
  </si>
  <si>
    <t>130,8*1,1 'Přepočtené koeficientem množství</t>
  </si>
  <si>
    <t>420</t>
  </si>
  <si>
    <t>776321111</t>
  </si>
  <si>
    <t>Montáž podlahovin z PVC na stupnice šířky do 300 mm</t>
  </si>
  <si>
    <t>701948328</t>
  </si>
  <si>
    <t>11*1,15</t>
  </si>
  <si>
    <t>8*1,15</t>
  </si>
  <si>
    <t>421</t>
  </si>
  <si>
    <t>-401483542</t>
  </si>
  <si>
    <t>21,850*0,27</t>
  </si>
  <si>
    <t>5,9*1,1 'Přepočtené koeficientem množství</t>
  </si>
  <si>
    <t>422</t>
  </si>
  <si>
    <t>776321211</t>
  </si>
  <si>
    <t>Montáž podlahovin z PVC na podstupnice výšky do 200 mm</t>
  </si>
  <si>
    <t>-1045399796</t>
  </si>
  <si>
    <t>12*1,15+9*1,15</t>
  </si>
  <si>
    <t>423</t>
  </si>
  <si>
    <t>-1534891168</t>
  </si>
  <si>
    <t>24,15*0,175</t>
  </si>
  <si>
    <t>4,226*1,1 'Přepočtené koeficientem množství</t>
  </si>
  <si>
    <t>424</t>
  </si>
  <si>
    <t>776421111</t>
  </si>
  <si>
    <t>Montáž obvodových lišt lepením</t>
  </si>
  <si>
    <t>-1259762442</t>
  </si>
  <si>
    <t>"koberec" 109,1</t>
  </si>
  <si>
    <t>425</t>
  </si>
  <si>
    <t>69751200</t>
  </si>
  <si>
    <t>lišta kobercová 50x7mm</t>
  </si>
  <si>
    <t>1126748996</t>
  </si>
  <si>
    <t>109,1*1,02 'Přepočtené koeficientem množství</t>
  </si>
  <si>
    <t>426</t>
  </si>
  <si>
    <t>776421711</t>
  </si>
  <si>
    <t>Vložení nařezaných pásků z podlahoviny do lišt</t>
  </si>
  <si>
    <t>684850006</t>
  </si>
  <si>
    <t>427</t>
  </si>
  <si>
    <t>-1663506398</t>
  </si>
  <si>
    <t>109,100*0,05</t>
  </si>
  <si>
    <t>5,455*1,1 'Přepočtené koeficientem množství</t>
  </si>
  <si>
    <t>428</t>
  </si>
  <si>
    <t>776431111</t>
  </si>
  <si>
    <t>Montáž schodišťových hran lepených</t>
  </si>
  <si>
    <t>-1472716416</t>
  </si>
  <si>
    <t>429</t>
  </si>
  <si>
    <t>28342164</t>
  </si>
  <si>
    <t>hrana schodová s lemovým ukončením z PVC 28x40x5,5mm</t>
  </si>
  <si>
    <t>1620532705</t>
  </si>
  <si>
    <t>24,15*1,02 'Přepočtené koeficientem množství</t>
  </si>
  <si>
    <t>430</t>
  </si>
  <si>
    <t>776521111</t>
  </si>
  <si>
    <t>Lepení pásů z PVC na stěnu výšky do 2,0 m</t>
  </si>
  <si>
    <t>-1639114537</t>
  </si>
  <si>
    <t>"PVC-2 -0,1m" 270,4*0,1</t>
  </si>
  <si>
    <t>"PVC-2 -0,3m" 565,3*0,3</t>
  </si>
  <si>
    <t>"PVC-4 -0,1m" 51,8*0,1</t>
  </si>
  <si>
    <t>"PVC-4 -0,3m" 11,2*0,3</t>
  </si>
  <si>
    <t>"obklady stěn PVC" 723,7</t>
  </si>
  <si>
    <t>431</t>
  </si>
  <si>
    <t>-1712595105</t>
  </si>
  <si>
    <t>196,63*1,1 'Přepočtené koeficientem množství</t>
  </si>
  <si>
    <t>432</t>
  </si>
  <si>
    <t>-1618083083</t>
  </si>
  <si>
    <t>8,54*1,1 'Přepočtené koeficientem množství</t>
  </si>
  <si>
    <t>433</t>
  </si>
  <si>
    <t>mat7</t>
  </si>
  <si>
    <t>PVC stěnové ozn. 7 dle specifikace</t>
  </si>
  <si>
    <t>1236846250</t>
  </si>
  <si>
    <t>723,7*1,1 'Přepočtené koeficientem množství</t>
  </si>
  <si>
    <t>434</t>
  </si>
  <si>
    <t>776991121</t>
  </si>
  <si>
    <t>Základní čištění nově položených podlahovin vysátím a setřením vlhkým mopem</t>
  </si>
  <si>
    <t>-1696940650</t>
  </si>
  <si>
    <t>schodyPVC</t>
  </si>
  <si>
    <t>435</t>
  </si>
  <si>
    <t>776991141</t>
  </si>
  <si>
    <t>Pastování a leštění podlahovin ručně</t>
  </si>
  <si>
    <t>697862109</t>
  </si>
  <si>
    <t>436</t>
  </si>
  <si>
    <t>998776202</t>
  </si>
  <si>
    <t>Přesun hmot procentní pro podlahy povlakové v objektech v přes 6 do 12 m</t>
  </si>
  <si>
    <t>-2117420922</t>
  </si>
  <si>
    <t>781</t>
  </si>
  <si>
    <t>Dokončovací práce - obklady</t>
  </si>
  <si>
    <t>437</t>
  </si>
  <si>
    <t>781121011</t>
  </si>
  <si>
    <t>Nátěr penetrační na stěnu</t>
  </si>
  <si>
    <t>517846198</t>
  </si>
  <si>
    <t>438</t>
  </si>
  <si>
    <t>781474111</t>
  </si>
  <si>
    <t>Montáž obkladů vnitřních keramických hladkých přes 6 do 9 ks/m2 lepených flexibilním lepidlem</t>
  </si>
  <si>
    <t>1337400525</t>
  </si>
  <si>
    <t>439</t>
  </si>
  <si>
    <t>obklad1</t>
  </si>
  <si>
    <t>Keramický obklad dle specifikace</t>
  </si>
  <si>
    <t>90901966</t>
  </si>
  <si>
    <t>440</t>
  </si>
  <si>
    <t>781494111</t>
  </si>
  <si>
    <t>Plastové profily rohové lepené flexibilním lepidlem</t>
  </si>
  <si>
    <t>-344210220</t>
  </si>
  <si>
    <t>1*2+2,1*3</t>
  </si>
  <si>
    <t>441</t>
  </si>
  <si>
    <t>781494511</t>
  </si>
  <si>
    <t>Plastové profily ukončovací lepené flexibilním lepidlem</t>
  </si>
  <si>
    <t>-923457429</t>
  </si>
  <si>
    <t>0,6*2</t>
  </si>
  <si>
    <t>25,8</t>
  </si>
  <si>
    <t>442</t>
  </si>
  <si>
    <t>781495115</t>
  </si>
  <si>
    <t>Spárování vnitřních obkladů silikonem</t>
  </si>
  <si>
    <t>-911291090</t>
  </si>
  <si>
    <t>2,1*5+1*2</t>
  </si>
  <si>
    <t>443</t>
  </si>
  <si>
    <t>781495211</t>
  </si>
  <si>
    <t>Čištění vnitřních ploch stěn po provedení obkladu chemickými prostředky</t>
  </si>
  <si>
    <t>-1583650588</t>
  </si>
  <si>
    <t>444</t>
  </si>
  <si>
    <t>998781202</t>
  </si>
  <si>
    <t>Přesun hmot procentní pro obklady keramické v objektech v přes 6 do 12 m</t>
  </si>
  <si>
    <t>-528812995</t>
  </si>
  <si>
    <t>445</t>
  </si>
  <si>
    <t>-508747040</t>
  </si>
  <si>
    <t>783</t>
  </si>
  <si>
    <t>Dokončovací práce - nátěry</t>
  </si>
  <si>
    <t>446</t>
  </si>
  <si>
    <t>783301311</t>
  </si>
  <si>
    <t>Odmaštění zámečnických konstrukcí vodou ředitelným odmašťovačem</t>
  </si>
  <si>
    <t>-1766301770</t>
  </si>
  <si>
    <t xml:space="preserve">"zárubně" </t>
  </si>
  <si>
    <t>"D1" (0,9+1,97*2)*(0,15+0,1+0,1)*21+(0,9+1,97*2)*(0,1+0,1+0,1)*5+(0,9+1,97*2)*(0,2+0,1+0,1)*1</t>
  </si>
  <si>
    <t>"D2" (0,7+1,97*2)*(0,15+0,1+0,1)*1+(0,7+1,97*2)*(0,1+0,1+0,1)*14</t>
  </si>
  <si>
    <t>"D3" (0,9+1,97*2)*(0,15+0,1+0,1)*1</t>
  </si>
  <si>
    <t>"D4" (0,8+1,97*2)*(0,15+0,1+0,1)*6+(0,8+1,97*2)*(0,1+0,1+0,1)*12</t>
  </si>
  <si>
    <t>"D5" (1,1+1,97*2)*(0,15+0,1+0,1)*6+(1,1+1,97*2)*(0,1+0,1+0,1)*12</t>
  </si>
  <si>
    <t>"D7" (0,8+1,97*2)*(0,15+0,1+0,1)*6</t>
  </si>
  <si>
    <t>"D8" (0,6+1,97*2)*(0,1+0,1+0,1)*1</t>
  </si>
  <si>
    <t>"D9" (1+1,97*2)*(0,15+0,1+0,1)*3+(1+1,97*2)*(0,1+0,1+0,1)*1</t>
  </si>
  <si>
    <t>zarub</t>
  </si>
  <si>
    <t>447</t>
  </si>
  <si>
    <t>783317101</t>
  </si>
  <si>
    <t>Krycí jednonásobný syntetický standardní nátěr zámečnických konstrukcí</t>
  </si>
  <si>
    <t>-393740614</t>
  </si>
  <si>
    <t>448</t>
  </si>
  <si>
    <t>783364101</t>
  </si>
  <si>
    <t>Základní jednonásobný olejový zámečnických konstrukcí</t>
  </si>
  <si>
    <t>254632025</t>
  </si>
  <si>
    <t>449</t>
  </si>
  <si>
    <t>783801401</t>
  </si>
  <si>
    <t>Ometení omítek před provedením nátěru</t>
  </si>
  <si>
    <t>1953299139</t>
  </si>
  <si>
    <t>"výtahová šachta" 9,8*1</t>
  </si>
  <si>
    <t>450</t>
  </si>
  <si>
    <t>783813131</t>
  </si>
  <si>
    <t>Penetrační syntetický nátěr hladkých, tenkovrstvých zrnitých a štukových omítek</t>
  </si>
  <si>
    <t>66670750</t>
  </si>
  <si>
    <t>451</t>
  </si>
  <si>
    <t>783817121</t>
  </si>
  <si>
    <t>Krycí jednonásobný syntetický nátěr hladkých, zrnitých tenkovrstvých nebo štukových omítek</t>
  </si>
  <si>
    <t>1928627432</t>
  </si>
  <si>
    <t>452</t>
  </si>
  <si>
    <t>783901453</t>
  </si>
  <si>
    <t>Vysátí betonových podlah před provedením nátěru</t>
  </si>
  <si>
    <t>35801415</t>
  </si>
  <si>
    <t>"výtahová šachta" 5,88</t>
  </si>
  <si>
    <t>453</t>
  </si>
  <si>
    <t>783913151</t>
  </si>
  <si>
    <t>Penetrační syntetický nátěr hladkých betonových podlah</t>
  </si>
  <si>
    <t>324535441</t>
  </si>
  <si>
    <t>454</t>
  </si>
  <si>
    <t>783917151</t>
  </si>
  <si>
    <t>Krycí jednonásobný syntetický nátěr betonové podlahy</t>
  </si>
  <si>
    <t>1822556744</t>
  </si>
  <si>
    <t>784</t>
  </si>
  <si>
    <t>Dokončovací práce - malby a tapety</t>
  </si>
  <si>
    <t>455</t>
  </si>
  <si>
    <t>784111001</t>
  </si>
  <si>
    <t>Oprášení (ometení ) podkladu v místnostech v do 3,80 m</t>
  </si>
  <si>
    <t>-985145718</t>
  </si>
  <si>
    <t>"stěny" 3476+47,8</t>
  </si>
  <si>
    <t>"stropy" 146,7+12,8</t>
  </si>
  <si>
    <t>SDKA+SDKH</t>
  </si>
  <si>
    <t>456</t>
  </si>
  <si>
    <t>784111011</t>
  </si>
  <si>
    <t>Obroušení podkladu omítnutého v místnostech v do 3,80 m</t>
  </si>
  <si>
    <t>637959759</t>
  </si>
  <si>
    <t>457</t>
  </si>
  <si>
    <t>784181101</t>
  </si>
  <si>
    <t>Základní akrylátová jednonásobná bezbarvá penetrace podkladu v místnostech v do 3,80 m</t>
  </si>
  <si>
    <t>-230980859</t>
  </si>
  <si>
    <t>458</t>
  </si>
  <si>
    <t>784221101</t>
  </si>
  <si>
    <t>Dvojnásobné bílé malby ze směsí za sucha dobře otěruvzdorných v místnostech do 3,80 m</t>
  </si>
  <si>
    <t>881506582</t>
  </si>
  <si>
    <t>795</t>
  </si>
  <si>
    <t>Lokální vytápění</t>
  </si>
  <si>
    <t>459</t>
  </si>
  <si>
    <t>795432001</t>
  </si>
  <si>
    <t>Usazení krbové vložky hmotnosti do 100 kg</t>
  </si>
  <si>
    <t>-557338943</t>
  </si>
  <si>
    <t>"Z14" 1</t>
  </si>
  <si>
    <t>460</t>
  </si>
  <si>
    <t>Z14</t>
  </si>
  <si>
    <t>Krbová vložka dle specifikace</t>
  </si>
  <si>
    <t>2128419560</t>
  </si>
  <si>
    <t>461</t>
  </si>
  <si>
    <t>998795202</t>
  </si>
  <si>
    <t>Přesun hmot procentní pro lokální vytápění v objektech v přes 6 do 12 m</t>
  </si>
  <si>
    <t>609929523</t>
  </si>
  <si>
    <t>Práce a dodávky M</t>
  </si>
  <si>
    <t>33-M</t>
  </si>
  <si>
    <t>Montáže dopr.zaříz.,sklad. zař. a váh</t>
  </si>
  <si>
    <t>462</t>
  </si>
  <si>
    <t>Z15</t>
  </si>
  <si>
    <t>Osobní výtah dle specifikace včetně portálů</t>
  </si>
  <si>
    <t>115435359</t>
  </si>
  <si>
    <t>Soupis:</t>
  </si>
  <si>
    <t>ZTI - Zdravotechnika a plyn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</si>
  <si>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</si>
  <si>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</si>
  <si>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</si>
  <si>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</si>
  <si>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</si>
  <si>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</si>
  <si>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</si>
  <si>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VRN - Vedlejší rozpočtové náklady</t>
  </si>
  <si>
    <t xml:space="preserve">    VRN1 - Průzkumné, geodetické a projektové práce</t>
  </si>
  <si>
    <t>721</t>
  </si>
  <si>
    <t>Zdravotechnika - vnitřní kanalizace</t>
  </si>
  <si>
    <t>721173401</t>
  </si>
  <si>
    <t>Potrubí kanalizační z PVC SN 4 svodné DN 110</t>
  </si>
  <si>
    <t>172868653</t>
  </si>
  <si>
    <t>24+27+6+15+14+17+5+13+17+15+3+21+28+7+11</t>
  </si>
  <si>
    <t>721173402</t>
  </si>
  <si>
    <t>Potrubí kanalizační z PVC SN 4 svodné DN 125</t>
  </si>
  <si>
    <t>1897782542</t>
  </si>
  <si>
    <t>7+10+6+9+7+6+8+6</t>
  </si>
  <si>
    <t>721173403</t>
  </si>
  <si>
    <t>Potrubí kanalizační z PVC SN 4 svodné DN 160</t>
  </si>
  <si>
    <t>1746635348</t>
  </si>
  <si>
    <t>10+20+5+3+5+4+10+6</t>
  </si>
  <si>
    <t>721173404</t>
  </si>
  <si>
    <t>Potrubí kanalizační z PVC SN 4 svodné DN 200</t>
  </si>
  <si>
    <t>-1408612541</t>
  </si>
  <si>
    <t>23+11+22</t>
  </si>
  <si>
    <t>721174024</t>
  </si>
  <si>
    <t>Potrubí kanalizační z PP odpadní DN 75</t>
  </si>
  <si>
    <t>1697543617</t>
  </si>
  <si>
    <t>24+11</t>
  </si>
  <si>
    <t>721174025</t>
  </si>
  <si>
    <t>Potrubí kanalizační z PP odpadní DN 110</t>
  </si>
  <si>
    <t>1536929667</t>
  </si>
  <si>
    <t>36+21+34+36+5</t>
  </si>
  <si>
    <t>721174042</t>
  </si>
  <si>
    <t>Potrubí kanalizační z PP připojovací DN 40</t>
  </si>
  <si>
    <t>-186810298</t>
  </si>
  <si>
    <t>721174043</t>
  </si>
  <si>
    <t>Potrubí kanalizační z PP připojovací DN 50</t>
  </si>
  <si>
    <t>-1046633580</t>
  </si>
  <si>
    <t>721174044</t>
  </si>
  <si>
    <t>Potrubí kanalizační z PP připojovací DN 75</t>
  </si>
  <si>
    <t>1488097221</t>
  </si>
  <si>
    <t>721174045</t>
  </si>
  <si>
    <t>Potrubí kanalizační z PP připojovací DN 110</t>
  </si>
  <si>
    <t>182723113</t>
  </si>
  <si>
    <t>721194104</t>
  </si>
  <si>
    <t>Vyvedení a upevnění odpadních výpustek DN 40</t>
  </si>
  <si>
    <t>-2111129565</t>
  </si>
  <si>
    <t>721194105</t>
  </si>
  <si>
    <t>Vyvedení a upevnění odpadních výpustek DN 50</t>
  </si>
  <si>
    <t>2006213188</t>
  </si>
  <si>
    <t>721194109</t>
  </si>
  <si>
    <t>Vyvedení a upevnění odpadních výpustek DN 110</t>
  </si>
  <si>
    <t>-1710370175</t>
  </si>
  <si>
    <t>721211421</t>
  </si>
  <si>
    <t>Vpusť podlahová se svislým odtokem DN 50/75/110 mřížka nerez 115x115</t>
  </si>
  <si>
    <t>1838714342</t>
  </si>
  <si>
    <t>721211511</t>
  </si>
  <si>
    <t>Vpusť sklepní s vodorovným odtokem a izolační přírubou DN 75/110 mřížka plast 138x138</t>
  </si>
  <si>
    <t>1455604587</t>
  </si>
  <si>
    <t>721226511</t>
  </si>
  <si>
    <t>Zápachová uzávěrka podomítková pro pračku a myčku DN 40</t>
  </si>
  <si>
    <t>-665491610</t>
  </si>
  <si>
    <t>721273152</t>
  </si>
  <si>
    <t>Hlavice ventilační polypropylen PP DN 75</t>
  </si>
  <si>
    <t>1631343662</t>
  </si>
  <si>
    <t>721273153</t>
  </si>
  <si>
    <t>Hlavice ventilační polypropylen PP DN 110</t>
  </si>
  <si>
    <t>1345760669</t>
  </si>
  <si>
    <t>721290111</t>
  </si>
  <si>
    <t>Zkouška těsnosti potrubí kanalizace vodou DN do 125</t>
  </si>
  <si>
    <t>1042140406</t>
  </si>
  <si>
    <t>721290112</t>
  </si>
  <si>
    <t>Zkouška těsnosti potrubí kanalizace vodou DN 150/DN 200</t>
  </si>
  <si>
    <t>-2081783534</t>
  </si>
  <si>
    <t>998721201</t>
  </si>
  <si>
    <t>Přesun hmot procentní pro vnitřní kanalizace v objektech v do 6 m</t>
  </si>
  <si>
    <t>-1188768079</t>
  </si>
  <si>
    <t>722</t>
  </si>
  <si>
    <t>Zdravotechnika - vnitřní vodovod</t>
  </si>
  <si>
    <t>722130233</t>
  </si>
  <si>
    <t>Potrubí vodovodní ocelové závitové pozinkované svařované běžné DN 25</t>
  </si>
  <si>
    <t>-298531436</t>
  </si>
  <si>
    <t>722130234</t>
  </si>
  <si>
    <t>Potrubí vodovodní ocelové závitové pozinkované svařované běžné DN 32</t>
  </si>
  <si>
    <t>-1219888145</t>
  </si>
  <si>
    <t>722130235</t>
  </si>
  <si>
    <t>Potrubí vodovodní ocelové závitové pozinkované svařované běžné DN 40</t>
  </si>
  <si>
    <t>2006670116</t>
  </si>
  <si>
    <t>722130236</t>
  </si>
  <si>
    <t>Potrubí vodovodní ocelové závitové pozinkované svařované běžné DN 50</t>
  </si>
  <si>
    <t>-1040199556</t>
  </si>
  <si>
    <t>722174001</t>
  </si>
  <si>
    <t>Potrubí vodovodní plastové PPR svar polyfúze PN 16 D 16x2,2 mm</t>
  </si>
  <si>
    <t>-741993452</t>
  </si>
  <si>
    <t>11+16+14+30+15+32+40+17+9</t>
  </si>
  <si>
    <t>722174002</t>
  </si>
  <si>
    <t>Potrubí vodovodní plastové PPR svar polyfúze PN 16 D 20x2,8 mm</t>
  </si>
  <si>
    <t>-209721184</t>
  </si>
  <si>
    <t>14+26+28+15+30</t>
  </si>
  <si>
    <t>722174003</t>
  </si>
  <si>
    <t>Potrubí vodovodní plastové PPR svar polyfúze PN 16 D 25x3,5 mm</t>
  </si>
  <si>
    <t>-441725809</t>
  </si>
  <si>
    <t>15+15+12+11</t>
  </si>
  <si>
    <t>722174004</t>
  </si>
  <si>
    <t>Potrubí vodovodní plastové PPR svar polyfúze PN 16 D 32x4,4 mm</t>
  </si>
  <si>
    <t>401333389</t>
  </si>
  <si>
    <t>15+16+19</t>
  </si>
  <si>
    <t>722174005</t>
  </si>
  <si>
    <t>Potrubí vodovodní plastové PPR svar polyfúze PN 16 D 40x5,5 mm</t>
  </si>
  <si>
    <t>1216644211</t>
  </si>
  <si>
    <t>28+10+14+12</t>
  </si>
  <si>
    <t>722174006</t>
  </si>
  <si>
    <t>Potrubí vodovodní plastové PPR svar polyfúze PN 16 D 50x6,9 mm</t>
  </si>
  <si>
    <t>1656775433</t>
  </si>
  <si>
    <t>22+6+12+15</t>
  </si>
  <si>
    <t>722174021</t>
  </si>
  <si>
    <t>Potrubí vodovodní plastové PPR svar polyfúze PN 20 D 16x2,7 mm</t>
  </si>
  <si>
    <t>1642753382</t>
  </si>
  <si>
    <t>11+60+21+28+22</t>
  </si>
  <si>
    <t>722174022</t>
  </si>
  <si>
    <t>Potrubí vodovodní plastové PPR svar polyfúze PN 20 D 20x3,4 mm</t>
  </si>
  <si>
    <t>1683316889</t>
  </si>
  <si>
    <t>14+26+28+3+16+25+12+20</t>
  </si>
  <si>
    <t>722174023</t>
  </si>
  <si>
    <t>Potrubí vodovodní plastové PPR svar polyfúze PN 20 D 25x4,2 mm</t>
  </si>
  <si>
    <t>-537096589</t>
  </si>
  <si>
    <t>30+16+12+15+7+19</t>
  </si>
  <si>
    <t>722174024</t>
  </si>
  <si>
    <t>Potrubí vodovodní plastové PPR svar polyfúze PN 20 D 32x5,4 mm</t>
  </si>
  <si>
    <t>-1755400075</t>
  </si>
  <si>
    <t>6+9+7+14+14+10+14+17</t>
  </si>
  <si>
    <t>722174025</t>
  </si>
  <si>
    <t>Potrubí vodovodní plastové PPR svar polyfúze PN 20 D 40x6,7 mm</t>
  </si>
  <si>
    <t>-2026581646</t>
  </si>
  <si>
    <t>28+24+22+18+20</t>
  </si>
  <si>
    <t>722174026</t>
  </si>
  <si>
    <t>Potrubí vodovodní plastové PPR svar polyfúze PN 20 D 50x8,4 mm</t>
  </si>
  <si>
    <t>-1774287579</t>
  </si>
  <si>
    <t>22+6+12+8</t>
  </si>
  <si>
    <t>722181212</t>
  </si>
  <si>
    <t>Ochrana vodovodního potrubí přilepenými termoizolačními trubicemi z PE tl do 6 mm DN přes 22 do 32 mm</t>
  </si>
  <si>
    <t>1592641059</t>
  </si>
  <si>
    <t>21+12</t>
  </si>
  <si>
    <t>722181213</t>
  </si>
  <si>
    <t>Ochrana vodovodního potrubí přilepenými termoizolačními trubicemi z PE tl do 6 mm DN přes 32 mm</t>
  </si>
  <si>
    <t>-482025130</t>
  </si>
  <si>
    <t>22+15</t>
  </si>
  <si>
    <t>722181231</t>
  </si>
  <si>
    <t>Ochrana vodovodního potrubí přilepenými termoizolačními trubicemi z PE tl přes 9 do 13 mm DN do 22 mm</t>
  </si>
  <si>
    <t>-462591456</t>
  </si>
  <si>
    <t>722181232</t>
  </si>
  <si>
    <t>Ochrana vodovodního potrubí přilepenými termoizolačními trubicemi z PE tl přes 9 do 13 mm DN přes 22 do 45 mm</t>
  </si>
  <si>
    <t>225420250</t>
  </si>
  <si>
    <t>113+53+50+64</t>
  </si>
  <si>
    <t>722181233</t>
  </si>
  <si>
    <t>Ochrana vodovodního potrubí přilepenými termoizolačními trubicemi z PE tl přes 9 do 13 mm DN přes 45 do 63 mm</t>
  </si>
  <si>
    <t>-2117046032</t>
  </si>
  <si>
    <t>722181251</t>
  </si>
  <si>
    <t>Ochrana vodovodního potrubí přilepenými termoizolačními trubicemi z PE tl přes 20 do 25 mm DN do 22 mm</t>
  </si>
  <si>
    <t>-32110068</t>
  </si>
  <si>
    <t>722181252</t>
  </si>
  <si>
    <t>Ochrana vodovodního potrubí přilepenými termoizolačními trubicemi z PE tl přes 20 do 25 mm DN přes 22 do 45 mm</t>
  </si>
  <si>
    <t>-1670348470</t>
  </si>
  <si>
    <t>144+99+91+112</t>
  </si>
  <si>
    <t>722181253</t>
  </si>
  <si>
    <t>Ochrana vodovodního potrubí přilepenými termoizolačními trubicemi z PE tl přes 20 do 25 mm DN přes 45 do 63 mm</t>
  </si>
  <si>
    <t>769113778</t>
  </si>
  <si>
    <t>722182013</t>
  </si>
  <si>
    <t>Podpůrný žlab pro potrubí D 32</t>
  </si>
  <si>
    <t>160549572</t>
  </si>
  <si>
    <t>722182014</t>
  </si>
  <si>
    <t>Podpůrný žlab pro potrubí D 40</t>
  </si>
  <si>
    <t>-2037703035</t>
  </si>
  <si>
    <t>722182015</t>
  </si>
  <si>
    <t>Podpůrný žlab pro potrubí D 50</t>
  </si>
  <si>
    <t>62548774</t>
  </si>
  <si>
    <t>722190401</t>
  </si>
  <si>
    <t>Vyvedení a upevnění výpustku DN do 25</t>
  </si>
  <si>
    <t>749838462</t>
  </si>
  <si>
    <t>722220111</t>
  </si>
  <si>
    <t>Nástěnka pro výtokový ventil G 1/2" s jedním závitem</t>
  </si>
  <si>
    <t>-1018387066</t>
  </si>
  <si>
    <t>33+46+2+8+4+20+2</t>
  </si>
  <si>
    <t>722220112</t>
  </si>
  <si>
    <t>Nástěnka pro výtokový ventil G 3/4" s jedním závitem</t>
  </si>
  <si>
    <t>-1242655584</t>
  </si>
  <si>
    <t>722220121</t>
  </si>
  <si>
    <t>Nástěnka pro baterii G 1/2" s jedním závitem</t>
  </si>
  <si>
    <t>pár</t>
  </si>
  <si>
    <t>-1114299441</t>
  </si>
  <si>
    <t>722224115</t>
  </si>
  <si>
    <t>Kohout plnicí nebo vypouštěcí G 1/2" PN 10 s jedním závitem</t>
  </si>
  <si>
    <t>289935014</t>
  </si>
  <si>
    <t>722224152</t>
  </si>
  <si>
    <t>Kulový kohout zahradní s vnějším závitem a páčkou PN 15, T 120°C G 1/2" - 3/4"</t>
  </si>
  <si>
    <t>1873137899</t>
  </si>
  <si>
    <t>722231074</t>
  </si>
  <si>
    <t>Ventil zpětný mosazný G 1" PN 10 do 110°C se dvěma závity</t>
  </si>
  <si>
    <t>-899093226</t>
  </si>
  <si>
    <t>722231075</t>
  </si>
  <si>
    <t>Ventil zpětný mosazný G 5/4" PN 10 do 110°C se dvěma závity</t>
  </si>
  <si>
    <t>806168058</t>
  </si>
  <si>
    <t>722231077</t>
  </si>
  <si>
    <t xml:space="preserve">Ventil zpětný mosazný  G 2" PN 10 do 110°C se dvěma závity</t>
  </si>
  <si>
    <t>-523118272</t>
  </si>
  <si>
    <t>722231143</t>
  </si>
  <si>
    <t>Ventil závitový pojistný rohový G 1"</t>
  </si>
  <si>
    <t>-1372391999</t>
  </si>
  <si>
    <t>722231206</t>
  </si>
  <si>
    <t xml:space="preserve">Ventil redukční mosazný  G 2" PN 6 do 25°C s 2x vnitřním závitem bez manometru</t>
  </si>
  <si>
    <t>-76182451</t>
  </si>
  <si>
    <t>722232045</t>
  </si>
  <si>
    <t>Kohout kulový přímý G 1" PN 42 do 185°C vnitřní závit</t>
  </si>
  <si>
    <t>1146399160</t>
  </si>
  <si>
    <t>722232047</t>
  </si>
  <si>
    <t>Kohout kulový přímý G 6/4" PN 42 do 185°C vnitřní závit</t>
  </si>
  <si>
    <t>1831099810</t>
  </si>
  <si>
    <t>722232048</t>
  </si>
  <si>
    <t xml:space="preserve">Kohout kulový přímý  G 2" PN 42 do 185°C vnitřní závit</t>
  </si>
  <si>
    <t>903969566</t>
  </si>
  <si>
    <t>722232504</t>
  </si>
  <si>
    <t>Potrubní oddělovač G 5/4" PN 10 do 65°C vnější závit</t>
  </si>
  <si>
    <t>-1491842631</t>
  </si>
  <si>
    <t>722234265</t>
  </si>
  <si>
    <t>Filtr mosazný G 1" PN 20 do 80°C s 2x vnitřním závitem</t>
  </si>
  <si>
    <t>1977070666</t>
  </si>
  <si>
    <t>722234268</t>
  </si>
  <si>
    <t>Filtr mosazný G 2" PN 20 do 80°C s 2x vnitřním závitem</t>
  </si>
  <si>
    <t>-1242035784</t>
  </si>
  <si>
    <t>722250133</t>
  </si>
  <si>
    <t>Hydrantový systém s tvarově stálou hadicí D 25 x 30 m celoplechový</t>
  </si>
  <si>
    <t>1295340712</t>
  </si>
  <si>
    <t>722270105</t>
  </si>
  <si>
    <t>Sestava vodoměrová závitová G 2"</t>
  </si>
  <si>
    <t>-1435203091</t>
  </si>
  <si>
    <t>722290226</t>
  </si>
  <si>
    <t>Zkouška těsnosti vodovodního potrubí závitového DN do 50</t>
  </si>
  <si>
    <t>2023602809</t>
  </si>
  <si>
    <t>184+113+53+50+64+55+142+144+99+91+112+48</t>
  </si>
  <si>
    <t>722290234</t>
  </si>
  <si>
    <t>Proplach a dezinfekce vodovodního potrubí DN do 80</t>
  </si>
  <si>
    <t>-1350487958</t>
  </si>
  <si>
    <t>998722201</t>
  </si>
  <si>
    <t>Přesun hmot procentní pro vnitřní vodovod v objektech v do 6 m</t>
  </si>
  <si>
    <t>-1466974293</t>
  </si>
  <si>
    <t>723</t>
  </si>
  <si>
    <t>Zdravotechnika - vnitřní plynovod</t>
  </si>
  <si>
    <t>723111202</t>
  </si>
  <si>
    <t>Potrubí ocelové závitové černé bezešvé svařované běžné DN 15</t>
  </si>
  <si>
    <t>-1185653545</t>
  </si>
  <si>
    <t>723111203</t>
  </si>
  <si>
    <t>Potrubí ocelové závitové černé bezešvé svařované běžné DN 20</t>
  </si>
  <si>
    <t>936112670</t>
  </si>
  <si>
    <t>723111204</t>
  </si>
  <si>
    <t>Potrubí ocelové závitové černé bezešvé svařované běžné DN 25</t>
  </si>
  <si>
    <t>-1429931399</t>
  </si>
  <si>
    <t>723150368</t>
  </si>
  <si>
    <t>Chránička D 76x3,2 mm</t>
  </si>
  <si>
    <t>-1299623037</t>
  </si>
  <si>
    <t>723190105</t>
  </si>
  <si>
    <t>Přípojka plynovodní nerezová hadice G 1/2"F x G 1/2"F délky 100 cm spojovaná na závit</t>
  </si>
  <si>
    <t>1772802176</t>
  </si>
  <si>
    <t>723190106</t>
  </si>
  <si>
    <t>Přípojka plynovodní nerezová hadice G 1/2"F x G 1/2"F délky 150 cm spojovaná na závit</t>
  </si>
  <si>
    <t>-1845944978</t>
  </si>
  <si>
    <t>723231162</t>
  </si>
  <si>
    <t>Kohout kulový přímý G 1/2" PN 42 do 185°C plnoprůtokový vnitřní závit těžká řada</t>
  </si>
  <si>
    <t>670699876</t>
  </si>
  <si>
    <t>998723201</t>
  </si>
  <si>
    <t>Přesun hmot procentní pro vnitřní plynovod v objektech v do 6 m</t>
  </si>
  <si>
    <t>1331751770</t>
  </si>
  <si>
    <t>725</t>
  </si>
  <si>
    <t>Zdravotechnika - zařizovací předměty</t>
  </si>
  <si>
    <t>725119125</t>
  </si>
  <si>
    <t>Montáž klozetových mís závěsných na nosné stěny</t>
  </si>
  <si>
    <t>1476908660</t>
  </si>
  <si>
    <t>64236051</t>
  </si>
  <si>
    <t>klozet keramický bílý závěsný hluboké splachování pro handicapované</t>
  </si>
  <si>
    <t>-1729460284</t>
  </si>
  <si>
    <t>64236031</t>
  </si>
  <si>
    <t>klozet keramický bílý závěsný hluboké splachování 530x360x350mm</t>
  </si>
  <si>
    <t>1989045678</t>
  </si>
  <si>
    <t>725219101</t>
  </si>
  <si>
    <t>Montáž umyvadla připevněného na konzoly</t>
  </si>
  <si>
    <t>-574207581</t>
  </si>
  <si>
    <t>64211023</t>
  </si>
  <si>
    <t>umyvadlo keramické závěsné bezbariérové bílé 640x550mm</t>
  </si>
  <si>
    <t>-2003157406</t>
  </si>
  <si>
    <t>64211036</t>
  </si>
  <si>
    <t>umyvadlo keramické závěsné rohové bílé š 550mm</t>
  </si>
  <si>
    <t>1021840397</t>
  </si>
  <si>
    <t>64221042</t>
  </si>
  <si>
    <t>umývátko keramické závěsné s otvorem bílé 450x370mm</t>
  </si>
  <si>
    <t>-1317387300</t>
  </si>
  <si>
    <t>64211046</t>
  </si>
  <si>
    <t>umyvadlo keramické závěsné bílé š 600mm</t>
  </si>
  <si>
    <t>1463628268</t>
  </si>
  <si>
    <t>64211045</t>
  </si>
  <si>
    <t>umyvadlo keramické závěsné bílé š 550mm</t>
  </si>
  <si>
    <t>1967803647</t>
  </si>
  <si>
    <t>64211005</t>
  </si>
  <si>
    <t>umyvadlo keramické závěsné bílé 550x420mm</t>
  </si>
  <si>
    <t>-407498615</t>
  </si>
  <si>
    <t>725229104</t>
  </si>
  <si>
    <t>Montáž vany se zápachovou uzávěrkou z litého polymermramoru</t>
  </si>
  <si>
    <t>164857920</t>
  </si>
  <si>
    <t>55421502</t>
  </si>
  <si>
    <t>vana polymerbetonová oválná 1850x1070mm 190L</t>
  </si>
  <si>
    <t>1550746534</t>
  </si>
  <si>
    <t>725241142</t>
  </si>
  <si>
    <t>Vanička sprchová akrylátová čtvrtkruhová 900x900 mm</t>
  </si>
  <si>
    <t>-933562102</t>
  </si>
  <si>
    <t>725244813</t>
  </si>
  <si>
    <t>Zástěna sprchová rohová rámová se skleněnou výplní tl. 4 a 5 mm dveře posuvné dvoudílné na čtvrtkruhovou vaničku 900x900 mm</t>
  </si>
  <si>
    <t>1734755687</t>
  </si>
  <si>
    <t>725244906</t>
  </si>
  <si>
    <t>Montáž zástěny sprchové do niky</t>
  </si>
  <si>
    <t>1456102644</t>
  </si>
  <si>
    <t>55484009</t>
  </si>
  <si>
    <t>dveře sprchové zasouvací čtyřdílné 1200x1900mm</t>
  </si>
  <si>
    <t>698774082</t>
  </si>
  <si>
    <t>55484008</t>
  </si>
  <si>
    <t>dveře sprchové zasouvací čtyřdílné 1100x1900mm</t>
  </si>
  <si>
    <t>569964455</t>
  </si>
  <si>
    <t>725291111</t>
  </si>
  <si>
    <t>Doplňky zařízení koupelen a záchodů keramické toaletní deska rovná šířka 450 mm</t>
  </si>
  <si>
    <t>549588772</t>
  </si>
  <si>
    <t>725291211</t>
  </si>
  <si>
    <t>Doplňky zařízení koupelen a záchodů keramické mýdelník jednoduchý</t>
  </si>
  <si>
    <t>45565341</t>
  </si>
  <si>
    <t>725291511</t>
  </si>
  <si>
    <t>Doplňky zařízení koupelen a záchodů plastové dávkovač tekutého mýdla na 350 ml</t>
  </si>
  <si>
    <t>-586517177</t>
  </si>
  <si>
    <t>725291621</t>
  </si>
  <si>
    <t>Doplňky zařízení koupelen a záchodů nerezové zásobník toaletních papírů</t>
  </si>
  <si>
    <t>-1303840146</t>
  </si>
  <si>
    <t>725291631</t>
  </si>
  <si>
    <t>Doplňky zařízení koupelen a záchodů nerezové zásobník papírových ručníků</t>
  </si>
  <si>
    <t>-2058485460</t>
  </si>
  <si>
    <t>725291641</t>
  </si>
  <si>
    <t>Doplňky zařízení koupelen a záchodů nerezové madlo sprchové 750 x 450 mm</t>
  </si>
  <si>
    <t>-1171385463</t>
  </si>
  <si>
    <t>725291642</t>
  </si>
  <si>
    <t>Doplňky zařízení koupelen a záchodů nerezové sedačky do sprchy</t>
  </si>
  <si>
    <t>2048473999</t>
  </si>
  <si>
    <t>725291706</t>
  </si>
  <si>
    <t>Doplňky zařízení koupelen a záchodů smaltované madlo rovné dl 800 mm</t>
  </si>
  <si>
    <t>-558160413</t>
  </si>
  <si>
    <t>725291708</t>
  </si>
  <si>
    <t>Doplňky zařízení koupelen a záchodů smaltované madlo rovné dl 1000 mm</t>
  </si>
  <si>
    <t>539598622</t>
  </si>
  <si>
    <t>725291721</t>
  </si>
  <si>
    <t>Doplňky zařízení koupelen a záchodů smaltované madlo krakorcové sklopné dl 550 mm</t>
  </si>
  <si>
    <t>-1667588932</t>
  </si>
  <si>
    <t>725291722</t>
  </si>
  <si>
    <t>Doplňky zařízení koupelen a záchodů smaltované madlo krakorcové sklopné dl 834 mm</t>
  </si>
  <si>
    <t>-966409054</t>
  </si>
  <si>
    <t>725319111</t>
  </si>
  <si>
    <t>Montáž dřezu ostatních typů</t>
  </si>
  <si>
    <t>-932354909</t>
  </si>
  <si>
    <t>55231080</t>
  </si>
  <si>
    <t>dřez nerez vestavný matný 560x480mm</t>
  </si>
  <si>
    <t>-1330639592</t>
  </si>
  <si>
    <t>55231084</t>
  </si>
  <si>
    <t>dřez nerez vestavný matný 775x480mm</t>
  </si>
  <si>
    <t>1294616524</t>
  </si>
  <si>
    <t>725331111</t>
  </si>
  <si>
    <t>Výlevka bez výtokových armatur keramická se sklopnou plastovou mřížkou 500 mm</t>
  </si>
  <si>
    <t>-990608094</t>
  </si>
  <si>
    <t>725539301R</t>
  </si>
  <si>
    <t>Dodávka a montáž dezinfektoru 600x630x1610 mm, objem 72 l</t>
  </si>
  <si>
    <t>408087297</t>
  </si>
  <si>
    <t>725819402</t>
  </si>
  <si>
    <t>Montáž ventilů rohových G 1/2" bez připojovací trubičky</t>
  </si>
  <si>
    <t>1555045544</t>
  </si>
  <si>
    <t>55141002</t>
  </si>
  <si>
    <t>ventil kulový rohový s filtrem 1/2"x3/8" s celokovovým kulatým designem</t>
  </si>
  <si>
    <t>-1396877805</t>
  </si>
  <si>
    <t>725821315</t>
  </si>
  <si>
    <t>Baterie dřezová nástěnná páková s otáčivým plochým ústím a délkou ramínka 200 mm</t>
  </si>
  <si>
    <t>-724750615</t>
  </si>
  <si>
    <t>725822613</t>
  </si>
  <si>
    <t>Baterie umyvadlová stojánková páková s výpustí</t>
  </si>
  <si>
    <t>-1549904781</t>
  </si>
  <si>
    <t>-314568444</t>
  </si>
  <si>
    <t>725831312</t>
  </si>
  <si>
    <t>Baterie vanová nástěnná páková s příslušenstvím a pevným držákem</t>
  </si>
  <si>
    <t>2091924365</t>
  </si>
  <si>
    <t>725841333</t>
  </si>
  <si>
    <t>Baterie sprchová podomítková s přepínačem a pevnou sprchou</t>
  </si>
  <si>
    <t>-1001170877</t>
  </si>
  <si>
    <t>725841354</t>
  </si>
  <si>
    <t>Baterie sprchová automatická s termostatickým ventilem a sprchovou růžicí</t>
  </si>
  <si>
    <t>-303934164</t>
  </si>
  <si>
    <t>725861102</t>
  </si>
  <si>
    <t>Zápachová uzávěrka pro umyvadla DN 40</t>
  </si>
  <si>
    <t>1155638967</t>
  </si>
  <si>
    <t>725862103</t>
  </si>
  <si>
    <t>Zápachová uzávěrka pro dřezy DN 40/50</t>
  </si>
  <si>
    <t>1719498435</t>
  </si>
  <si>
    <t>725862113</t>
  </si>
  <si>
    <t>Zápachová uzávěrka pro dřezy s přípojkou pro pračku nebo myčku DN 40/50</t>
  </si>
  <si>
    <t>-1244252630</t>
  </si>
  <si>
    <t>725864311</t>
  </si>
  <si>
    <t>Zápachová uzávěrka van DN 40/50 s kulovým kloubem na odtoku</t>
  </si>
  <si>
    <t>1689684487</t>
  </si>
  <si>
    <t>725865311</t>
  </si>
  <si>
    <t>Zápachová uzávěrka sprchových van DN 40/50 s kulovým kloubem na odtoku</t>
  </si>
  <si>
    <t>150943117</t>
  </si>
  <si>
    <t>725999151</t>
  </si>
  <si>
    <t>Vysokootáčková pračka 12kg, včetně připojovací sady a montážního příslušenství</t>
  </si>
  <si>
    <t>80729308</t>
  </si>
  <si>
    <t>725999253</t>
  </si>
  <si>
    <t>Průmyslová sušička 13kg, včetně připojovací sady a montážního příslušenství</t>
  </si>
  <si>
    <t>2058559817</t>
  </si>
  <si>
    <t>998725201</t>
  </si>
  <si>
    <t>Přesun hmot procentní pro zařizovací předměty v objektech v do 6 m</t>
  </si>
  <si>
    <t>1218695715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</si>
  <si>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</si>
  <si>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</si>
  <si>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</si>
  <si>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</si>
  <si>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1014149743</t>
  </si>
  <si>
    <t>726191001</t>
  </si>
  <si>
    <t>Zvukoizolační souprava pro klozet a bidet</t>
  </si>
  <si>
    <t>1747903172</t>
  </si>
  <si>
    <t>998726211</t>
  </si>
  <si>
    <t>Přesun hmot procentní pro instalační prefabrikáty v objektech v do 6 m</t>
  </si>
  <si>
    <t>-1717020509</t>
  </si>
  <si>
    <t>727</t>
  </si>
  <si>
    <t>Zdravotechnika - požární ochrana</t>
  </si>
  <si>
    <t>727112008</t>
  </si>
  <si>
    <t>Trubní ucpávka ocelového potrubí s hořlavou izolací DN 150 stěnou tl 100 mm požární odolnost EI 60</t>
  </si>
  <si>
    <t>-1500943411</t>
  </si>
  <si>
    <t>727112048</t>
  </si>
  <si>
    <t>Trubní ucpávka ocelového potrubí s hořlavou izolací DN 150 stropem tl 150 mm požární odolnost EI 60</t>
  </si>
  <si>
    <t>2060090579</t>
  </si>
  <si>
    <t>HZS</t>
  </si>
  <si>
    <t>Hodinové zúčtovací sazby</t>
  </si>
  <si>
    <t>HZS1301</t>
  </si>
  <si>
    <t>Hodinová zúčtovací sazba zedník</t>
  </si>
  <si>
    <t>512</t>
  </si>
  <si>
    <t>1541042123</t>
  </si>
  <si>
    <t>VRN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</si>
  <si>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</si>
  <si>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</si>
  <si>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</si>
  <si>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</si>
  <si>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</si>
  <si>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</si>
  <si>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-175369470</t>
  </si>
  <si>
    <t>UT - Ústřední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</si>
  <si>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</si>
  <si>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</si>
  <si>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</si>
  <si>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</si>
  <si>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</si>
  <si>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</si>
  <si>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</si>
  <si>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731244114</t>
  </si>
  <si>
    <t>Kotel ocelový závěsný na plyn kondenzační o výkonu 13-45 kW pro vytápění</t>
  </si>
  <si>
    <t>745886073</t>
  </si>
  <si>
    <t>415048801</t>
  </si>
  <si>
    <t>Kaskádový regulátor pro 2 kotle vč. zprovoznění</t>
  </si>
  <si>
    <t>-870298915</t>
  </si>
  <si>
    <t>731249901R</t>
  </si>
  <si>
    <t>Odtah spalin kaskádový D 130 mm do komína vč. montáže</t>
  </si>
  <si>
    <t>1075855808</t>
  </si>
  <si>
    <t>731341130</t>
  </si>
  <si>
    <t>Hadice napouštěcí pryžové D 16/23</t>
  </si>
  <si>
    <t>-749018540</t>
  </si>
  <si>
    <t>998731201</t>
  </si>
  <si>
    <t>Přesun hmot procentní pro kotelny v objektech v do 6 m</t>
  </si>
  <si>
    <t>706228832</t>
  </si>
  <si>
    <t>732</t>
  </si>
  <si>
    <t>Ústřední vytápění - strojovny</t>
  </si>
  <si>
    <t>732112228</t>
  </si>
  <si>
    <t>Rozdělovač sdružený hydraulický DN 65 závitový</t>
  </si>
  <si>
    <t>-996990247</t>
  </si>
  <si>
    <t>732199100</t>
  </si>
  <si>
    <t>Montáž orientačních štítků</t>
  </si>
  <si>
    <t>-1193789641</t>
  </si>
  <si>
    <t>2631809112</t>
  </si>
  <si>
    <t>Orientační štítky plastové s popisem</t>
  </si>
  <si>
    <t>2061923498</t>
  </si>
  <si>
    <t>732219345</t>
  </si>
  <si>
    <t>Montáž ohříváku vody stojatého PN 1,6/1,0 o obsahu 1000 litrů</t>
  </si>
  <si>
    <t>369370637</t>
  </si>
  <si>
    <t>732294118</t>
  </si>
  <si>
    <t>Elektrická topná jednotka šroubovací 6/4" o výkonu 9,0 kW</t>
  </si>
  <si>
    <t>858212203</t>
  </si>
  <si>
    <t>732331615</t>
  </si>
  <si>
    <t>Nádoba tlaková expanzní pro topnou a chladicí soustavu s membránou závitové připojení PN 0,6 o objemu 35 l</t>
  </si>
  <si>
    <t>-1476574724</t>
  </si>
  <si>
    <t>732331771</t>
  </si>
  <si>
    <t>Příslušenství k expanzním nádobám souprava s upínací páskou</t>
  </si>
  <si>
    <t>1212902701</t>
  </si>
  <si>
    <t>732331777</t>
  </si>
  <si>
    <t>Příslušenství k expanzním nádobám bezpečnostní uzávěr G 3/4 k měření tlaku</t>
  </si>
  <si>
    <t>1066167276</t>
  </si>
  <si>
    <t>732421454</t>
  </si>
  <si>
    <t>Čerpadlo teplovodní mokroběžné závitové oběhové DN 32 výtlak do 6,0 m průtok 7,0 m3/h pro vytápění</t>
  </si>
  <si>
    <t>-166202010</t>
  </si>
  <si>
    <t>998732201</t>
  </si>
  <si>
    <t>Přesun hmot procentní pro strojovny v objektech v do 6 m</t>
  </si>
  <si>
    <t>-17018786</t>
  </si>
  <si>
    <t>733</t>
  </si>
  <si>
    <t>Ústřední vytápění - rozvodné potrubí</t>
  </si>
  <si>
    <t>733223102</t>
  </si>
  <si>
    <t>Potrubí měděné tvrdé spojované měkkým pájením D 15x1 mm</t>
  </si>
  <si>
    <t>1145645208</t>
  </si>
  <si>
    <t>733223103</t>
  </si>
  <si>
    <t>Potrubí měděné tvrdé spojované měkkým pájením D 18x1 mm</t>
  </si>
  <si>
    <t>-1404225378</t>
  </si>
  <si>
    <t>733223104</t>
  </si>
  <si>
    <t>Potrubí měděné tvrdé spojované měkkým pájením D 22x1 mm</t>
  </si>
  <si>
    <t>-1238957731</t>
  </si>
  <si>
    <t>733223105</t>
  </si>
  <si>
    <t>Potrubí měděné tvrdé spojované měkkým pájením D 28x1,5 mm</t>
  </si>
  <si>
    <t>-1047578789</t>
  </si>
  <si>
    <t>733223106</t>
  </si>
  <si>
    <t>Potrubí měděné tvrdé spojované měkkým pájením D 35x1,5 mm</t>
  </si>
  <si>
    <t>473603113</t>
  </si>
  <si>
    <t>733223107</t>
  </si>
  <si>
    <t>Potrubí měděné tvrdé spojované měkkým pájením D 42x1,5 mm</t>
  </si>
  <si>
    <t>-1369010842</t>
  </si>
  <si>
    <t>733223108</t>
  </si>
  <si>
    <t>Potrubí měděné tvrdé spojované měkkým pájením D 54x2 mm</t>
  </si>
  <si>
    <t>-167393072</t>
  </si>
  <si>
    <t>733223109</t>
  </si>
  <si>
    <t>Potrubí měděné tvrdé spojované měkkým pájením D 64x2 mm</t>
  </si>
  <si>
    <t>1197498403</t>
  </si>
  <si>
    <t>733224222</t>
  </si>
  <si>
    <t>Příplatek k potrubí měděnému za zhotovení přípojky z trubek měděných D 15x1 mm</t>
  </si>
  <si>
    <t>2094647127</t>
  </si>
  <si>
    <t>733224225</t>
  </si>
  <si>
    <t>Příplatek k potrubí měděnému za zhotovení přípojky z trubek měděných D 28x1,5 mm</t>
  </si>
  <si>
    <t>-1931329778</t>
  </si>
  <si>
    <t>733291101</t>
  </si>
  <si>
    <t>Zkouška těsnosti potrubí měděné D do 35x1,5</t>
  </si>
  <si>
    <t>-609890768</t>
  </si>
  <si>
    <t>18+26+82+63</t>
  </si>
  <si>
    <t>733291102</t>
  </si>
  <si>
    <t>Zkouška těsnosti potrubí měděné D přes 35x1,5 do 64x2</t>
  </si>
  <si>
    <t>-871932139</t>
  </si>
  <si>
    <t>68+23+54+14</t>
  </si>
  <si>
    <t>733811241</t>
  </si>
  <si>
    <t>Ochrana potrubí ústředního vytápění termoizolačními trubicemi z PE tl přes 13 do 20 mm DN do 22 mm</t>
  </si>
  <si>
    <t>-425081600</t>
  </si>
  <si>
    <t>18+26+82</t>
  </si>
  <si>
    <t>733811242</t>
  </si>
  <si>
    <t>Ochrana potrubí ústředního vytápění termoizolačními trubicemi z PE tl přes 13 do 20 mm DN přes 32 do 45 mm</t>
  </si>
  <si>
    <t>688709058</t>
  </si>
  <si>
    <t>63+68</t>
  </si>
  <si>
    <t>733811243</t>
  </si>
  <si>
    <t>Ochrana potrubí ústředního vytápění termoizolačními trubicemi z PE tl přes 13 do 20 mm DN přes 45 do 63 mm</t>
  </si>
  <si>
    <t>-62433207</t>
  </si>
  <si>
    <t>23+54+14</t>
  </si>
  <si>
    <t>998733201</t>
  </si>
  <si>
    <t>Přesun hmot procentní pro rozvody potrubí v objektech v do 6 m</t>
  </si>
  <si>
    <t>-227591567</t>
  </si>
  <si>
    <t>734</t>
  </si>
  <si>
    <t>Ústřední vytápění - armatury</t>
  </si>
  <si>
    <t>734221536</t>
  </si>
  <si>
    <t>Ventil závitový termostatický rohový dvouregulační G 1/2 PN 16 do 110°C bez hlavice ovládání</t>
  </si>
  <si>
    <t>-1879058568</t>
  </si>
  <si>
    <t>734221682</t>
  </si>
  <si>
    <t>Termostatická hlavice kapalinová PN 10 do 110°C otopných těles VK</t>
  </si>
  <si>
    <t>2021020643</t>
  </si>
  <si>
    <t>734242417</t>
  </si>
  <si>
    <t>Ventil závitový zpětný přímý G 2 PN 16 do 110°C</t>
  </si>
  <si>
    <t>851777981</t>
  </si>
  <si>
    <t>734251212</t>
  </si>
  <si>
    <t>Ventil závitový pojistný rohový G 3/4 provozní tlak od 2,5 do 6 barů</t>
  </si>
  <si>
    <t>1833807607</t>
  </si>
  <si>
    <t>734261417</t>
  </si>
  <si>
    <t>Šroubení regulační radiátorové rohové G 1/2 s vypouštěním</t>
  </si>
  <si>
    <t>-1548197057</t>
  </si>
  <si>
    <t>734291123</t>
  </si>
  <si>
    <t>Kohout plnící a vypouštěcí G 1/2 PN 10 do 90°C závitový</t>
  </si>
  <si>
    <t>1777943860</t>
  </si>
  <si>
    <t>734291247</t>
  </si>
  <si>
    <t>Filtr závitový přímý G 2 PN 16 do 130°C s vnitřními závity</t>
  </si>
  <si>
    <t>-1674579521</t>
  </si>
  <si>
    <t>734292715</t>
  </si>
  <si>
    <t>Kohout kulový přímý G 1 PN 42 do 185°C vnitřní závit</t>
  </si>
  <si>
    <t>535405159</t>
  </si>
  <si>
    <t>734292717</t>
  </si>
  <si>
    <t>Kohout kulový přímý G 1 1/2 PN 42 do 185°C vnitřní závit</t>
  </si>
  <si>
    <t>1344807327</t>
  </si>
  <si>
    <t>734292718</t>
  </si>
  <si>
    <t>Kohout kulový přímý G 2 PN 42 do 185°C vnitřní závit</t>
  </si>
  <si>
    <t>-537888325</t>
  </si>
  <si>
    <t>734295023</t>
  </si>
  <si>
    <t>Směšovací ventil otopných a chladicích systémů závitový třícestný G 5/4" se servomotorem</t>
  </si>
  <si>
    <t>628613721</t>
  </si>
  <si>
    <t>734411102</t>
  </si>
  <si>
    <t>Teploměr technický s pevným stonkem a jímkou zadní připojení průměr 63 mm délky 75 mm</t>
  </si>
  <si>
    <t>559402546</t>
  </si>
  <si>
    <t>734421112</t>
  </si>
  <si>
    <t>Tlakoměr s pevným stonkem a zpětnou klapkou tlak 0-16 bar průměr 63 mm zadní připojení</t>
  </si>
  <si>
    <t>-725553951</t>
  </si>
  <si>
    <t>734424102</t>
  </si>
  <si>
    <t>Kondenzační smyčka k přivaření stočená PN 250 do 300°C</t>
  </si>
  <si>
    <t>895276791</t>
  </si>
  <si>
    <t>998734201</t>
  </si>
  <si>
    <t>Přesun hmot procentní pro armatury v objektech v do 6 m</t>
  </si>
  <si>
    <t>-1237386169</t>
  </si>
  <si>
    <t>735</t>
  </si>
  <si>
    <t>Ústřední vytápění - otopná tělesa</t>
  </si>
  <si>
    <t>735151600</t>
  </si>
  <si>
    <t>Otopné těleso panelové dvoudeskové 2 přídavné přestupní plochy výška/délka 900/1400 mm výkon 3238 W</t>
  </si>
  <si>
    <t>-1002986243</t>
  </si>
  <si>
    <t>735511007</t>
  </si>
  <si>
    <t>Podlahové vytápění - rozvodné potrubí polyethylen PE-Xa 17x2,0 mm pro systémovou desku rozteč 100 mm</t>
  </si>
  <si>
    <t>1931822465</t>
  </si>
  <si>
    <t>735511026</t>
  </si>
  <si>
    <t>Podlahové vytápění - systémová deska s kombinovanou tepelnou a kročejovou izolací celkové výšky 31 mm</t>
  </si>
  <si>
    <t>-72756169</t>
  </si>
  <si>
    <t>735511054</t>
  </si>
  <si>
    <t>Podlahové vytápění - vodící lišta pro uchycení potrubí Ø 18 mm</t>
  </si>
  <si>
    <t>-1609722420</t>
  </si>
  <si>
    <t>735511061</t>
  </si>
  <si>
    <t>Podlahové vytápění - krycí a separační PE fólie</t>
  </si>
  <si>
    <t>-1029294882</t>
  </si>
  <si>
    <t>735511062</t>
  </si>
  <si>
    <t>Podlahové vytápění - obvodový dilatační pás samolepící s folií</t>
  </si>
  <si>
    <t>147598700</t>
  </si>
  <si>
    <t>735511063</t>
  </si>
  <si>
    <t>Podlahové vytápění - ochranná trubka potrubí podlahového topení</t>
  </si>
  <si>
    <t>2040897858</t>
  </si>
  <si>
    <t>735511083</t>
  </si>
  <si>
    <t>Podlahové vytápění - rozdělovač mosazný s průtokoměry čtyřokruhový</t>
  </si>
  <si>
    <t>2020053147</t>
  </si>
  <si>
    <t>735511085</t>
  </si>
  <si>
    <t>Podlahové vytápění - rozdělovač mosazný s průtokoměry šestiokruhový</t>
  </si>
  <si>
    <t>2054874737</t>
  </si>
  <si>
    <t>735511086</t>
  </si>
  <si>
    <t>Podlahové vytápění - rozdělovač mosazný s průtokoměry sedmiokruhový</t>
  </si>
  <si>
    <t>962798826</t>
  </si>
  <si>
    <t>735511087</t>
  </si>
  <si>
    <t>Podlahové vytápění - rozdělovač mosazný s průtokoměry osmiokruhový</t>
  </si>
  <si>
    <t>-1644060157</t>
  </si>
  <si>
    <t>735511088</t>
  </si>
  <si>
    <t>Podlahové vytápění - rozdělovač mosazný s průtokoměry devítiokruhový</t>
  </si>
  <si>
    <t>1399553703</t>
  </si>
  <si>
    <t>735511089</t>
  </si>
  <si>
    <t>Podlahové vytápění - rozdělovač mosazný s průtokoměry desítiokruhový</t>
  </si>
  <si>
    <t>139460181</t>
  </si>
  <si>
    <t>735511090</t>
  </si>
  <si>
    <t>Podlahové vytápění - rozdělovač mosazný s průtokoměry jedenáctiokruhový</t>
  </si>
  <si>
    <t>1846526669</t>
  </si>
  <si>
    <t>735511102</t>
  </si>
  <si>
    <t>Podlahové vytápění - skříň podomítková pro rozdělovač s 2-6 okruhy</t>
  </si>
  <si>
    <t>-1365419945</t>
  </si>
  <si>
    <t>735511103</t>
  </si>
  <si>
    <t>Podlahové vytápění - skříň podomítková pro rozdělovač s 6-9 okruhy</t>
  </si>
  <si>
    <t>-161542795</t>
  </si>
  <si>
    <t>735511105</t>
  </si>
  <si>
    <t>Podlahové vytápění - skříň podomítková pro rozdělovač s 9-12 okruhy</t>
  </si>
  <si>
    <t>-1607885651</t>
  </si>
  <si>
    <t>735511138</t>
  </si>
  <si>
    <t>Podlahové vytápění - svěrné šroubení se závitem EK 3/4" pro připojení potrubí 17x2,0 mm na rozdělovač</t>
  </si>
  <si>
    <t>-185327494</t>
  </si>
  <si>
    <t>735511142</t>
  </si>
  <si>
    <t>Podlahové vytápění - prostorový termostat programovatelný týdenní</t>
  </si>
  <si>
    <t>1444860574</t>
  </si>
  <si>
    <t>998735201</t>
  </si>
  <si>
    <t>Přesun hmot procentní pro otopná tělesa v objektech v do 6 m</t>
  </si>
  <si>
    <t>1374267176</t>
  </si>
  <si>
    <t>1163181548</t>
  </si>
  <si>
    <t>HZS2222</t>
  </si>
  <si>
    <t>Hodinová zúčtovací sazba topenář odborný</t>
  </si>
  <si>
    <t>288362805</t>
  </si>
  <si>
    <t>-1130228948</t>
  </si>
  <si>
    <t>jamy</t>
  </si>
  <si>
    <t>21,875</t>
  </si>
  <si>
    <t>13,2</t>
  </si>
  <si>
    <t>7,525</t>
  </si>
  <si>
    <t>rýhy</t>
  </si>
  <si>
    <t>19,113</t>
  </si>
  <si>
    <t>zásypS</t>
  </si>
  <si>
    <t>33,463</t>
  </si>
  <si>
    <t>KP - Kanalizační přípojka</t>
  </si>
  <si>
    <t>121151103</t>
  </si>
  <si>
    <t>Sejmutí ornice plochy do 100 m2 tl vrstvy do 200 mm strojně</t>
  </si>
  <si>
    <t>898753855</t>
  </si>
  <si>
    <t>2,5*2,5+6,95*1</t>
  </si>
  <si>
    <t>131251201</t>
  </si>
  <si>
    <t>Hloubení jam zapažených v hornině třídy těžitelnosti I skupiny 3 objem do 20 m3 strojně</t>
  </si>
  <si>
    <t>-1978888904</t>
  </si>
  <si>
    <t>2,5*2,5*3,5</t>
  </si>
  <si>
    <t>132251251</t>
  </si>
  <si>
    <t>Hloubení rýh nezapažených š do 2000 mm v hornině třídy těžitelnosti I skupiny 3 objem do 20 m3 strojně</t>
  </si>
  <si>
    <t>-840661108</t>
  </si>
  <si>
    <t>"zelené" 6,95*1*2,75</t>
  </si>
  <si>
    <t>151101102</t>
  </si>
  <si>
    <t>Zřízení příložného pažení a rozepření stěn rýh hl přes 2 do 4 m</t>
  </si>
  <si>
    <t>-629078227</t>
  </si>
  <si>
    <t>"zelené" 6,95*2*2,75</t>
  </si>
  <si>
    <t>151101112</t>
  </si>
  <si>
    <t>Odstranění příložného pažení a rozepření stěn rýh hl přes 2 do 4 m</t>
  </si>
  <si>
    <t>133079019</t>
  </si>
  <si>
    <t>151101201</t>
  </si>
  <si>
    <t>Zřízení příložného pažení stěn výkopu hl do 4 m</t>
  </si>
  <si>
    <t>1831035410</t>
  </si>
  <si>
    <t>2,5*4*3,5</t>
  </si>
  <si>
    <t>151101211</t>
  </si>
  <si>
    <t>Odstranění příložného pažení stěn hl do 4 m</t>
  </si>
  <si>
    <t>-1647105955</t>
  </si>
  <si>
    <t>151101301</t>
  </si>
  <si>
    <t>Zřízení rozepření stěn při pažení příložném hl do 4 m</t>
  </si>
  <si>
    <t>-385353240</t>
  </si>
  <si>
    <t>151101311</t>
  </si>
  <si>
    <t>Odstranění rozepření stěn při pažení příložném hl do 4 m</t>
  </si>
  <si>
    <t>313235699</t>
  </si>
  <si>
    <t>-231669394</t>
  </si>
  <si>
    <t>-zásypS</t>
  </si>
  <si>
    <t>167151101</t>
  </si>
  <si>
    <t>Nakládání výkopku z hornin třídy těžitelnosti I skupiny 1 až 3 do 100 m3</t>
  </si>
  <si>
    <t>-1048019715</t>
  </si>
  <si>
    <t>171201221</t>
  </si>
  <si>
    <t>Poplatek za uložení na skládce (skládkovné) zeminy a kamení kód odpadu 17 05 04</t>
  </si>
  <si>
    <t>-2100280787</t>
  </si>
  <si>
    <t>-636867224</t>
  </si>
  <si>
    <t>-435237856</t>
  </si>
  <si>
    <t>2,5*2,5*3,5-2*2*0,25-3,14*0,5*0,5*3</t>
  </si>
  <si>
    <t>"zelené" 6,95*1*(2,75-0,1-0,5)</t>
  </si>
  <si>
    <t>175151101</t>
  </si>
  <si>
    <t>Obsypání potrubí strojně sypaninou bez prohození, uloženou do 3 m</t>
  </si>
  <si>
    <t>-1371162586</t>
  </si>
  <si>
    <t>"zelené" 6,95*1*0,5</t>
  </si>
  <si>
    <t>58331289</t>
  </si>
  <si>
    <t>kamenivo těžené drobné frakce 0/2</t>
  </si>
  <si>
    <t>-1670676176</t>
  </si>
  <si>
    <t>3,475*2 'Přepočtené koeficientem množství</t>
  </si>
  <si>
    <t>181351003</t>
  </si>
  <si>
    <t>Rozprostření ornice tl vrstvy do 200 mm pl do 100 m2 v rovině nebo ve svahu do 1:5 strojně</t>
  </si>
  <si>
    <t>-387360864</t>
  </si>
  <si>
    <t>181411131</t>
  </si>
  <si>
    <t>Založení parkového trávníku výsevem pl do 1000 m2 v rovině a ve svahu do 1:5</t>
  </si>
  <si>
    <t>1402162810</t>
  </si>
  <si>
    <t>00572410</t>
  </si>
  <si>
    <t>osivo směs travní parková</t>
  </si>
  <si>
    <t>-1504808147</t>
  </si>
  <si>
    <t>13,2*0,02 'Přepočtené koeficientem množství</t>
  </si>
  <si>
    <t>21872413</t>
  </si>
  <si>
    <t>359901111</t>
  </si>
  <si>
    <t>Vyčištění stok</t>
  </si>
  <si>
    <t>-827319863</t>
  </si>
  <si>
    <t>6,95</t>
  </si>
  <si>
    <t>359901211</t>
  </si>
  <si>
    <t>Monitoring stoky jakékoli výšky na nové kanalizaci</t>
  </si>
  <si>
    <t>-2126163266</t>
  </si>
  <si>
    <t>451573111</t>
  </si>
  <si>
    <t>Lože pod potrubí otevřený výkop ze štěrkopísku</t>
  </si>
  <si>
    <t>1149807392</t>
  </si>
  <si>
    <t>2*2*0,1</t>
  </si>
  <si>
    <t>"zelené" 6,95*1*0,1</t>
  </si>
  <si>
    <t>452311151</t>
  </si>
  <si>
    <t>Podkladní desky z betonu prostého tř. C 20/25 otevřený výkop</t>
  </si>
  <si>
    <t>-14941718</t>
  </si>
  <si>
    <t>2*2*0,15</t>
  </si>
  <si>
    <t>452368211</t>
  </si>
  <si>
    <t>Výztuž podkladních desek nebo bloků nebo pražců otevřený výkop ze svařovaných sítí Kari</t>
  </si>
  <si>
    <t>-21012653</t>
  </si>
  <si>
    <t>2*2*1,25*5,4/1000</t>
  </si>
  <si>
    <t>871355221</t>
  </si>
  <si>
    <t>Kanalizační potrubí z tvrdého PVC jednovrstvé tuhost třídy SN8 DN 200</t>
  </si>
  <si>
    <t>-606553909</t>
  </si>
  <si>
    <t>877375121</t>
  </si>
  <si>
    <t>Výřez a montáž tvarovek odbočných na potrubí z kanalizačních trub z PVC DN 300</t>
  </si>
  <si>
    <t>206399175</t>
  </si>
  <si>
    <t>28617406</t>
  </si>
  <si>
    <t>odbočka sedlová kanalizace PP korugované DN 300/200</t>
  </si>
  <si>
    <t>1929083266</t>
  </si>
  <si>
    <t>892352121</t>
  </si>
  <si>
    <t>Tlaková zkouška vzduchem potrubí DN 200 těsnícím vakem ucpávkovým</t>
  </si>
  <si>
    <t>úsek</t>
  </si>
  <si>
    <t>-1480849976</t>
  </si>
  <si>
    <t>892492121</t>
  </si>
  <si>
    <t>Tlaková zkouška vzduchem potrubí DN 1000 těsnícím vakem ucpávkovým</t>
  </si>
  <si>
    <t>714748272</t>
  </si>
  <si>
    <t>894411111</t>
  </si>
  <si>
    <t>Zřízení šachet kanalizačních z betonových dílců na potrubí DN do 200 dno beton tř. C 25/30</t>
  </si>
  <si>
    <t>325046307</t>
  </si>
  <si>
    <t>59224023</t>
  </si>
  <si>
    <t>dno betonové šachtové DN 200 betonový žlab i nástupnice 100x63,5x15cm</t>
  </si>
  <si>
    <t>1670141572</t>
  </si>
  <si>
    <t>59224162</t>
  </si>
  <si>
    <t>skruž kanalizační s ocelovými stupadly 100x100x12cm</t>
  </si>
  <si>
    <t>-968601528</t>
  </si>
  <si>
    <t>59224161</t>
  </si>
  <si>
    <t>skruž kanalizační s ocelovými stupadly 100x50x12cm</t>
  </si>
  <si>
    <t>1693157854</t>
  </si>
  <si>
    <t>59224160</t>
  </si>
  <si>
    <t>skruž kanalizační s ocelovými stupadly 100x25x12cm</t>
  </si>
  <si>
    <t>-1628525648</t>
  </si>
  <si>
    <t>59224056</t>
  </si>
  <si>
    <t>kónus pro kanalizační šachty s kapsovým stupadlem 100/62,5x67x12cm</t>
  </si>
  <si>
    <t>1880974194</t>
  </si>
  <si>
    <t>59224013</t>
  </si>
  <si>
    <t>prstenec šachtový vyrovnávací betonový 625x100x100mm</t>
  </si>
  <si>
    <t>12493884</t>
  </si>
  <si>
    <t>59224348</t>
  </si>
  <si>
    <t>těsnění elastomerové pro spojení šachetních dílů DN 1000</t>
  </si>
  <si>
    <t>-2013845595</t>
  </si>
  <si>
    <t>899304111</t>
  </si>
  <si>
    <t>Osazení poklop železobetonových včetně rámů jakékoli hmotnosti</t>
  </si>
  <si>
    <t>-512832335</t>
  </si>
  <si>
    <t>55241002</t>
  </si>
  <si>
    <t>poklop kanalizační betonolitinový, rám betonolitinový 125mm, B 125 bez odvětrání</t>
  </si>
  <si>
    <t>482138660</t>
  </si>
  <si>
    <t>998276101</t>
  </si>
  <si>
    <t>Přesun hmot pro trubní vedení z trub z plastických hmot otevřený výkop</t>
  </si>
  <si>
    <t>-1172369451</t>
  </si>
  <si>
    <t>VZT - Vzduchotechnika</t>
  </si>
  <si>
    <t>D1 - zařízení č. 1</t>
  </si>
  <si>
    <t>D2 - - větrání kuchyně a skladu v 1.PP</t>
  </si>
  <si>
    <t xml:space="preserve">    D3 - potrubí kruhové těsné - s gumovým těsněním z pozinkovaného plechu, vč. mont. mater.</t>
  </si>
  <si>
    <t xml:space="preserve">    D4 - ve standardu např. SPIRO - SAFE</t>
  </si>
  <si>
    <t xml:space="preserve">    D5 - potrubí čtyřhranné sk.I, vč. mont. mater.</t>
  </si>
  <si>
    <t>D6 - zařízení č. 2</t>
  </si>
  <si>
    <t>D7 - - větrání šaten a sociálních zařízení v 1.PP</t>
  </si>
  <si>
    <t xml:space="preserve">    D8 - ohebná zvukově izolovaná hadice</t>
  </si>
  <si>
    <t xml:space="preserve">    D9 - ve standardu např. SONOFLEX</t>
  </si>
  <si>
    <t>D10 - zařízení č. 3</t>
  </si>
  <si>
    <t>D11 - - chlazení márnice v 1.PP</t>
  </si>
  <si>
    <t>D12 - zařízení č. 4</t>
  </si>
  <si>
    <t>D13 - - větrání společných sociálních zařízení v 1.PP a 1.NP</t>
  </si>
  <si>
    <t>D14 - zařízení č. 5</t>
  </si>
  <si>
    <t>D15 - - větrání sociálních zařízení a skladů v 1.PP a 1.NP</t>
  </si>
  <si>
    <t>D16 - zařízení č. 6</t>
  </si>
  <si>
    <t>D17 - - větrání výtahové šachty</t>
  </si>
  <si>
    <t>D18 - zařízení společné</t>
  </si>
  <si>
    <t>zařízení č. 1</t>
  </si>
  <si>
    <t>- větrání kuchyně a skladu v 1.PP</t>
  </si>
  <si>
    <t>Pol151</t>
  </si>
  <si>
    <t>kompaktní přívodní a odsávací rekuperační jednotka ve standardu např. DUPLEX 2500 Multi Eco ve složení: přívodní filtr ePM10 50% - 1 ks deskový rekuperátor, vč, bypassu, suchá účinnost 81% - 1 ks ventilátor, vč. EC motorů - 2 ks odsávací filtr ePM10 50% -</t>
  </si>
  <si>
    <t>Pol152</t>
  </si>
  <si>
    <t>tlumič hluku 600x400, dl. 1,2 m vč. tlumící kulisa 100x390/1,0 m - 3 ks</t>
  </si>
  <si>
    <t>Pol153</t>
  </si>
  <si>
    <t>tlumič hluku 600x400, dl. 0,7 m vč. tlumící kulisa 100x390/0,5 m - 3 ks</t>
  </si>
  <si>
    <t>Pol154</t>
  </si>
  <si>
    <t>přívodní bezprůvanová textilní vyústka pr. 355 mm, dl. 2,0 m ve standardu např. Příhoda PT - V - C355/2000 FB/P/MS-2F/WH vč. montážní materiál dle NA203142</t>
  </si>
  <si>
    <t>Pol155</t>
  </si>
  <si>
    <t>odsávací středová digestoř nerezová 1800x1100x450 mm ve standardu např. ZAZZ - 1800x1100x450 - S vč. lapače tuků osvětlení NEREZ A304L 0,2 kW, 230 V/50 Hz</t>
  </si>
  <si>
    <t>Pol156</t>
  </si>
  <si>
    <t>odsávací nástěnná digestoř nerezová 900x1250x450 mm ve standardu např. NAZ-N - 900x1250x450 - S vč. lapače tuků NEREZ A304L</t>
  </si>
  <si>
    <t>Pol157</t>
  </si>
  <si>
    <t>odsávací odlučovač tuků NEREZ 300x200 mm ve standardu např. GTM - H - 300x200 NEREZ A304L</t>
  </si>
  <si>
    <t>Pol158</t>
  </si>
  <si>
    <t>odsávací talířový ventil kovový pr. 100 mm ve standardu např. KO 10 vč. rámeček</t>
  </si>
  <si>
    <t>Pol159</t>
  </si>
  <si>
    <t>regulační klapka těsná 315x200 mm - ruční ve standardu např. RKT - 315x200 - R</t>
  </si>
  <si>
    <t>Pol160</t>
  </si>
  <si>
    <t>regulační klapka těsná 160x200 mm - ruční ve standardu např. RKT - 315x200 - R</t>
  </si>
  <si>
    <t>Pol161</t>
  </si>
  <si>
    <t>protidešťová žaluzie 630x355 mm ve standardu např. PZZn - 630x355 - S vč. síto</t>
  </si>
  <si>
    <t>Pol162</t>
  </si>
  <si>
    <t>výfuková hlavice zaoblená 250x400 mm, 135° ve standardu např. HVZ - 250x400 - S vč. síto</t>
  </si>
  <si>
    <t>potrubí kruhové těsné - s gumovým těsněním z pozinkovaného plechu, vč. mont. mater.</t>
  </si>
  <si>
    <t>ve standardu např. SPIRO - SAFE</t>
  </si>
  <si>
    <t>Pol163</t>
  </si>
  <si>
    <t>do pr. 355 mm /0% (1m)</t>
  </si>
  <si>
    <t>Pol164</t>
  </si>
  <si>
    <t>do pr. 100 mm /0% (1m)</t>
  </si>
  <si>
    <t>potrubí čtyřhranné sk.I, vč. mont. mater.</t>
  </si>
  <si>
    <t>Pol165</t>
  </si>
  <si>
    <t>do obvodu 2 000 mm / 50% (3m + 3m + 3m + 6m)</t>
  </si>
  <si>
    <t>Pol166</t>
  </si>
  <si>
    <t>do obvodu 1 300 mm / 30% (8m + 9m + 3m + 5m + 7m + 8m + 5m)</t>
  </si>
  <si>
    <t>Pol167</t>
  </si>
  <si>
    <t>tepelná izolace tl. 40 mm do AL polepu (2,1x (3m +2m + 3m + 2m) + 1,4x (8m + 6m))</t>
  </si>
  <si>
    <t>Pol168</t>
  </si>
  <si>
    <t>tepelná izolace tl. 40 mm do plechu (1,4x (2m))</t>
  </si>
  <si>
    <t>Pol169</t>
  </si>
  <si>
    <t>napojení a zprovoznění zařízení č. 1.1</t>
  </si>
  <si>
    <t>D6</t>
  </si>
  <si>
    <t>zařízení č. 2</t>
  </si>
  <si>
    <t>- větrání šaten a sociálních zařízení v 1.PP</t>
  </si>
  <si>
    <t>Pol170</t>
  </si>
  <si>
    <t>kompaktní přívodní a odsávací rekuperační jednotka ve standardu např. SAVE VTR 700 - L ve složení: přívodní filtr ePM10 50% - 1 ks odsávací filtr ePM10 50% - 1 ks rotační rekuperátor, min. účinnost 85% - 1 ks ventilátory, vč. EC motorů - 2 ks elektrický o</t>
  </si>
  <si>
    <t>Pol171</t>
  </si>
  <si>
    <t>tlumič hluku pr. 250 mm, dl. 0,9 m ve standardu např. MAA 250, dl. 0,9 m</t>
  </si>
  <si>
    <t>Pol172</t>
  </si>
  <si>
    <t>zpětná klapka pr. 250 mm ve standardu např. RSK 250</t>
  </si>
  <si>
    <t>Pol173</t>
  </si>
  <si>
    <t>přívodní vířivý nastavitelný anemostat 600x600 mm ve standardu např. VVM 600 / C / V / P / 24 / R TPM 001/96</t>
  </si>
  <si>
    <t>Pol174</t>
  </si>
  <si>
    <t>přívodní vířivý nastavitelný anemostat 300X300 mm ve standardu např. VVM 300 / C / V / P / 8 / R TPM 001/96</t>
  </si>
  <si>
    <t>Pol175</t>
  </si>
  <si>
    <t>odsávací talířový ventil kovový pr. 160 mm ve standardu např. KO 16 vč. rámeček</t>
  </si>
  <si>
    <t>Pol176</t>
  </si>
  <si>
    <t>odsávací talířový ventil kovový pr. 125 mm ve standardu např. KO 12 vč. rámeček</t>
  </si>
  <si>
    <t>Pol177</t>
  </si>
  <si>
    <t>stěnová mřížka 400x200 mm ve standardu např. NOVA - L - 1 - 400x200 - 20 - R</t>
  </si>
  <si>
    <t>Pol178</t>
  </si>
  <si>
    <t>stěnová mřížka 300x200 mm ve standardu např. NOVA - L - 1 - 300x200 - 20 - R</t>
  </si>
  <si>
    <t>Pol179</t>
  </si>
  <si>
    <t>protidešťová žaluzie 355x200 mm ve standardu např. PZZn - 355x200 - S vč. síto</t>
  </si>
  <si>
    <t>Pol180</t>
  </si>
  <si>
    <t>výfuková hlavice pr. 280 mm ve standardu např. HU 280</t>
  </si>
  <si>
    <t>ohebná zvukově izolovaná hadice</t>
  </si>
  <si>
    <t>ve standardu např. SONOFLEX</t>
  </si>
  <si>
    <t>Pol181</t>
  </si>
  <si>
    <t>do pr. 160 mm (4x 1,5m)</t>
  </si>
  <si>
    <t>Pol182</t>
  </si>
  <si>
    <t>do pr. 125 mm (1x 1,5m)</t>
  </si>
  <si>
    <t>Pol183</t>
  </si>
  <si>
    <t>do pr. 100 mm (1x 1,5m)</t>
  </si>
  <si>
    <t>Pol184</t>
  </si>
  <si>
    <t>do pr. 250 mm /50% (13m + 4m + 7m + 10m + 6m + 6m + 4m)</t>
  </si>
  <si>
    <t>Pol185</t>
  </si>
  <si>
    <t>do pr. 160 mm /30% (2m + 2m + 4m)</t>
  </si>
  <si>
    <t>Pol186</t>
  </si>
  <si>
    <t>potrubí čtyřhranné sk.I, vč. mont. mater. do obvodu 1 200 mm / 0% (1m + 1m + 1m)</t>
  </si>
  <si>
    <t>Pol187</t>
  </si>
  <si>
    <t>tepelná izolace tl. 40 mm do AL polepu (0,35π x (5m + 4m + 5m))</t>
  </si>
  <si>
    <t>Pol188</t>
  </si>
  <si>
    <t>požární izolace EI 30 (0,35π x (8m))</t>
  </si>
  <si>
    <t>Pol189</t>
  </si>
  <si>
    <t>tepelná izolace tl. 40 mm do plechu (0,3π x (1m))</t>
  </si>
  <si>
    <t>Pol190</t>
  </si>
  <si>
    <t>napojení a zprovoznění zařízení č. 2.1</t>
  </si>
  <si>
    <t>zařízení č. 3</t>
  </si>
  <si>
    <t>D11</t>
  </si>
  <si>
    <t>- chlazení márnice v 1.PP</t>
  </si>
  <si>
    <t>Pol191</t>
  </si>
  <si>
    <t>venkovní kondenzační jednotka SPLIT systém ve standardu např. LG - DC09RQ.UL2 vč. automatický restart celoroční provoz konzoly inverter Qch = 2,5 kW, 1,6 kW, 7,0 A, 230 V/50 Hz R32</t>
  </si>
  <si>
    <t>Pol192</t>
  </si>
  <si>
    <t>vnitřní nástěnná jednotka (m.č. 0.26) ve standardu např. LG - DC09RQ.NSJ vč. infra ovladač Qch = 2,5 kW, 1,5 l/h</t>
  </si>
  <si>
    <t>Pol193</t>
  </si>
  <si>
    <t>chladovody 6,35/9,5 mm (3m + 2m) vč. lišt, izolace a montážního materiálu a kabelového žlabu</t>
  </si>
  <si>
    <t>Pol194</t>
  </si>
  <si>
    <t>napojení a zprovoznění zařízení č. 3.1</t>
  </si>
  <si>
    <t>D12</t>
  </si>
  <si>
    <t>zařízení č. 4</t>
  </si>
  <si>
    <t>D13</t>
  </si>
  <si>
    <t>- větrání společných sociálních zařízení v 1.PP a 1.NP</t>
  </si>
  <si>
    <t>Pol195</t>
  </si>
  <si>
    <t>potrubní ventilátor zvukově izolovaný pr. 125 mm ve standardu např. TD 350/125 Silent Ecowatt vč. pružná manžeta pr. 125 mm - 2 ks časový doběh DT4 Vod = 180 m3/h, Pext = 80 Pa 0,019 kW, 0,14 A, 230 V/50 Hz</t>
  </si>
  <si>
    <t>Pol196</t>
  </si>
  <si>
    <t>potrubní ventilátor zvukově izolovaný pr. 125 mm ve standardu např. TD 350/125 Silent Ecowatt vč. pružná manžeta pr. 125 mm - 2 ks časový doběh DT4 Vod = 160 m3/h, Pext = 80 Pa 0,019 kW, 0,14 A, 230 V/50 Hz</t>
  </si>
  <si>
    <t>Pol197</t>
  </si>
  <si>
    <t>tlumič hluku pr. 125 mm, dl. 0,6 m ve standardu např. MAA 125, 0,6 m</t>
  </si>
  <si>
    <t>Pol198</t>
  </si>
  <si>
    <t>venkovní samotížná žaluzie pr. 125 mm ve standardu např. PER 125</t>
  </si>
  <si>
    <t>Pol199</t>
  </si>
  <si>
    <t>zpětná klapka pr. 125 mm ve standardu např. RSK 125</t>
  </si>
  <si>
    <t>Pol200</t>
  </si>
  <si>
    <t>Pol201</t>
  </si>
  <si>
    <t>Pol202</t>
  </si>
  <si>
    <t>výfuková hlavice pr. 200 mm ve standardu např. HU 200</t>
  </si>
  <si>
    <t>Pol203</t>
  </si>
  <si>
    <t>do pr. 125 mm (4x 1,5m)</t>
  </si>
  <si>
    <t>Pol204</t>
  </si>
  <si>
    <t>do pr. 100 mm (4x 1,5m)</t>
  </si>
  <si>
    <t>Pol205</t>
  </si>
  <si>
    <t>potrubí kruhové těsné - s gumovým těsněním z pozinkovaného plechu, vč. mont. mater. ve standardu např. SPIRO - SAFE do pr. 125 mm /30% (6m + 4m + 4m + 4m + 3m +4m)</t>
  </si>
  <si>
    <t>Pol206</t>
  </si>
  <si>
    <t>tepelná izolace tl. 40 mm do plechu (0,2π x (1m + 1m))</t>
  </si>
  <si>
    <t>D14</t>
  </si>
  <si>
    <t>zařízení č. 5</t>
  </si>
  <si>
    <t>D15</t>
  </si>
  <si>
    <t>- větrání sociálních zařízení a skladů v 1.PP a 1.NP</t>
  </si>
  <si>
    <t>Pol207</t>
  </si>
  <si>
    <t>stěnový radiální ventilátor ve standardu např. EBB 250 NT vč. časový doběh zpětná klapka Vod = 240 m3/h, Pext = 50 Pa 0,051 kW, 230 V/50 Hz</t>
  </si>
  <si>
    <t>Pol208</t>
  </si>
  <si>
    <t>stěnový radiální ventilátor ve standardu např. EBB 170 NT vč. časový doběh zpětná klapka Vod = 100 m3/h, Pext = 90 Pa 0,048 kW, 230 V/50 Hz</t>
  </si>
  <si>
    <t>Pol209</t>
  </si>
  <si>
    <t>stěnový axiální ventilátor ve standardu např. DECOR 300 CRZ vč. časový doběh zpětná klapka Vod = 150 m3/h, Pext = 35 Pa 0,029 kW, 230 V/50 Hz</t>
  </si>
  <si>
    <t>Pol210</t>
  </si>
  <si>
    <t>stěnový radiální ventilátor ve standardu např. EB 100 T vč. časový doběh zpětná klapka Vod = 50 m3/h, Pext = 70 Pa 0,029 kW, 230 V/50 Hz</t>
  </si>
  <si>
    <t>Pol211</t>
  </si>
  <si>
    <t>stěnový zazdívací radiální ventilátor ve standardu např. SILENT ECO U100 vč. časový doběh zpětná klapka Vod = 100 m3/h, Pext = 50 Pa 0,027 kW, 230 V/50 Hz</t>
  </si>
  <si>
    <t>Pol212</t>
  </si>
  <si>
    <t>stěnový zazdívací radiální ventilátor ve standardu např. SILENT ECO U60 vč. časový doběh zpětná klapka Vod = 60 m3/h, Pext = 50 Pa 0,011 kW, 230 V/50 Hz</t>
  </si>
  <si>
    <t>Pol213</t>
  </si>
  <si>
    <t>stěnový axiální ventilátor ve standardu např. DECOR 300 CRZ vč. časový doběh zpětná klapka Vod = 250 m3/h, Pext = 20 Pa 0,029 kW, 230 V/50 Hz</t>
  </si>
  <si>
    <t>Pol214</t>
  </si>
  <si>
    <t>vsuvný tlumič hluku pr. 80/300 - 6 ks ve standardu např. SGD 80/300</t>
  </si>
  <si>
    <t>Pol215</t>
  </si>
  <si>
    <t>Pol216</t>
  </si>
  <si>
    <t>venkovní krycí mřížka pr. 160 mm ve standardu např. LG 16</t>
  </si>
  <si>
    <t>Pol217</t>
  </si>
  <si>
    <t>výfuková hlavice pr. 250 mm ve standardu např. HU 250</t>
  </si>
  <si>
    <t>Pol218</t>
  </si>
  <si>
    <t>Pol219</t>
  </si>
  <si>
    <t>výfuková hlavice pr. 180 mm ve standardu např. HU 180</t>
  </si>
  <si>
    <t>Pol220</t>
  </si>
  <si>
    <t>pr. 100 mm (14x 1,5m)</t>
  </si>
  <si>
    <t>Pol221</t>
  </si>
  <si>
    <t>pr. 80 mm (24x 1,5m)</t>
  </si>
  <si>
    <t>Pol222</t>
  </si>
  <si>
    <t xml:space="preserve">potrubí kruhové těsné - s gumovým těsněním z pozinkovaného plechu, vč. mont. mater. ve standardu např. SPIRO - SAFE do pr. 160 mm /30% (7m + 5m + 1m + 8m + 7m + 6m + 2m + 11m + 10m + 11m + 4m + 4m + 4m + 12m + 4m + 22m +10m  + 12m)</t>
  </si>
  <si>
    <t>Pol223</t>
  </si>
  <si>
    <t>potrubí čtyřhranné sk.I, vč. mont. mater. do obvodu 1 000 mm / 0% (1m)</t>
  </si>
  <si>
    <t>Pol224</t>
  </si>
  <si>
    <t>tepelná izolace tl. 40 mm do plechu (0,25π x (1m + 1m) + 0,2π x (5m + 5m))</t>
  </si>
  <si>
    <t>D16</t>
  </si>
  <si>
    <t>zařízení č. 6</t>
  </si>
  <si>
    <t>D17</t>
  </si>
  <si>
    <t>- větrání výtahové šachty</t>
  </si>
  <si>
    <t>Pol225</t>
  </si>
  <si>
    <t>krycí mřížka pr. 280 mm ve standardu např. STG 280</t>
  </si>
  <si>
    <t>Pol226</t>
  </si>
  <si>
    <t>výfuková stříška pr. 280 mm ve standardu např. HU 280</t>
  </si>
  <si>
    <t>Pol227</t>
  </si>
  <si>
    <t>potrubí kruhové těsné - s gumovým těsněním z pozinkovaného plechu, vč. mont. mater. ve standardu např. SPIRO - SAFE do pr. 280 mm /0% (2m)</t>
  </si>
  <si>
    <t>D18</t>
  </si>
  <si>
    <t>zařízení společné</t>
  </si>
  <si>
    <t>Pol228</t>
  </si>
  <si>
    <t>montáž</t>
  </si>
  <si>
    <t>Pol229</t>
  </si>
  <si>
    <t>mechanické zaregulování a zprovoznění VZT zařízení</t>
  </si>
  <si>
    <t>Pol230</t>
  </si>
  <si>
    <t>lešení</t>
  </si>
  <si>
    <t>Pol231</t>
  </si>
  <si>
    <t>doprava</t>
  </si>
  <si>
    <t>km</t>
  </si>
  <si>
    <t>SIL - Silnoproud</t>
  </si>
  <si>
    <t>Úroveň 3:</t>
  </si>
  <si>
    <t>SIL.1 - Elektroinstalace</t>
  </si>
  <si>
    <t xml:space="preserve">    997 - Přesun sutě</t>
  </si>
  <si>
    <t xml:space="preserve">    741 - Elektroinstalace - silnoproud</t>
  </si>
  <si>
    <t xml:space="preserve">    742 - Elektroinstalace - slaboproud</t>
  </si>
  <si>
    <t xml:space="preserve">    21-M - Elektromontáže</t>
  </si>
  <si>
    <t xml:space="preserve">    46-M - Zemní práce při extr.mont.pracích</t>
  </si>
  <si>
    <t>N00 - Nepojmenované práce</t>
  </si>
  <si>
    <t xml:space="preserve">    N01 - Nepojmenovaný díl</t>
  </si>
  <si>
    <t>953991121</t>
  </si>
  <si>
    <t>Dodání a osazení hmoždinek profilu 10 až 12 mm do zdiva z cihel</t>
  </si>
  <si>
    <t>-350437144</t>
  </si>
  <si>
    <t>971033431</t>
  </si>
  <si>
    <t>Vybourání otvorů ve zdivu cihelném pl do 0,25 m2 na MVC nebo MV tl do 150 mm</t>
  </si>
  <si>
    <t>-1339666184</t>
  </si>
  <si>
    <t>971033541</t>
  </si>
  <si>
    <t>Vybourání otvorů ve zdivu cihelném pl do 1 m2 na MVC nebo MV tl do 300 mm</t>
  </si>
  <si>
    <t>-391693857</t>
  </si>
  <si>
    <t>972054141</t>
  </si>
  <si>
    <t>Vybourání otvorů v ŽB stropech nebo klenbách pl do 0,0225 m2 tl do 150 mm</t>
  </si>
  <si>
    <t>-1283063406</t>
  </si>
  <si>
    <t>973031616</t>
  </si>
  <si>
    <t>Vysekání kapes ve zdivu cihelném na MV nebo MVC pro špalíky a krabice do 100x100x50 mm</t>
  </si>
  <si>
    <t>1376607739</t>
  </si>
  <si>
    <t>973031619</t>
  </si>
  <si>
    <t>Vysekání kapes ve zdivu cihelném na MV nebo MVC pro špalíky a krabice do 150x150x100 mm</t>
  </si>
  <si>
    <t>2031603924</t>
  </si>
  <si>
    <t>974082112</t>
  </si>
  <si>
    <t>Vysekání rýh pro ploché vodiče v omítce MV nebo MVC stěn š do 30 mm</t>
  </si>
  <si>
    <t>625217692</t>
  </si>
  <si>
    <t>974082113</t>
  </si>
  <si>
    <t>Vysekání rýh pro ploché vodiče v omítce MV nebo MVC stěn š do 50 mm</t>
  </si>
  <si>
    <t>-542426766</t>
  </si>
  <si>
    <t>974082116</t>
  </si>
  <si>
    <t>Vysekání rýh pro ploché vodiče v omítce MV nebo MVC stěn š do 150 mm</t>
  </si>
  <si>
    <t>-1400108147</t>
  </si>
  <si>
    <t>977131115</t>
  </si>
  <si>
    <t>Vrty příklepovými vrtáky D 16 mm do cihelného zdiva nebo prostého betonu</t>
  </si>
  <si>
    <t>-1480673579</t>
  </si>
  <si>
    <t>997</t>
  </si>
  <si>
    <t>Přesun sutě</t>
  </si>
  <si>
    <t>997013112</t>
  </si>
  <si>
    <t>Vnitrostaveništní doprava suti a vybouraných hmot pro budovy v přes 6 do 9 m s použitím mechanizace</t>
  </si>
  <si>
    <t>-528718741</t>
  </si>
  <si>
    <t>997013501</t>
  </si>
  <si>
    <t>Odvoz suti a vybouraných hmot na skládku nebo meziskládku do 1 km se složením</t>
  </si>
  <si>
    <t>-1071785048</t>
  </si>
  <si>
    <t>997013511</t>
  </si>
  <si>
    <t>Odvoz suti a vybouraných hmot z meziskládky na skládku do 1 km s naložením a se složením</t>
  </si>
  <si>
    <t>1875773981</t>
  </si>
  <si>
    <t>997013601</t>
  </si>
  <si>
    <t>Poplatek za uložení na skládce (skládkovné) stavebního odpadu betonového kód odpadu 17 01 01</t>
  </si>
  <si>
    <t>-688780395</t>
  </si>
  <si>
    <t>741</t>
  </si>
  <si>
    <t>Elektroinstalace - silnoproud</t>
  </si>
  <si>
    <t>741110002</t>
  </si>
  <si>
    <t>Montáž trubka plastová tuhá D přes 23 do 35 mm uložená pevně</t>
  </si>
  <si>
    <t>954954086</t>
  </si>
  <si>
    <t>34571154</t>
  </si>
  <si>
    <t>trubka elektroinstalační ohebná z PH, D 22,9/28,5mm</t>
  </si>
  <si>
    <t>-1963344952</t>
  </si>
  <si>
    <t>741110301</t>
  </si>
  <si>
    <t>Montáž trubka ochranná do krabic plastová tuhá D do 40 mm uložená pevně</t>
  </si>
  <si>
    <t>503547089</t>
  </si>
  <si>
    <t>34571157</t>
  </si>
  <si>
    <t>trubka elektroinstalační ohebná z PH, D 35,9/42,2mm</t>
  </si>
  <si>
    <t>-722976884</t>
  </si>
  <si>
    <t>741110513</t>
  </si>
  <si>
    <t>Montáž lišta a kanálek vkládací šířky přes 120 do 180 mm s víčkem</t>
  </si>
  <si>
    <t>-814812983</t>
  </si>
  <si>
    <t>00001597</t>
  </si>
  <si>
    <t>Drátěný kabelový žlab 60x150 mm (VxŠ) včetně podpěr na stěnu</t>
  </si>
  <si>
    <t>595126523</t>
  </si>
  <si>
    <t>741110514</t>
  </si>
  <si>
    <t>Montáž lišta a kanálek vkládací šířky přes 180 do 250 mm s víčkem</t>
  </si>
  <si>
    <t>674013284</t>
  </si>
  <si>
    <t>00009514</t>
  </si>
  <si>
    <t>Drátěný kabelový žlab 60x600 mm (VxŠ) včetně podpěr na stěnu</t>
  </si>
  <si>
    <t>985368988</t>
  </si>
  <si>
    <t>741112001</t>
  </si>
  <si>
    <t>Montáž krabice zapuštěná plastová kruhová</t>
  </si>
  <si>
    <t>-1137309629</t>
  </si>
  <si>
    <t>34571521</t>
  </si>
  <si>
    <t>krabice pod omítku PVC odbočná kruhová D 70mm s víčkem a svorkovnicí</t>
  </si>
  <si>
    <t>-608265742</t>
  </si>
  <si>
    <t>449346536</t>
  </si>
  <si>
    <t>34571458</t>
  </si>
  <si>
    <t>krabice pod omítku PVC odbočná kruhová D 100mm s víčkem</t>
  </si>
  <si>
    <t>1909139608</t>
  </si>
  <si>
    <t>741112021</t>
  </si>
  <si>
    <t>Montáž krabice nástěnná plastová čtyřhranná do 100x100 mm</t>
  </si>
  <si>
    <t>1815873672</t>
  </si>
  <si>
    <t>34571482</t>
  </si>
  <si>
    <t>krabice v uzavřeném provedení PVC s krytím IP 54 čtvercová 100x100mm</t>
  </si>
  <si>
    <t>1083085852</t>
  </si>
  <si>
    <t>741112022</t>
  </si>
  <si>
    <t>Montáž krabice nástěnná plastová čtyřhranná do 160x160 mm</t>
  </si>
  <si>
    <t>-1965219491</t>
  </si>
  <si>
    <t>00001238</t>
  </si>
  <si>
    <t>Elektroinstalační krabice 160x160 pod omítku</t>
  </si>
  <si>
    <t>-2041357322</t>
  </si>
  <si>
    <t>741112061</t>
  </si>
  <si>
    <t>Montáž krabice přístrojová zapuštěná plastová kruhová</t>
  </si>
  <si>
    <t>357127189</t>
  </si>
  <si>
    <t>34571450</t>
  </si>
  <si>
    <t>krabice pod omítku PVC přístrojová kruhová D 70mm</t>
  </si>
  <si>
    <t>-23561088</t>
  </si>
  <si>
    <t>741120301</t>
  </si>
  <si>
    <t>Montáž vodič Cu izolovaný plný a laněný s PVC pláštěm žíla 0,55-16 mm2 pevně (např. CY, CHAH-V)</t>
  </si>
  <si>
    <t>-1088865548</t>
  </si>
  <si>
    <t>PKB.607602</t>
  </si>
  <si>
    <t>H07V-U 4 ZZ</t>
  </si>
  <si>
    <t>1463396647</t>
  </si>
  <si>
    <t>PKB.607607</t>
  </si>
  <si>
    <t>H07V-U 6 ZZ</t>
  </si>
  <si>
    <t>-1228566830</t>
  </si>
  <si>
    <t>34142159</t>
  </si>
  <si>
    <t>vodič propojovací flexibilní jádro Cu lanované izolace PVC 450/750V (H07V-K) 1x16mm2</t>
  </si>
  <si>
    <t>-1221414401</t>
  </si>
  <si>
    <t>35442043</t>
  </si>
  <si>
    <t>svorka uzemnění nerez na vodovodní potrubí a okapové roury</t>
  </si>
  <si>
    <t>-1916688929</t>
  </si>
  <si>
    <t>741120501</t>
  </si>
  <si>
    <t>Montáž šňůra Cu lehká a střední do 7 žil uložená volně (např. CGSG)</t>
  </si>
  <si>
    <t>-1843179680</t>
  </si>
  <si>
    <t>00001231</t>
  </si>
  <si>
    <t>kabel H07RN-F 5G4</t>
  </si>
  <si>
    <t>-694161197</t>
  </si>
  <si>
    <t>00001232</t>
  </si>
  <si>
    <t>kabel H07RN-F 5G6</t>
  </si>
  <si>
    <t>976921607</t>
  </si>
  <si>
    <t>00001233</t>
  </si>
  <si>
    <t>kabel H07RN-F 5G10</t>
  </si>
  <si>
    <t>1590549463</t>
  </si>
  <si>
    <t>741122015</t>
  </si>
  <si>
    <t>Montáž kabel Cu bez ukončení uložený pod omítku plný kulatý 3x1,5 mm2 (např. CYKY)</t>
  </si>
  <si>
    <t>102216508</t>
  </si>
  <si>
    <t>34111030</t>
  </si>
  <si>
    <t>kabel instalační jádro Cu plné izolace PVC plášť PVC 450/750V (CYKY) 3x1,5mm2</t>
  </si>
  <si>
    <t>748240535</t>
  </si>
  <si>
    <t>741122016</t>
  </si>
  <si>
    <t>Montáž kabel Cu bez ukončení uložený pod omítku plný kulatý 3x2,5 až 6 mm2 (např. CYKY)</t>
  </si>
  <si>
    <t>1556956686</t>
  </si>
  <si>
    <t>34111036</t>
  </si>
  <si>
    <t>kabel instalační jádro Cu plné izolace PVC plášť PVC 450/750V (CYKY) 3x2,5mm2</t>
  </si>
  <si>
    <t>623547994</t>
  </si>
  <si>
    <t>741122032</t>
  </si>
  <si>
    <t>Montáž kabel Cu bez ukončení uložený pod omítku plný kulatý 5x4 až 6 mm2 (např. CYKY)</t>
  </si>
  <si>
    <t>-391843740</t>
  </si>
  <si>
    <t>PKB.711035</t>
  </si>
  <si>
    <t>CYKY-J 5x4</t>
  </si>
  <si>
    <t>1052083376</t>
  </si>
  <si>
    <t>34111100</t>
  </si>
  <si>
    <t>kabel instalační jádro Cu plné izolace PVC plášť PVC 450/750V (CYKY) 5x6mm2</t>
  </si>
  <si>
    <t>2028692305</t>
  </si>
  <si>
    <t>5*1,2 "Přepočtené koeficientem množství</t>
  </si>
  <si>
    <t>741122201</t>
  </si>
  <si>
    <t>Montáž kabel Cu plný kulatý žíla 2x1,5 až 6 mm2 uložený volně (např. CYKY)</t>
  </si>
  <si>
    <t>96415892</t>
  </si>
  <si>
    <t>00001259</t>
  </si>
  <si>
    <t>kabel CXKH-V 5x1,5</t>
  </si>
  <si>
    <t>1999512122</t>
  </si>
  <si>
    <t>741122211</t>
  </si>
  <si>
    <t>Montáž kabel Cu plný kulatý žíla 3x1,5 až 6 mm2 uložený volně (např. CYKY)</t>
  </si>
  <si>
    <t>-1582309174</t>
  </si>
  <si>
    <t>-1215304090</t>
  </si>
  <si>
    <t>1389336726</t>
  </si>
  <si>
    <t>1024104209</t>
  </si>
  <si>
    <t>34111042</t>
  </si>
  <si>
    <t>kabel instalační jádro Cu plné izolace PVC plášť PVC 450/750V (CYKY) 3x4mm2</t>
  </si>
  <si>
    <t>-1918906504</t>
  </si>
  <si>
    <t>741122232</t>
  </si>
  <si>
    <t>Montáž kabel Cu plný kulatý žíla 5x4 až 6 mm2 uložený volně (např. CYKY)</t>
  </si>
  <si>
    <t>72526919</t>
  </si>
  <si>
    <t>34111098</t>
  </si>
  <si>
    <t>kabel instalační jádro Cu plné izolace PVC plášť PVC 450/750V (CYKY) 5x4mm2</t>
  </si>
  <si>
    <t>1140958953</t>
  </si>
  <si>
    <t>-1868724654</t>
  </si>
  <si>
    <t>741122033</t>
  </si>
  <si>
    <t>Montáž kabel Cu bez ukončení uložený pod omítku plný kulatý 5x10 mm2 (např. CYKY)</t>
  </si>
  <si>
    <t>78184231</t>
  </si>
  <si>
    <t>34111076</t>
  </si>
  <si>
    <t>kabel instalační jádro Cu plné izolace PVC plášť PVC 450/750V (CYKY) 4x10mm2</t>
  </si>
  <si>
    <t>286907672</t>
  </si>
  <si>
    <t>741122233</t>
  </si>
  <si>
    <t>Montáž kabel Cu plný kulatý žíla 5x10 mm2 uložený volně (např. CYKY)</t>
  </si>
  <si>
    <t>-1318803500</t>
  </si>
  <si>
    <t>1088654831</t>
  </si>
  <si>
    <t>741130001</t>
  </si>
  <si>
    <t>Ukončení vodič izolovaný do 2,5 mm2 v rozváděči nebo na přístroji</t>
  </si>
  <si>
    <t>85948841</t>
  </si>
  <si>
    <t>741130003</t>
  </si>
  <si>
    <t>Ukončení vodič izolovaný do 4 mm2 v rozváděči nebo na přístroji</t>
  </si>
  <si>
    <t>1281472119</t>
  </si>
  <si>
    <t>741130004</t>
  </si>
  <si>
    <t>Ukončení vodič izolovaný do 6 mm2 v rozváděči nebo na přístroji</t>
  </si>
  <si>
    <t>-663065501</t>
  </si>
  <si>
    <t>741130005</t>
  </si>
  <si>
    <t>Ukončení vodič izolovaný do 10 mm2 v rozváděči nebo na přístroji</t>
  </si>
  <si>
    <t>-1665561056</t>
  </si>
  <si>
    <t>741130006</t>
  </si>
  <si>
    <t>Ukončení vodič izolovaný do 16 mm2 v rozváděči nebo na přístroji</t>
  </si>
  <si>
    <t>1209940274</t>
  </si>
  <si>
    <t>741210001</t>
  </si>
  <si>
    <t>Montáž rozvodnice oceloplechová nebo plastová běžná do 20 kg</t>
  </si>
  <si>
    <t>148274097</t>
  </si>
  <si>
    <t>00002361</t>
  </si>
  <si>
    <t>Rozvaděč R1, pro montáž pod omítku, 400 V, 25 A, IP40/20 vyrobený podle výkresů č. D1.E15 (36 modulů)</t>
  </si>
  <si>
    <t>-22485796</t>
  </si>
  <si>
    <t>741210003</t>
  </si>
  <si>
    <t>Montáž rozvodnice oceloplechová nebo plastová běžná do 100 kg</t>
  </si>
  <si>
    <t>953593843</t>
  </si>
  <si>
    <t>00002369</t>
  </si>
  <si>
    <t>Rozvaděč R2, pro montáž pod omítku, 400 V, 50 A, IP40/20 vyrobený podle výkresů č. D1.E16.1 - D1.E16.7 (245 modulů)</t>
  </si>
  <si>
    <t>1475564424</t>
  </si>
  <si>
    <t>741210201</t>
  </si>
  <si>
    <t>Montáž rozváděč skříňový nebo panelový dělitelný pole do 200 kg</t>
  </si>
  <si>
    <t>-1907490116</t>
  </si>
  <si>
    <t>00003261</t>
  </si>
  <si>
    <t>Rozvaděč RH, skříňový rozvaděč - dvě pole, 400 V, 120 A, IP40/20 vyrobený podle výkresů č. D1.E14.1 až D1.E14.8</t>
  </si>
  <si>
    <t>1097048406</t>
  </si>
  <si>
    <t>741310001</t>
  </si>
  <si>
    <t>Montáž spínač nástěnný 1-jednopólový prostředí normální se zapojením vodičů</t>
  </si>
  <si>
    <t>-1189541512</t>
  </si>
  <si>
    <t>34535000</t>
  </si>
  <si>
    <t>spínač kompletní, zápustný, jednopólový, řazení 1, šroubové svorky</t>
  </si>
  <si>
    <t>2112865230</t>
  </si>
  <si>
    <t>741310011</t>
  </si>
  <si>
    <t>Montáž ovladač nástěnný 1/0-tlačítkový zapínací prostředí normální se zapojením vodičů</t>
  </si>
  <si>
    <t>1115446101</t>
  </si>
  <si>
    <t>34535008</t>
  </si>
  <si>
    <t>ovládač zapínací kompletní, zápustný, řazení 1/0, šroubové svorky</t>
  </si>
  <si>
    <t>891196883</t>
  </si>
  <si>
    <t>741310021</t>
  </si>
  <si>
    <t>Montáž přepínač nástěnný 5-sériový prostředí normální se zapojením vodičů</t>
  </si>
  <si>
    <t>-1809093902</t>
  </si>
  <si>
    <t>34535017</t>
  </si>
  <si>
    <t>přepínač nástěnný sériový, řazení 5, IP44, šroubové svorky</t>
  </si>
  <si>
    <t>1316548911</t>
  </si>
  <si>
    <t>741310022</t>
  </si>
  <si>
    <t>Montáž přepínač nástěnný 6-střídavý prostředí normální se zapojením vodičů</t>
  </si>
  <si>
    <t>-444024678</t>
  </si>
  <si>
    <t>00007891</t>
  </si>
  <si>
    <t>spínač řazení č. 6, bílý - včetně velkoplošného krytu - mírně zaoblené hrany (např. Element)</t>
  </si>
  <si>
    <t>-925808494</t>
  </si>
  <si>
    <t>741310024</t>
  </si>
  <si>
    <t>Montáž přepínač nástěnný 6+6 dvojitý střídavý prostředí normální se zapojením vodičů</t>
  </si>
  <si>
    <t>-1693421062</t>
  </si>
  <si>
    <t>ABB.355352289D2</t>
  </si>
  <si>
    <t>Přepínač dvojitý střídavý, řazení č. 6+6, bílý - včetně velkoplošného krytu - mírně zaoblené hrany (např. Element)</t>
  </si>
  <si>
    <t>-109458562</t>
  </si>
  <si>
    <t>741310042</t>
  </si>
  <si>
    <t>Montáž přepínač nástěnný 6-střídavý prostředí venkovní/mokré se zapojením vodičů</t>
  </si>
  <si>
    <t>713269632</t>
  </si>
  <si>
    <t>00007893</t>
  </si>
  <si>
    <t>Přepínač střídavý, řazení č. 6, IP44, barva světle šedá</t>
  </si>
  <si>
    <t>369932771</t>
  </si>
  <si>
    <t>741310043</t>
  </si>
  <si>
    <t>Montáž přepínač nástěnný 7-křížový prostředí venkovní/mokré se zapojením vodičů</t>
  </si>
  <si>
    <t>-1926164435</t>
  </si>
  <si>
    <t>00007892</t>
  </si>
  <si>
    <t>spínač č. 7, bílý - včetně velkoplošného krytu - mírně zaoblené hrany (např. Element)</t>
  </si>
  <si>
    <t>-654626302</t>
  </si>
  <si>
    <t>741310401</t>
  </si>
  <si>
    <t>Montáž spínač tří/čtyřpólový nástěnný do 16 A prostředí normální se zapojením vodičů</t>
  </si>
  <si>
    <t>302157480</t>
  </si>
  <si>
    <t>00003223</t>
  </si>
  <si>
    <t>Třífázový vypínač, 400 V, 16 A</t>
  </si>
  <si>
    <t>2097090759</t>
  </si>
  <si>
    <t>741310402</t>
  </si>
  <si>
    <t>Montáž spínač tří/čtyřpólový nástěnný do 25 A prostředí normální se zapojením vodičů</t>
  </si>
  <si>
    <t>1401203528</t>
  </si>
  <si>
    <t>00004215</t>
  </si>
  <si>
    <t>Třífázový vypínač 400 V, 25 A</t>
  </si>
  <si>
    <t>1226363397</t>
  </si>
  <si>
    <t>741310403</t>
  </si>
  <si>
    <t>Montáž spínač tří/čtyřpólový nástěnný do 63 A prostředí normální se zapojením vodičů</t>
  </si>
  <si>
    <t>-1836103412</t>
  </si>
  <si>
    <t>00003234</t>
  </si>
  <si>
    <t>Třífázový vypínač 400 V, 32 A</t>
  </si>
  <si>
    <t>-1579535483</t>
  </si>
  <si>
    <t>741311011</t>
  </si>
  <si>
    <t>Montáž spínač jednokontaktní s dálkovým ovládáním se zapojením vodičů</t>
  </si>
  <si>
    <t>1157199622</t>
  </si>
  <si>
    <t>00003225</t>
  </si>
  <si>
    <t>Bezpečnostní tlačítko TOTAL STOP</t>
  </si>
  <si>
    <t>-816085337</t>
  </si>
  <si>
    <t>741313002</t>
  </si>
  <si>
    <t>Montáž zásuvka (polo)zapuštěná bezšroubové připojení 2P+PE dvojí zapojení - průběžná se zapojením vodičů</t>
  </si>
  <si>
    <t>-1987361766</t>
  </si>
  <si>
    <t>00003214</t>
  </si>
  <si>
    <t>zásuvka 1násobná 16A bílá, s clonkami a víčkem - mírně zaoblené hrany (např. Element)</t>
  </si>
  <si>
    <t>-2071553970</t>
  </si>
  <si>
    <t>00003215</t>
  </si>
  <si>
    <t>zásuvka 1násobná 16A světle šedá, IP44</t>
  </si>
  <si>
    <t>-1258733368</t>
  </si>
  <si>
    <t>34555202</t>
  </si>
  <si>
    <t>zásuvka zápustná jednonásobná chráněná, šroubové svorky</t>
  </si>
  <si>
    <t>1789454292</t>
  </si>
  <si>
    <t>741313152</t>
  </si>
  <si>
    <t>Montáž zásuvek průmyslových spojovacích provedení IP 44 3P+N+PE 32 A se zapojením vodičů</t>
  </si>
  <si>
    <t>493466521</t>
  </si>
  <si>
    <t>35811480</t>
  </si>
  <si>
    <t>zásuvka nástěnná 32A - 5pól, řazení 3P+N+PE IP44, šroubové svorky</t>
  </si>
  <si>
    <t>-103664382</t>
  </si>
  <si>
    <t>741313153</t>
  </si>
  <si>
    <t>Montáž zásuvek průmyslových spojovacích provedení IP 44 3P+N+PE 63 A se zapojením vodičů</t>
  </si>
  <si>
    <t>1423881547</t>
  </si>
  <si>
    <t>00003219</t>
  </si>
  <si>
    <t xml:space="preserve">Zásuvka - přívodka 400 V, 63 A, IP44,  pro napojení elektrocentrály</t>
  </si>
  <si>
    <t>-1018774280</t>
  </si>
  <si>
    <t>741330731</t>
  </si>
  <si>
    <t xml:space="preserve">Montáž relé pomocné ventilátorové  se zapojením vodičů</t>
  </si>
  <si>
    <t>2006461903</t>
  </si>
  <si>
    <t>00001219</t>
  </si>
  <si>
    <t>doběhové časové relé pro ventilátor, 230 V stř. do elektroinstalační krabice</t>
  </si>
  <si>
    <t>1038319483</t>
  </si>
  <si>
    <t>00008891</t>
  </si>
  <si>
    <t>1 - rámeček, barva bílá - mírně zaoblené hrany (např. Element)</t>
  </si>
  <si>
    <t>-54625204</t>
  </si>
  <si>
    <t>00008894</t>
  </si>
  <si>
    <t>2 - rámeček, barva bílá - mírně zaoblené hrany (např. Element)</t>
  </si>
  <si>
    <t>1313372332</t>
  </si>
  <si>
    <t>00008896</t>
  </si>
  <si>
    <t>3 - rámeček, barva bílá - mírně zaoblené hrany (např. Element)</t>
  </si>
  <si>
    <t>-1465012500</t>
  </si>
  <si>
    <t>00008893</t>
  </si>
  <si>
    <t>4 - rámeček, barva bílá - mírně zaoblené hrany (např. Element)</t>
  </si>
  <si>
    <t>-342735820</t>
  </si>
  <si>
    <t>00008899</t>
  </si>
  <si>
    <t>5 - rámeček, barva bílá - mírně zaoblené hrany (např. Element)</t>
  </si>
  <si>
    <t>-1351848971</t>
  </si>
  <si>
    <t>741370032</t>
  </si>
  <si>
    <t>Montáž svítidlo žárovkové bytové nástěnné přisazené 1 zdroj se sklem</t>
  </si>
  <si>
    <t>-1634202948</t>
  </si>
  <si>
    <t>00001596</t>
  </si>
  <si>
    <t>Nástěnné svítidlo LED, 5 W, IP20</t>
  </si>
  <si>
    <t>797218609</t>
  </si>
  <si>
    <t>00004539</t>
  </si>
  <si>
    <t>Nástěnné led svítidlo, 15 W, 3 000 lm, 4 000 K, IP44</t>
  </si>
  <si>
    <t>-962111734</t>
  </si>
  <si>
    <t>741370034</t>
  </si>
  <si>
    <t>Montáž svítidlo žárovkové bytové nástěnné přisazené 2 zdroje nouzové</t>
  </si>
  <si>
    <t>835859185</t>
  </si>
  <si>
    <t>00004537</t>
  </si>
  <si>
    <t>Nástěnné led nouzové svítidlo, 1 W, 125 lm, 4 000 K, doba svícení 1 hodina, nástěnné, se samočinným spuštěním při výpadku elektřiny</t>
  </si>
  <si>
    <t>907337558</t>
  </si>
  <si>
    <t>741371002</t>
  </si>
  <si>
    <t>Montáž svítidlo zářivkové bytové stropní přisazené 1 zdroj s krytem</t>
  </si>
  <si>
    <t>1428192319</t>
  </si>
  <si>
    <t>00007412</t>
  </si>
  <si>
    <t>Led svítidlo, 30 W, 3 200 lm, 4 000 K, stropní, přisazené</t>
  </si>
  <si>
    <t>-410378997</t>
  </si>
  <si>
    <t>7413</t>
  </si>
  <si>
    <t>Led svítidlo, 14 W, 1 400 lm, 4 000 K, stopní, přisazené</t>
  </si>
  <si>
    <t>-1396258319</t>
  </si>
  <si>
    <t>00007414</t>
  </si>
  <si>
    <t>Led svítidlo, 25 W, 3 406 lm, 4 000 K, stropní, přisazené</t>
  </si>
  <si>
    <t>1173984556</t>
  </si>
  <si>
    <t>00007416</t>
  </si>
  <si>
    <t>Led svítidlo, 19 W, 2 312 lm, 4 000 K, stropní, přisazené</t>
  </si>
  <si>
    <t>68854736</t>
  </si>
  <si>
    <t>00004566</t>
  </si>
  <si>
    <t>Led svítidlo, 19 W, 1 312 lm, 4 000 K, stropní, přisazené</t>
  </si>
  <si>
    <t>-1396643829</t>
  </si>
  <si>
    <t>741372112</t>
  </si>
  <si>
    <t>Montáž svítidlo LED interiérové vestavné panelové hranaté nebo kruhové přes 0,09 do 0,36 m2 se zapojením vodičů</t>
  </si>
  <si>
    <t>1722214970</t>
  </si>
  <si>
    <t>00004532</t>
  </si>
  <si>
    <t>Led svítidlo, 9 W, 1 100 lm, 4 000 K, do stropního podhledu</t>
  </si>
  <si>
    <t>-1984379485</t>
  </si>
  <si>
    <t>000045634</t>
  </si>
  <si>
    <t>Led nouzové svítidlo, 6 W, 600 lm, 4 000 K, doba svícení 1 hodina, do stropního kazetového podhledu 600x600 mm, se samočinným spuštěním při výpadku elektřiny</t>
  </si>
  <si>
    <t>39397006</t>
  </si>
  <si>
    <t>00004561</t>
  </si>
  <si>
    <t xml:space="preserve">Led svítidlo, 27 W, 3 000 lm, 4 000 K, do stropního kazetového podhledu 600x600 mm </t>
  </si>
  <si>
    <t>711343342</t>
  </si>
  <si>
    <t>00004562</t>
  </si>
  <si>
    <t>Led svítidlo, 16 W, 2 000 lm, 4 000 K, do stropního kazetového podhledu 600x600 mm</t>
  </si>
  <si>
    <t>1162569475</t>
  </si>
  <si>
    <t>00004563</t>
  </si>
  <si>
    <t>Led svítidlo, 22 W, 1 666 lm, 4 000 K, do stropního kazetového podhledu 600x600 mm</t>
  </si>
  <si>
    <t>273682625</t>
  </si>
  <si>
    <t>00004564</t>
  </si>
  <si>
    <t>Led svítidlo, 14 W, 1 450 lm, 4 000 K, do stropního kazetového podhledu 600x600 mm</t>
  </si>
  <si>
    <t>-158808332</t>
  </si>
  <si>
    <t>00004565</t>
  </si>
  <si>
    <t>Led svítidlo, 16 W, 1 950 lm, 4 000 K, do stropního kazetového podhledu 600x600 mm</t>
  </si>
  <si>
    <t>2092202411</t>
  </si>
  <si>
    <t>00004567</t>
  </si>
  <si>
    <t>Led svítidlo, 9 W, 1 100 lm, 4 000 K, do stropního kazetového podhledu 600x600 mm</t>
  </si>
  <si>
    <t>-1715895735</t>
  </si>
  <si>
    <t>00004569</t>
  </si>
  <si>
    <t>Led svítidlo, 35 W, 4 500 lm, 4 000 K, do stropního kazetového podhledu 600x600 mm</t>
  </si>
  <si>
    <t>-1746236462</t>
  </si>
  <si>
    <t>00004571</t>
  </si>
  <si>
    <t>Led svítidlo, 35 W, 3 950 lm, 4 000 K, do stropního kazetového podhledu 600x600 mm</t>
  </si>
  <si>
    <t>-2087626170</t>
  </si>
  <si>
    <t>741375001</t>
  </si>
  <si>
    <t>Montáž modulový osvětlovací systém - nosná soustava stropní přisazená</t>
  </si>
  <si>
    <t>-1032259318</t>
  </si>
  <si>
    <t>00004531</t>
  </si>
  <si>
    <t>Piktogramové svítidlo s vestavěnou AKU baterií, se samočinným spuštěním při výpadku lektřiny, doba svícení 1 hodina</t>
  </si>
  <si>
    <t>-903874212</t>
  </si>
  <si>
    <t>741810003</t>
  </si>
  <si>
    <t>Celková prohlídka elektrického rozvodu a zařízení přes 0,5 do 1 milionu Kč</t>
  </si>
  <si>
    <t>270027051</t>
  </si>
  <si>
    <t>741810011</t>
  </si>
  <si>
    <t>Příplatek k celkové prohlídce za každých dalších 500 000,- Kč</t>
  </si>
  <si>
    <t>-2023513619</t>
  </si>
  <si>
    <t>742</t>
  </si>
  <si>
    <t>Elektroinstalace - slaboproud</t>
  </si>
  <si>
    <t>742190004</t>
  </si>
  <si>
    <t>Požárně těsnící materiál do prostupu</t>
  </si>
  <si>
    <t>1936139775</t>
  </si>
  <si>
    <t>00001243</t>
  </si>
  <si>
    <t>Požárně odolný těsnící tmel</t>
  </si>
  <si>
    <t>-1007164657</t>
  </si>
  <si>
    <t>21-M</t>
  </si>
  <si>
    <t>Elektromontáže</t>
  </si>
  <si>
    <t>210950101</t>
  </si>
  <si>
    <t>Další štítek označovací na kabel</t>
  </si>
  <si>
    <t>CS ÚRS 2020 02</t>
  </si>
  <si>
    <t>486702062</t>
  </si>
  <si>
    <t>000095690</t>
  </si>
  <si>
    <t>Kabelý štítek popisovací včetně stahovacího pásku</t>
  </si>
  <si>
    <t>972307451</t>
  </si>
  <si>
    <t>46-M</t>
  </si>
  <si>
    <t>Zemní práce při extr.mont.pracích</t>
  </si>
  <si>
    <t>460710001</t>
  </si>
  <si>
    <t>Vyplnění a omítnutí rýh ve stropech hloubky do 3 cm a šířky do 3 cm</t>
  </si>
  <si>
    <t>-1326038579</t>
  </si>
  <si>
    <t>58564004</t>
  </si>
  <si>
    <t>směs suchá maltová zdicí vápenocementová M5</t>
  </si>
  <si>
    <t>-1875007994</t>
  </si>
  <si>
    <t>58541233</t>
  </si>
  <si>
    <t>pojivo sádrové normálně tuhnoucí pro instalace</t>
  </si>
  <si>
    <t>861157617</t>
  </si>
  <si>
    <t>460710002</t>
  </si>
  <si>
    <t>Vyplnění a omítnutí rýh ve stropech hloubky do 3 cm a šířky do 5 cm</t>
  </si>
  <si>
    <t>1353637382</t>
  </si>
  <si>
    <t>460710005</t>
  </si>
  <si>
    <t>Vyplnění a omítnutí rýh ve stropech hloubky do 3 cm a šířky do 15 cm</t>
  </si>
  <si>
    <t>2063938653</t>
  </si>
  <si>
    <t>N00</t>
  </si>
  <si>
    <t>Nepojmenované práce</t>
  </si>
  <si>
    <t>N01</t>
  </si>
  <si>
    <t>Nepojmenovaný díl</t>
  </si>
  <si>
    <t>00003236</t>
  </si>
  <si>
    <t>Montáž zásuvkové krabice do podlahy - 250x300</t>
  </si>
  <si>
    <t>-576667474</t>
  </si>
  <si>
    <t>00002328</t>
  </si>
  <si>
    <t>Zásuvková krabice do podlahy 250x300, 4 x zásuvka 230 V, 2x zásuvka slaboproudá</t>
  </si>
  <si>
    <t>-256458552</t>
  </si>
  <si>
    <t>00007894</t>
  </si>
  <si>
    <t>Montáž signalizačního systému nouzového volání - na WC</t>
  </si>
  <si>
    <t>-1902864602</t>
  </si>
  <si>
    <t>00007896</t>
  </si>
  <si>
    <t>Signalizační systém nouzového volání na WC podle ČSN 33 2130 ed. 3 a v souladu s Vyhl. 398/2009 Sb.</t>
  </si>
  <si>
    <t>1945031415</t>
  </si>
  <si>
    <t>1225931053</t>
  </si>
  <si>
    <t>SIL.2 - Hromosvod a uzemnění</t>
  </si>
  <si>
    <t>34343201</t>
  </si>
  <si>
    <t>trubka smršťovací středněstěnná s lepidlem MDT-A 19/6</t>
  </si>
  <si>
    <t>1401750125</t>
  </si>
  <si>
    <t>35441875</t>
  </si>
  <si>
    <t>svorka křížová pro vodič D 6-10mm</t>
  </si>
  <si>
    <t>-52035627</t>
  </si>
  <si>
    <t>741410021</t>
  </si>
  <si>
    <t>Montáž vodič uzemňovací pásek průřezu do 120 mm2 v městské zástavbě v zemi</t>
  </si>
  <si>
    <t>587650929</t>
  </si>
  <si>
    <t>35442062</t>
  </si>
  <si>
    <t>pás zemnící 30x4mm FeZn</t>
  </si>
  <si>
    <t>222755486</t>
  </si>
  <si>
    <t>35441986</t>
  </si>
  <si>
    <t>svorka odbočovací a spojovací pro pásek 30x4 mm, FeZn</t>
  </si>
  <si>
    <t>685585187</t>
  </si>
  <si>
    <t>35441996</t>
  </si>
  <si>
    <t>svorka odbočovací a spojovací pro spojování kruhových a páskových vodičů, FeZn</t>
  </si>
  <si>
    <t>374084981</t>
  </si>
  <si>
    <t>00001117</t>
  </si>
  <si>
    <t>antikorozní nátěr na svorky uzemnění</t>
  </si>
  <si>
    <t>-985354350</t>
  </si>
  <si>
    <t>741410041</t>
  </si>
  <si>
    <t>Montáž vodič uzemňovací drát nebo lano D do 10 mm v městské zástavbě</t>
  </si>
  <si>
    <t>-2119484075</t>
  </si>
  <si>
    <t>35441073</t>
  </si>
  <si>
    <t>drát D 10mm FeZn</t>
  </si>
  <si>
    <t>-1921287001</t>
  </si>
  <si>
    <t>741420001</t>
  </si>
  <si>
    <t>Montáž drát nebo lano hromosvodné svodové D do 10 mm s podpěrou</t>
  </si>
  <si>
    <t>278779730</t>
  </si>
  <si>
    <t>35441077</t>
  </si>
  <si>
    <t>drát D 8mm AlMgSi</t>
  </si>
  <si>
    <t>1882865141</t>
  </si>
  <si>
    <t>741420021</t>
  </si>
  <si>
    <t>Montáž svorka hromosvodná se 2 šrouby</t>
  </si>
  <si>
    <t>-1955912993</t>
  </si>
  <si>
    <t>35442036</t>
  </si>
  <si>
    <t>svorka uzemnění nerez připojovací</t>
  </si>
  <si>
    <t>-326857704</t>
  </si>
  <si>
    <t>741420022</t>
  </si>
  <si>
    <t>Montáž svorka hromosvodná se 3 a více šrouby</t>
  </si>
  <si>
    <t>-248847230</t>
  </si>
  <si>
    <t>35442037</t>
  </si>
  <si>
    <t>svorka uzemnění nerez křížová</t>
  </si>
  <si>
    <t>-254763839</t>
  </si>
  <si>
    <t>741420051</t>
  </si>
  <si>
    <t>Montáž vedení hromosvodné-úhelník nebo trubka s držáky do zdiva</t>
  </si>
  <si>
    <t>-1080106169</t>
  </si>
  <si>
    <t>35441802</t>
  </si>
  <si>
    <t>úhelník ochranný na ochranu svodu - 1700mm, nerez</t>
  </si>
  <si>
    <t>-1740307822</t>
  </si>
  <si>
    <t>741420083</t>
  </si>
  <si>
    <t>Montáž vedení hromosvodné-štítek k označení svodu</t>
  </si>
  <si>
    <t>1146429652</t>
  </si>
  <si>
    <t>35442110</t>
  </si>
  <si>
    <t>štítek plastový - čísla svodů</t>
  </si>
  <si>
    <t>-1015034954</t>
  </si>
  <si>
    <t>35441895</t>
  </si>
  <si>
    <t>svorka připojovací k připojení kovových částí</t>
  </si>
  <si>
    <t>-2112884800</t>
  </si>
  <si>
    <t>35442034</t>
  </si>
  <si>
    <t>svorka uzemnění nerez zkušební, 81mm</t>
  </si>
  <si>
    <t>1803552773</t>
  </si>
  <si>
    <t>741420101</t>
  </si>
  <si>
    <t>Montáž držáků oddáleného vedení do zdiva</t>
  </si>
  <si>
    <t>-2052826796</t>
  </si>
  <si>
    <t>35441415</t>
  </si>
  <si>
    <t>podpěra vedení FeZn do zdiva 150mm</t>
  </si>
  <si>
    <t>1064705985</t>
  </si>
  <si>
    <t>00001215</t>
  </si>
  <si>
    <t>podpěra vedení na ploché střechy, atiku</t>
  </si>
  <si>
    <t>-270833631</t>
  </si>
  <si>
    <t>741430012</t>
  </si>
  <si>
    <t>Montáž tyč jímací délky přes 3 m na stojan</t>
  </si>
  <si>
    <t>2040452142</t>
  </si>
  <si>
    <t>00001263</t>
  </si>
  <si>
    <t>jímací tyč výšky 3,5 m včetně stojanu</t>
  </si>
  <si>
    <t>1949399610</t>
  </si>
  <si>
    <t>35441860</t>
  </si>
  <si>
    <t>svorka FeZn k jímací tyči - 4 šrouby</t>
  </si>
  <si>
    <t>-473880294</t>
  </si>
  <si>
    <t>741810002</t>
  </si>
  <si>
    <t>Celková prohlídka elektrického rozvodu a zařízení přes 100 000 do 500 000,- Kč</t>
  </si>
  <si>
    <t>1412375045</t>
  </si>
  <si>
    <t>-1576569897</t>
  </si>
  <si>
    <t>SIL.3 - Žaluzie</t>
  </si>
  <si>
    <t>1858194647</t>
  </si>
  <si>
    <t>971033141</t>
  </si>
  <si>
    <t>Vybourání otvorů ve zdivu cihelném D do 60 mm na MVC nebo MV tl do 300 mm</t>
  </si>
  <si>
    <t>504838409</t>
  </si>
  <si>
    <t>971052241</t>
  </si>
  <si>
    <t>Vybourání nebo prorážení otvorů v ŽB příčkách a zdech pl do 0,0225 m2 tl do 300 mm</t>
  </si>
  <si>
    <t>-1427994224</t>
  </si>
  <si>
    <t>973031614</t>
  </si>
  <si>
    <t>Vysekání kapes ve zdivu cihelném na MV nebo MVC pro špalíky do 50x50x50 mm</t>
  </si>
  <si>
    <t>417478162</t>
  </si>
  <si>
    <t>-1821810870</t>
  </si>
  <si>
    <t>997013002</t>
  </si>
  <si>
    <t>Vyklizení ulehlé suti z prostorů do 15 m2 s naložením z hl do 10 m</t>
  </si>
  <si>
    <t>624675019</t>
  </si>
  <si>
    <t>-239308542</t>
  </si>
  <si>
    <t>1238121393</t>
  </si>
  <si>
    <t>741110061</t>
  </si>
  <si>
    <t>Montáž trubka plastová ohebná D přes 11 do 23 mm uložená pod omítku</t>
  </si>
  <si>
    <t>-216095204</t>
  </si>
  <si>
    <t>34571150</t>
  </si>
  <si>
    <t>trubka elektroinstalační ohebná z PH, D 13,5/18,7mm</t>
  </si>
  <si>
    <t>1218124036</t>
  </si>
  <si>
    <t>-115962607</t>
  </si>
  <si>
    <t>34571451</t>
  </si>
  <si>
    <t>krabice pod omítku PVC přístrojová kruhová D 70mm hluboká</t>
  </si>
  <si>
    <t>-1349672779</t>
  </si>
  <si>
    <t>1898506715</t>
  </si>
  <si>
    <t>34145252</t>
  </si>
  <si>
    <t>kabel propojovací flexibilní jádro Cu lanované izolace PVC 300/300V (V03VH-H) 2x0,75mm2</t>
  </si>
  <si>
    <t>193899158</t>
  </si>
  <si>
    <t>-2126069008</t>
  </si>
  <si>
    <t>1029978164</t>
  </si>
  <si>
    <t>-640227026</t>
  </si>
  <si>
    <t>741310221</t>
  </si>
  <si>
    <t>Montáž spínač (polo)zapuštěný šroubové připojení řazení 2-pro žaluzie se zapojením vodičů</t>
  </si>
  <si>
    <t>1389347240</t>
  </si>
  <si>
    <t>00002356</t>
  </si>
  <si>
    <t>ovladač tlačítkový, dvě tlačítka, žaluziový, šipky, barva bílá/bílá - mírně zaoblené hrany (např. Element) včetně rámečku a klapky</t>
  </si>
  <si>
    <t>-1162459235</t>
  </si>
  <si>
    <t>742121001</t>
  </si>
  <si>
    <t>Montáž kabelů sdělovacích pro vnitřní rozvody do 15 žil</t>
  </si>
  <si>
    <t>-1074771854</t>
  </si>
  <si>
    <t>34121582</t>
  </si>
  <si>
    <t>kabel ovládací průmyslový stíněný laminovanou Al fólií s příložným Cu drátem jádro Cu plné izolace PVC plášť PVC 250V (JQTQ) 4x0,80mm2</t>
  </si>
  <si>
    <t>1214335857</t>
  </si>
  <si>
    <t>-585136871</t>
  </si>
  <si>
    <t>34121586</t>
  </si>
  <si>
    <t>kabel ovládací průmyslový stíněný laminovanou Al fólií s příložným Cu drátem jádro Cu plné izolace PVC plášť PVC 250V (JQTQ) 14x0,80mm2</t>
  </si>
  <si>
    <t>1610730511</t>
  </si>
  <si>
    <t>1553439329</t>
  </si>
  <si>
    <t>1800684417</t>
  </si>
  <si>
    <t>460710031</t>
  </si>
  <si>
    <t>Vyplnění a omítnutí rýh ve stěnách hloubky do 3 cm a šířky do 3 cm</t>
  </si>
  <si>
    <t>-1465120595</t>
  </si>
  <si>
    <t>323482354</t>
  </si>
  <si>
    <t>59042125</t>
  </si>
  <si>
    <t>sádra šedá</t>
  </si>
  <si>
    <t>-316854419</t>
  </si>
  <si>
    <t>SIL.4 - Venkovní rozvody</t>
  </si>
  <si>
    <t>-637075248</t>
  </si>
  <si>
    <t>743605333</t>
  </si>
  <si>
    <t>34571350</t>
  </si>
  <si>
    <t>trubka elektroinstalační ohebná dvouplášťová korugovaná (chránička) D 32/40mm, HDPE+LDPE</t>
  </si>
  <si>
    <t>-5017284</t>
  </si>
  <si>
    <t>741110302</t>
  </si>
  <si>
    <t>Montáž trubka ochranná do krabic plastová tuhá D přes 40 do 90 mm uložená pevně</t>
  </si>
  <si>
    <t>1884281020</t>
  </si>
  <si>
    <t>34571361</t>
  </si>
  <si>
    <t>trubka elektroinstalační HDPE tuhá dvouplášťová korugovaná D 41/50mm</t>
  </si>
  <si>
    <t>-1019559861</t>
  </si>
  <si>
    <t>34571362</t>
  </si>
  <si>
    <t>trubka elektroinstalační HDPE tuhá dvouplášťová korugovaná D 52/63mm</t>
  </si>
  <si>
    <t>2138313055</t>
  </si>
  <si>
    <t>741122122</t>
  </si>
  <si>
    <t>Montáž kabel Cu plný kulatý žíla 3x1,5 až 6 mm2 zatažený v trubkách (např. CYKY)</t>
  </si>
  <si>
    <t>-278576346</t>
  </si>
  <si>
    <t>-1996743615</t>
  </si>
  <si>
    <t>37,5*1,2 "Přepočtené koeficientem množství</t>
  </si>
  <si>
    <t>-99404245</t>
  </si>
  <si>
    <t>-1521388046</t>
  </si>
  <si>
    <t>60*1,2 "Přepočtené koeficientem množství</t>
  </si>
  <si>
    <t>741122135</t>
  </si>
  <si>
    <t>Montáž kabel Cu plný kulatý žíla 4x35 mm2 zatažený v trubkách (např. CYKY)</t>
  </si>
  <si>
    <t>-1118447988</t>
  </si>
  <si>
    <t>34111620</t>
  </si>
  <si>
    <t>kabel silový jádro Cu izolace PVC plášť PVC 0,6/1kV (1-CYKY) 4x35mm2</t>
  </si>
  <si>
    <t>-1818299094</t>
  </si>
  <si>
    <t>44,167*1,2 "Přepočtené koeficientem množství</t>
  </si>
  <si>
    <t>741122142</t>
  </si>
  <si>
    <t>Montáž kabel Cu plný kulatý žíla 5x1,5 až 2,5 mm2 zatažený v trubkách (např. CYKY)</t>
  </si>
  <si>
    <t>-1630785900</t>
  </si>
  <si>
    <t>34111094</t>
  </si>
  <si>
    <t>kabel instalační jádro Cu plné izolace PVC plášť PVC 450/750V (CYKY) 5x2,5mm2</t>
  </si>
  <si>
    <t>220561768</t>
  </si>
  <si>
    <t>152,5*1,2 "Přepočtené koeficientem množství</t>
  </si>
  <si>
    <t>34382003</t>
  </si>
  <si>
    <t xml:space="preserve">páska elektroizolační  15mm,10m, tl 0,15mm</t>
  </si>
  <si>
    <t>718783656</t>
  </si>
  <si>
    <t>10*1,2 "Přepočtené koeficientem množství</t>
  </si>
  <si>
    <t>741122152</t>
  </si>
  <si>
    <t>Montáž kabel Cu plný kulatý žíla 19x1,5 až 2,5 mm2 zatažený v trubkách (např. CYKY)</t>
  </si>
  <si>
    <t>-1924624990</t>
  </si>
  <si>
    <t>682691000</t>
  </si>
  <si>
    <t>101,667*1,2 "Přepočtené koeficientem množství</t>
  </si>
  <si>
    <t>1340161203</t>
  </si>
  <si>
    <t>741130008</t>
  </si>
  <si>
    <t>Ukončení vodič izolovaný do 35 mm2 v rozváděči nebo na přístroji</t>
  </si>
  <si>
    <t>-1429319145</t>
  </si>
  <si>
    <t>1903852184</t>
  </si>
  <si>
    <t>35711671</t>
  </si>
  <si>
    <t xml:space="preserve">skříň rozváděče elektroměrového pro přímé měření  kompaktní pilíř celoplastové provedení pro 1x dvousazbový třífázový elektroměr a spínací prvek sazby přístroje na elektroměrové desce s plombovatelným krytem jističů (ER212/NKP7P)</t>
  </si>
  <si>
    <t>1525087571</t>
  </si>
  <si>
    <t>35825254</t>
  </si>
  <si>
    <t>pojistka nožová 100A nízkoztrátová 8,48W, provedení normální, charakteristika gG</t>
  </si>
  <si>
    <t>-1856332219</t>
  </si>
  <si>
    <t>741320183</t>
  </si>
  <si>
    <t>Montáž jističů třípólových nn do 125 A s krytem se zapojením vodičů</t>
  </si>
  <si>
    <t>1247504869</t>
  </si>
  <si>
    <t>35822404</t>
  </si>
  <si>
    <t>jistič 3-pólový 32 A vypínací charakteristika B vypínací schopnost 10 kA</t>
  </si>
  <si>
    <t>2034334177</t>
  </si>
  <si>
    <t>537257170</t>
  </si>
  <si>
    <t>-590663648</t>
  </si>
  <si>
    <t>970600149</t>
  </si>
  <si>
    <t>508747339</t>
  </si>
  <si>
    <t>1570435050</t>
  </si>
  <si>
    <t>210202016</t>
  </si>
  <si>
    <t>Montáž svítidlo LED venkovní na sloupek parkový</t>
  </si>
  <si>
    <t>-982735254</t>
  </si>
  <si>
    <t>0000685</t>
  </si>
  <si>
    <t>LED svítidlo na stožár venkovního osvětlení - 2 700 lm, 4 000 K, 30 W, IP65</t>
  </si>
  <si>
    <t>-1346316683</t>
  </si>
  <si>
    <t>210204002</t>
  </si>
  <si>
    <t>Montáž stožárů osvětlení parkových ocelových</t>
  </si>
  <si>
    <t>54628339</t>
  </si>
  <si>
    <t>00005268</t>
  </si>
  <si>
    <t>Stožár venkovního osvětlení - pozinkovaný stožár o délce 6 800 mm, výšce 6 000 mm, ochranná manžeta</t>
  </si>
  <si>
    <t>-1725254297</t>
  </si>
  <si>
    <t>210204201</t>
  </si>
  <si>
    <t>Montáž elektrovýzbroje stožárů osvětlení 1 okruh</t>
  </si>
  <si>
    <t>2038826871</t>
  </si>
  <si>
    <t>0000567</t>
  </si>
  <si>
    <t xml:space="preserve">Stožárová svorkovnice, která bude osazena pojistkou 6 A. </t>
  </si>
  <si>
    <t>-1737443276</t>
  </si>
  <si>
    <t>131251100</t>
  </si>
  <si>
    <t>Hloubení jam nezapažených v hornině třídy těžitelnosti I skupiny 3 objem do 20 m3 strojně</t>
  </si>
  <si>
    <t>1331987978</t>
  </si>
  <si>
    <t>131213701</t>
  </si>
  <si>
    <t>Hloubení nezapažených jam v soudržných horninách třídy těžitelnosti I skupiny 3 ručně</t>
  </si>
  <si>
    <t>1252714775</t>
  </si>
  <si>
    <t>132251101</t>
  </si>
  <si>
    <t>Hloubení rýh nezapažených š do 800 mm v hornině třídy těžitelnosti I skupiny 3 objem do 20 m3 strojně</t>
  </si>
  <si>
    <t>-20321509</t>
  </si>
  <si>
    <t>47751659</t>
  </si>
  <si>
    <t>460421001</t>
  </si>
  <si>
    <t>Lože kabelů z písku nebo štěrkopísku tl 5 cm nad kabel, bez zakrytí, šířky lože do 65 cm</t>
  </si>
  <si>
    <t>352735061</t>
  </si>
  <si>
    <t>460490013</t>
  </si>
  <si>
    <t>Krytí kabelů výstražnou fólií šířky 34 cm</t>
  </si>
  <si>
    <t>1124896983</t>
  </si>
  <si>
    <t>JTA.0013703.URS</t>
  </si>
  <si>
    <t>EXTRUNET - výstražná fólie z polyethylenu šíře 33cm s potiskem</t>
  </si>
  <si>
    <t>1178634105</t>
  </si>
  <si>
    <t>58156562</t>
  </si>
  <si>
    <t>písek podsypový spárovací frakce 0/1</t>
  </si>
  <si>
    <t>608363965</t>
  </si>
  <si>
    <t>-1144570483</t>
  </si>
  <si>
    <t>-1911988832</t>
  </si>
  <si>
    <t>00001123</t>
  </si>
  <si>
    <t>jádrové vrtání pr. 70 mm do základu o šířce 50 cm</t>
  </si>
  <si>
    <t>640692848</t>
  </si>
  <si>
    <t>00001124</t>
  </si>
  <si>
    <t>jádrové vrtání pr. 40 mm do základu o šířce 50 cm</t>
  </si>
  <si>
    <t>380730507</t>
  </si>
  <si>
    <t>00002364</t>
  </si>
  <si>
    <t>betonový povrch u stožáru</t>
  </si>
  <si>
    <t>-967141902</t>
  </si>
  <si>
    <t>ZPA.LC89</t>
  </si>
  <si>
    <t>směs betonová pro lehký beton (LIAPOR do 8 mm) LC 8/9 D 1,2</t>
  </si>
  <si>
    <t>-1795305172</t>
  </si>
  <si>
    <t>Montáž - osazení trubky v zemi pro stožár</t>
  </si>
  <si>
    <t>638159375</t>
  </si>
  <si>
    <t>00006795</t>
  </si>
  <si>
    <t>Trubka základová (stožárová) DN 250 - délka 800mm černá</t>
  </si>
  <si>
    <t>1995072808</t>
  </si>
  <si>
    <t>00005264</t>
  </si>
  <si>
    <t>Utěsnění kabelových prostupů v základech budovy</t>
  </si>
  <si>
    <t>1551849823</t>
  </si>
  <si>
    <t>24633007</t>
  </si>
  <si>
    <t>pěna montážní PUR potrubí a studnařských skruží</t>
  </si>
  <si>
    <t>litr</t>
  </si>
  <si>
    <t>-1603714576</t>
  </si>
  <si>
    <t>23152210</t>
  </si>
  <si>
    <t>tmel silikonový trvale pružný</t>
  </si>
  <si>
    <t>-909875564</t>
  </si>
  <si>
    <t>337699308</t>
  </si>
  <si>
    <t>SLB - Slaboproud</t>
  </si>
  <si>
    <t>SLB.1 - Společné trasy</t>
  </si>
  <si>
    <t>D1 - Společné trasy</t>
  </si>
  <si>
    <t>Pol1</t>
  </si>
  <si>
    <t>realizační dokumentace</t>
  </si>
  <si>
    <t>polx</t>
  </si>
  <si>
    <t>GPV</t>
  </si>
  <si>
    <t>-1899275935</t>
  </si>
  <si>
    <t>Pol2</t>
  </si>
  <si>
    <t>60/60 kabelový žlab drátěný, včetně příslušenství</t>
  </si>
  <si>
    <t>m/kpl</t>
  </si>
  <si>
    <t>Pol3</t>
  </si>
  <si>
    <t>35/100 kabelový žlab drátěný, včetně příslušenství</t>
  </si>
  <si>
    <t>Pol4</t>
  </si>
  <si>
    <t>35/150 kabelový žlab drátěný, včetně příslušenství</t>
  </si>
  <si>
    <t>Pol5</t>
  </si>
  <si>
    <t>35/200 kabelový žlab drátěný, včetně příslušenství</t>
  </si>
  <si>
    <t>Pol6</t>
  </si>
  <si>
    <t>30/300 kabelový žlab plný, včetně víka a příslušenství</t>
  </si>
  <si>
    <t>Pol7</t>
  </si>
  <si>
    <t>16 trubka ohebná - střední pevnost</t>
  </si>
  <si>
    <t>Pol8</t>
  </si>
  <si>
    <t>32 trubka ohebná - střední pevnost</t>
  </si>
  <si>
    <t>Pol9</t>
  </si>
  <si>
    <t>20 trubka pevná, včetně příslušenství</t>
  </si>
  <si>
    <t>Pol10</t>
  </si>
  <si>
    <t>32 trubka pevná, včetně příslušenství</t>
  </si>
  <si>
    <t>Pol11</t>
  </si>
  <si>
    <t>trubka pevná korundovaná 50/41</t>
  </si>
  <si>
    <t>Pol12</t>
  </si>
  <si>
    <t>krabice KO125</t>
  </si>
  <si>
    <t>Pol13</t>
  </si>
  <si>
    <t>krabice podlahová protahovací</t>
  </si>
  <si>
    <t>Pol14</t>
  </si>
  <si>
    <t>skříň MIS1b - nevybavená</t>
  </si>
  <si>
    <t>Pol15</t>
  </si>
  <si>
    <t>kabelová šachta</t>
  </si>
  <si>
    <t>Pol16</t>
  </si>
  <si>
    <t>pomocný instalační materiál</t>
  </si>
  <si>
    <t>kpl</t>
  </si>
  <si>
    <t>SLB.2 - Zabezpečovací systém</t>
  </si>
  <si>
    <t>D1 - Elektrická zabezpečovací signalizace</t>
  </si>
  <si>
    <t>Pol17</t>
  </si>
  <si>
    <t>Pol18</t>
  </si>
  <si>
    <t>Vypracování revizní zprávy</t>
  </si>
  <si>
    <t>Pol19</t>
  </si>
  <si>
    <t>nastavení, zkušební provoz</t>
  </si>
  <si>
    <t>h</t>
  </si>
  <si>
    <t>2009664935</t>
  </si>
  <si>
    <t>Elektrická zabezpečovací signalizace</t>
  </si>
  <si>
    <t>Pol20</t>
  </si>
  <si>
    <t>Ústředna s GSM / GPRS komunikátorem, LAN komunikátorem,</t>
  </si>
  <si>
    <t>Pol21</t>
  </si>
  <si>
    <t xml:space="preserve">Sběrnicový přístupový modul s klávesnicí, LCD displejem  pro ovládání ústředen. Obsahuje 1x ovládací segment - max. 20ks</t>
  </si>
  <si>
    <t>Pol22</t>
  </si>
  <si>
    <t>Ovládací segment přístupových modulů</t>
  </si>
  <si>
    <t>Pol23</t>
  </si>
  <si>
    <t>Sběrnicový detektor pohybu PIR, dosah 12m / 110°, instalační výška 2,5m, určený pro ochranu interiérů prostřednictvím infrapasivní detekce pohybu v místnosti.</t>
  </si>
  <si>
    <t>Pol24</t>
  </si>
  <si>
    <t>Universální podložka pod stropní detektory, detektory kouře a teploty.</t>
  </si>
  <si>
    <t>Pol25</t>
  </si>
  <si>
    <t>Sběrnicový kombinovaný detektor kouře a teploty se sirénkou - dva samostatné detektory – optický detektor kouře a teplotní detektor. Poplachová teplota +60°C až +65°C. Sirénku lze částečně použít i pro signalizaci poplachů z jiných detektorů</t>
  </si>
  <si>
    <t>Pol26</t>
  </si>
  <si>
    <t>alkalické baterie AA 1,5 V</t>
  </si>
  <si>
    <t>Pol27</t>
  </si>
  <si>
    <t>Zálohovaný posilovač sběrnice pro JA-100, 1x vstup sběrnice, 2x výstup sběrnice - 2x 500m,</t>
  </si>
  <si>
    <t>Pol28</t>
  </si>
  <si>
    <t>Prázdný plastový box</t>
  </si>
  <si>
    <t>Pol29</t>
  </si>
  <si>
    <t>Sběrnicový silový modul výstupů PG, max. spínací napětí 250Vst nebo 24Vss, max. odporová zátěž 16A,</t>
  </si>
  <si>
    <t>Pol30</t>
  </si>
  <si>
    <t>krabice instalační přístrojová do zdi</t>
  </si>
  <si>
    <t>Pol31</t>
  </si>
  <si>
    <t>Sběrnicový silový modul výstupů PG</t>
  </si>
  <si>
    <t>Pol32</t>
  </si>
  <si>
    <t>akubaterie 12V 17Ah</t>
  </si>
  <si>
    <t>Pol33</t>
  </si>
  <si>
    <t>kabelů 3x2x0,5 s bezhalogenovým pláštěm</t>
  </si>
  <si>
    <t>SLB.3 - Počítačová síť</t>
  </si>
  <si>
    <t>D1 - Počítačová síť</t>
  </si>
  <si>
    <t>Pol34</t>
  </si>
  <si>
    <t>Pol35</t>
  </si>
  <si>
    <t>1249683953</t>
  </si>
  <si>
    <t>Pol36</t>
  </si>
  <si>
    <t>RACK 19" 42U včetně příslušenství</t>
  </si>
  <si>
    <t>Pol37</t>
  </si>
  <si>
    <t>patch panel 19" 24 port CAT6, neosazený</t>
  </si>
  <si>
    <t>Pol38</t>
  </si>
  <si>
    <t>ventilační jednotka</t>
  </si>
  <si>
    <t>Pol39</t>
  </si>
  <si>
    <t>napajecí modul 19"</t>
  </si>
  <si>
    <t>Pol40</t>
  </si>
  <si>
    <t>police do RACK 19"</t>
  </si>
  <si>
    <t>Pol41</t>
  </si>
  <si>
    <t>vyvazovací modul 19"</t>
  </si>
  <si>
    <t>Pol42</t>
  </si>
  <si>
    <t>krabice instalační přístrojová do parapetního kanálu</t>
  </si>
  <si>
    <t>Pol43</t>
  </si>
  <si>
    <t>kryt datové zásuvky bílá/bílá</t>
  </si>
  <si>
    <t>Pol44</t>
  </si>
  <si>
    <t>kryt datové zásuvky do podlahové krabice</t>
  </si>
  <si>
    <t>Pol45</t>
  </si>
  <si>
    <t>maska nosná pro keystone 1xRJ45</t>
  </si>
  <si>
    <t>Pol46</t>
  </si>
  <si>
    <t>maska nosná pro keystone 2xRJ45</t>
  </si>
  <si>
    <t>Pol47</t>
  </si>
  <si>
    <t>keystone CAT6 UTP</t>
  </si>
  <si>
    <t>Pol48</t>
  </si>
  <si>
    <t>keystone CAT6 FTP</t>
  </si>
  <si>
    <t>Pol49</t>
  </si>
  <si>
    <t>patch kabel propojovací 0,5-1,5m</t>
  </si>
  <si>
    <t>Pol50</t>
  </si>
  <si>
    <t>pásek vyvazovací balení 1000ks</t>
  </si>
  <si>
    <t>Pol51</t>
  </si>
  <si>
    <t>měření sítě + protokol</t>
  </si>
  <si>
    <t>Pol52</t>
  </si>
  <si>
    <t>vodič UTP CAT6, LSOH</t>
  </si>
  <si>
    <t>Pol53</t>
  </si>
  <si>
    <t>vodič FTP CAT6</t>
  </si>
  <si>
    <t>SLB.4 - Přístupový systém</t>
  </si>
  <si>
    <t>D1 - Přístupový systém, docházka, IP videotelefon</t>
  </si>
  <si>
    <t>D2 - společné položky</t>
  </si>
  <si>
    <t>Pol54</t>
  </si>
  <si>
    <t>Pol55</t>
  </si>
  <si>
    <t>-1010791962</t>
  </si>
  <si>
    <t>Přístupový systém, docházka, IP videotelefon</t>
  </si>
  <si>
    <t>Pol56</t>
  </si>
  <si>
    <t>domovní IP videotelefon 4tl + povětrností kryt</t>
  </si>
  <si>
    <t>Pol57</t>
  </si>
  <si>
    <t>vnitřní videotelefon IP</t>
  </si>
  <si>
    <t>Pol58</t>
  </si>
  <si>
    <t>relé modul IP</t>
  </si>
  <si>
    <t>Pol59</t>
  </si>
  <si>
    <t>externí zvonek + napaječ</t>
  </si>
  <si>
    <t>Pol60</t>
  </si>
  <si>
    <t>switch 8 portů</t>
  </si>
  <si>
    <t>Pol61</t>
  </si>
  <si>
    <t>elektrický otvírač reverzní (pouze zapojení)</t>
  </si>
  <si>
    <t>Pol62</t>
  </si>
  <si>
    <t>odchodové tlačítko bezdotykové</t>
  </si>
  <si>
    <t>Pol63</t>
  </si>
  <si>
    <t>relé modul 4vstup/2výstup</t>
  </si>
  <si>
    <t>Pol64</t>
  </si>
  <si>
    <t>konektor CAT6 UTP - průmyslový</t>
  </si>
  <si>
    <t>Pol65</t>
  </si>
  <si>
    <t>řídící jednotka pro 4 dveře, napajecí zdroj</t>
  </si>
  <si>
    <t>Pol66</t>
  </si>
  <si>
    <t>Reader EM čtečka karet</t>
  </si>
  <si>
    <t>Pol67</t>
  </si>
  <si>
    <t>záložní baterie 12V 7Ah</t>
  </si>
  <si>
    <t>Pol68</t>
  </si>
  <si>
    <t>Pol69</t>
  </si>
  <si>
    <t>vodič CXKH-VCYKY3x1,5</t>
  </si>
  <si>
    <t>společné položky</t>
  </si>
  <si>
    <t>Pol70</t>
  </si>
  <si>
    <t>čip</t>
  </si>
  <si>
    <t>Pol71</t>
  </si>
  <si>
    <t>USB čtečka pro karty</t>
  </si>
  <si>
    <t>SLB.5 - STA</t>
  </si>
  <si>
    <t>D1 - STA</t>
  </si>
  <si>
    <t>Pol72</t>
  </si>
  <si>
    <t>Pol73</t>
  </si>
  <si>
    <t>-1234262598</t>
  </si>
  <si>
    <t>Pol74</t>
  </si>
  <si>
    <t>TV sezilovač</t>
  </si>
  <si>
    <t>Pol75</t>
  </si>
  <si>
    <t>anténní rozbočovač</t>
  </si>
  <si>
    <t>Pol76</t>
  </si>
  <si>
    <t>vyvazovací patchpanel s F konektory</t>
  </si>
  <si>
    <t>Pol77</t>
  </si>
  <si>
    <t>police do RACK 19" výsuvná</t>
  </si>
  <si>
    <t>Pol78</t>
  </si>
  <si>
    <t>f-konektor</t>
  </si>
  <si>
    <t>Pol79</t>
  </si>
  <si>
    <t>anténní stožár + konzole (pouze dodávka, montáž stavba)</t>
  </si>
  <si>
    <t>Pol80</t>
  </si>
  <si>
    <t>anténa TV</t>
  </si>
  <si>
    <t>Pol81</t>
  </si>
  <si>
    <t>TV zásuvka</t>
  </si>
  <si>
    <t>Pol82</t>
  </si>
  <si>
    <t>kryt TVzásuvky (krytka, bílá)</t>
  </si>
  <si>
    <t>Pol83</t>
  </si>
  <si>
    <t>vodič koax RG</t>
  </si>
  <si>
    <t>Pol84</t>
  </si>
  <si>
    <t>vodič koax RG venkovní</t>
  </si>
  <si>
    <t>SLB.6 - Kamerový systém</t>
  </si>
  <si>
    <t>D1 - Kamerový systém</t>
  </si>
  <si>
    <t>Pol85</t>
  </si>
  <si>
    <t>-382990984</t>
  </si>
  <si>
    <t>Pol86</t>
  </si>
  <si>
    <t>4MPx IP venkovní bullet kamera s monofokálním objektivem a ohniskovou vzdáleností 2.8mm. Kamera je vybavena snímačem CMOS 1/3" s vysokou citlivostí 0,005lux a maximálním rozlišením 2688 x 1520 při 25fps.</t>
  </si>
  <si>
    <t>Pol87</t>
  </si>
  <si>
    <t>podstava pro skrytou montáž kabeláže a upevnění kamery</t>
  </si>
  <si>
    <t>Pol88</t>
  </si>
  <si>
    <t xml:space="preserve">4MPx IP venkovní bullet kamera  s varifokálním objektivem a ohniskovou vzdáleností 2,8-12mm. Kamera je vybavena snímačem CMOS 1/3" s vyšší citlivostí 0,005lux a maximálním rozlišením 2592 x 1944 při 25fps. Moderní video komprese – H.265/H.264/MJPEG. - na </t>
  </si>
  <si>
    <t>Pol89</t>
  </si>
  <si>
    <t>2MPx IP venkovní dome kamera s monofokálním objektivem a ohniskovou vzdáleností 2.8mm. Kamera je vybavena snímačem CMOS 1/2.8" s vysokou citlivostí 0,005lux a maximálním rozlišením 1920 x 1080 při 25fps.</t>
  </si>
  <si>
    <t>Pol90</t>
  </si>
  <si>
    <t>Pol91</t>
  </si>
  <si>
    <t>Síťový videorekordér pro připojení až 16 IP kamer s maximálním rozlišením 12MPx a vstupní datové propustnosti 160Mb/s, výstupní 256Mb/s. Rekordér umožňuje připojení 2x HDD SATA o velikosti až 10TB</t>
  </si>
  <si>
    <t>Pol92</t>
  </si>
  <si>
    <t xml:space="preserve">HDD navržen speciálně pro kamerové systémy a jejich provoz 24/7   6TB</t>
  </si>
  <si>
    <t>Pol93</t>
  </si>
  <si>
    <t xml:space="preserve">10 portový neřízený PoE switch  s možností napájet až 8 IP zařízení současně do maximálního výkonu 110W s výkonem na jeden port maximálně 30W</t>
  </si>
  <si>
    <t>Pol94</t>
  </si>
  <si>
    <t>pomocný montážní materiál a práce</t>
  </si>
  <si>
    <t>SLB.7 - Pacient sestra</t>
  </si>
  <si>
    <t xml:space="preserve">D1 - Pacient  - sestra</t>
  </si>
  <si>
    <t>1984953445</t>
  </si>
  <si>
    <t xml:space="preserve">Pacient  - sestra</t>
  </si>
  <si>
    <t>Pol95</t>
  </si>
  <si>
    <t>Kapesní jednotka včetně nabíjecího stojánku a ochranného pouzdra. Slouží k příjmu volání především z poplachových tlačítek.</t>
  </si>
  <si>
    <t>Pol96</t>
  </si>
  <si>
    <t xml:space="preserve">Rádiový opakovač se zvýšeným dosahem. Přijímá signál z jednotlivých komponentů a zesílený jej znovu vyšle.  Vyžaduje trvalé napájení 230V nebo 12ss.</t>
  </si>
  <si>
    <t>Pol97</t>
  </si>
  <si>
    <t xml:space="preserve">Náramek s tísňovým tlačítkem Slouží pro přivolání sestry. Nosí se jako náramkové hodinky (což je obvykle nejpraktičtější), nebo zavěšený na krku. Za šňůrku může též viset nad lůžkem v dosahu ležícího. Je napájen lithiovou baterií s životností 5-7 let. Je </t>
  </si>
  <si>
    <t>Pol98</t>
  </si>
  <si>
    <t>Bezdrátové nástěnné přivolávací tlačítko Stisknutí je signalizováno na kapesní jednotce. Vhodné například pro montáž u lůžka, u toalety, na pokojích, na chodbě apod., pro přivolání sestry.</t>
  </si>
  <si>
    <t>Pol99</t>
  </si>
  <si>
    <t>Bezdrátové nástěnné tlačítko s konektorem pro kabelové tlačítko. Používá se jako lůžková, nebo pokojová jednotka. Má jedno tlačítko pro přivolání sestry a konektor pro připojení jednoduchého, nebo dvojitého kabelového tlačítka.</t>
  </si>
  <si>
    <t>Pol100</t>
  </si>
  <si>
    <t>Bezdrátový nástěnný nouzový hlásič s tlačítkem a šňůrkou. Vhodný především do wc a koupelen. Díky dlouhé šňůrce je snadno dosažitelný i ze země, např. po uklouznutí na mokré podlaze, nebo ve sprchovém koutu apod.</t>
  </si>
  <si>
    <t>Pol101</t>
  </si>
  <si>
    <t>Kabelové tlačítko. Připojuje se k pokojovému panelu. Umožňuje přivolání sestry z lůžka.</t>
  </si>
  <si>
    <t>Pol102</t>
  </si>
  <si>
    <t>kryt zásuvky ABB (záslepka, dvojrámeček, bílá)</t>
  </si>
  <si>
    <t>Pol103</t>
  </si>
  <si>
    <t>Konfigurace a naprogramování komponent systému</t>
  </si>
  <si>
    <t>Pol104</t>
  </si>
  <si>
    <t>GAS - Gastro</t>
  </si>
  <si>
    <t>D1 - Suchý sklad</t>
  </si>
  <si>
    <t>D2 - Sklad odpadků</t>
  </si>
  <si>
    <t>D3 - Chlazený sklad</t>
  </si>
  <si>
    <t>D4 - Příprava těsta</t>
  </si>
  <si>
    <t>D5 - Příprava masa</t>
  </si>
  <si>
    <t>D6 - Čistá příprava zeleniny</t>
  </si>
  <si>
    <t>D7 - Varna</t>
  </si>
  <si>
    <t>D8 - Výdej jídel do tabletů</t>
  </si>
  <si>
    <t>D9 - Mytí stolního nádobí</t>
  </si>
  <si>
    <t>Suchý sklad</t>
  </si>
  <si>
    <t>Pol105</t>
  </si>
  <si>
    <t>Skladový regál, 4x plná police, regál montovaný, police přestavitelné, provedení regálu, lakovaný bílý komaxit, regál základní - 4x noha regálu 1050x500x2000 DOMĚREK</t>
  </si>
  <si>
    <t>Pol106</t>
  </si>
  <si>
    <t>Skladový regál, 4x plná police, regál montovaný, police přestavitelné, provedení regálu, lakovaný bílý komaxit, regál základní - 4x noha regálu 1350x600x2000</t>
  </si>
  <si>
    <t>Pol107</t>
  </si>
  <si>
    <t>Skladový regál, 4x plná police, regál montovaný, police přestavitelné, provedení regálu, lakovaný bílý komaxit, regál přídavný - 4x noha regálu 1350x600x2000 DOMĚREK</t>
  </si>
  <si>
    <t>Sklad odpadků</t>
  </si>
  <si>
    <t>Pol108</t>
  </si>
  <si>
    <t>Profesionální chladnička, hrubý objem 130 lt, bílá, 1x plné dveře, ventilované cirkulační chlazení, digitální termostat, automatické odtávání, integrovaný zámek dveří, teplotní rozsah -2°C až +8°C, chladnička určena k uskladnění odpadků 600x600x845 0,15kW</t>
  </si>
  <si>
    <t>Chlazený sklad</t>
  </si>
  <si>
    <t>Pol109</t>
  </si>
  <si>
    <t xml:space="preserve">Profesionální chladnička, hrubý objem 340 lt, nerezové opláštění, 1x plné dveře, ventilované cirkulační chlazení, digitální termostat, automatické odtávání, integrovaný zámek dveří, teplotní rozsah -2°C až +8°C, 1x chladnička určena k uskladnění masa, 1x </t>
  </si>
  <si>
    <t>Pol110</t>
  </si>
  <si>
    <t>Profesionální mraznička, hrubý objem 340 lt, nerezové opláštění, 1x plné dveře, statické chlazení, digitální termostat, integrovaný zámek dveří, teplotní rozsah -10°C až -25°C, mraznička určena k uskladnění mražené zeleniny 600x600x1850 0,21kW/230V</t>
  </si>
  <si>
    <t>Příprava těsta</t>
  </si>
  <si>
    <t>Pol111</t>
  </si>
  <si>
    <t>Pracovní stůl, 2x částěčná plná police, dřevěná (buková) pracovní deska, vlevo pod pracovní deskou volný prostor pro umístění univerzálního robota, zadní lem, nerezové provedení vyjma pracovní desky 1750x700x900 DOMĚREK</t>
  </si>
  <si>
    <t>Pol112</t>
  </si>
  <si>
    <t>Univerzální kuchyňský robot, objem nádoby 9,5 lt, časovač, možnost dokoupení a používání přípojných strojků na mletí masa či na krouhání zeleniny, 3 volitelné rychlosti, planetové uložení nástavců, bezpečnostní mikrospínače, total stop, odnímatelná nerezo</t>
  </si>
  <si>
    <t>Pol113</t>
  </si>
  <si>
    <t>Nástěnná skříňka, z čela otevřená, uzavřené oba boky + uzavřená záda, uvnitř 1x plná police, celonerezové provedení 1750x350x600 DOMĚREK</t>
  </si>
  <si>
    <t>Příprava masa</t>
  </si>
  <si>
    <t>Pol114</t>
  </si>
  <si>
    <t>Mycí stůl, 1x plná police, 1x vevařený lisovaný dřez o rozměru 400x400x250mm, dřez umístěn vlevo, 1x otvor pro stojánkovou vodovodní baterii, 2x výsuvná zásuvka pod pracovní deskou umístěna vpravo, kapotáž dřezu z čela a obou boků, zadní lem, nerezové pro</t>
  </si>
  <si>
    <t>Pol115</t>
  </si>
  <si>
    <t>Stojánková vodovodní baterie, pákové ovládání</t>
  </si>
  <si>
    <t>Pol116</t>
  </si>
  <si>
    <t>Nerezová kombinovaná výlevka, rozměr výlevky 400x400x200mm, rozměr umyvadla 440x280x140mm 500x600x900</t>
  </si>
  <si>
    <t>Pol117</t>
  </si>
  <si>
    <t>Stojánková vodovodní baterie, hygienické pákové loketní ovládání "CLINIC"</t>
  </si>
  <si>
    <t>Čistá příprava zeleniny</t>
  </si>
  <si>
    <t>Pol118</t>
  </si>
  <si>
    <t xml:space="preserve">Mycí stůl, 1x vevařený lisovaný dřez o rozměru 400x400x250mm, dřez umístěn vlevo, 1x otvor pro stojánkovou vodovodní baterii, 1x plná police + 1x částečná druhá police - v prostoru pod dřezem není druhá police, zadní lem, kapotáž dřezu z čela a obo boků, </t>
  </si>
  <si>
    <t>Varna</t>
  </si>
  <si>
    <t>Pol119</t>
  </si>
  <si>
    <t>Konvektomat elektrický, kapacita 6x GN 1/1, BOJLEROVÝ VYVÍJEČ PÁRY - GENERÁTOR PÁRY, z důvodu jednotného ovládání musí mít zařízení stejný ovládací panel jako multifunkční pánev na poz. G4, 6 podélných vsunů - délka každého vsunu min. 500mm, možnost umíst</t>
  </si>
  <si>
    <t>Pol120</t>
  </si>
  <si>
    <t>Podstavec pod konvektomat, celonerezové provedení, 2x sloupec zásuvů pro GN 1/1, plně kompatiblní s konvektomatem na poz. G1 dle konvektomatu</t>
  </si>
  <si>
    <t>Pol121</t>
  </si>
  <si>
    <t>Pracovní stůl, 1x plná police, nerezové provedení 350x700x900</t>
  </si>
  <si>
    <t>Pol122</t>
  </si>
  <si>
    <t>Elektrická multifunkční pánev, 2x vana, objem každé vany 17 litrů, 2x plocha dna o velikosti 13dm2 , z důvodu jednotného ovládání musí mít zařízení stejný ovládací panel jako konvektomat na poz. G1, topný systém s celoplošnými topnými tělesy, třívrstvé dn</t>
  </si>
  <si>
    <t>Pol123</t>
  </si>
  <si>
    <t>Podstavec pod multifuknční pánev, celonerezové provedení, 2x výsuv pro umístění nádob, 2x sloupec vsunů na plechy GN 1/1, plně kompatiblní s pánví na poz. G4</t>
  </si>
  <si>
    <t>Pol127</t>
  </si>
  <si>
    <t>Příslušenství k multifunkční pánvi - špachtle</t>
  </si>
  <si>
    <t>Pol128</t>
  </si>
  <si>
    <t>Příslušenství k multifunkční pánvi - rošt na dno pánve</t>
  </si>
  <si>
    <t>Pol131</t>
  </si>
  <si>
    <t>Plynový sporák, 2x litinový hořák - 1x5,5kW a 1x 7,5kW, věčný plamínek, hořáky s vnějším i vnitřním hořením, pojistný ventil termočlánku, pracovní deska a přední desky z nerezové oceli AISI304, provedení vč. podestavby, podestavba uzavřená - opláštěné oba</t>
  </si>
  <si>
    <t>Pol132</t>
  </si>
  <si>
    <t>Závěsná digestoř, 1x řada tukových filtrů, celonerezové provedení, provedení filtrů lamelové, odtokového žlábku na kondenzát opatřený výpustným ventilem, osvětlení 1750x950x450 230V</t>
  </si>
  <si>
    <t>Pol133</t>
  </si>
  <si>
    <t>Závěsná digestoř, 1x řada tukových filtrů, celonerezové provedení, provedení filtrů lamelové, odtokového žlábku na kondenzát opatřený výpustným ventilem, bez osvětlení 1050x1400x450</t>
  </si>
  <si>
    <t>Výdej jídel do tabletů</t>
  </si>
  <si>
    <t>Pol134</t>
  </si>
  <si>
    <t>Pracovní stůl, 2x plná police, 6x noha, zadní a levý lem, nerezové provedení 2500x700x900</t>
  </si>
  <si>
    <t>Pol135</t>
  </si>
  <si>
    <t>Nástěnná skříňka, z čela otevřená, uzavřené oba boky + uzavřená záda, uvnitř 1x plná police, celonerezové provedení 1800x350x600</t>
  </si>
  <si>
    <t>Pol136</t>
  </si>
  <si>
    <t>Vyhřívaná výdejní lázeň, dělená, pojízdná, kapacita 2x GN 1/1-200, nerezové provedení, 4x kolečka pr. 100 mm z toho 2x bržděná, každá vana disponuje samostatným topným tělesem, samostatný termostatem pro regulaci teploty až do +90°C a samostatným vypouště</t>
  </si>
  <si>
    <t>Pol137</t>
  </si>
  <si>
    <t xml:space="preserve">Servíropvací vozík, 2x police s podélnými výstuhami, nosnost police při plošném zatížení min. 50 kg, madlo na kratší straně, 4x kolečka o pr. 100 mm z toho 2x s aretační brzdou, nerezové provedení, tuhá pevná svařovaná konstrukce - ne montované provedení </t>
  </si>
  <si>
    <t>Pol138</t>
  </si>
  <si>
    <t>Tabletový transportní vozík aktivním ohřevem, Kapacita vozíku: 30 ks tabletů Uložení tabletů: 3 sloupce po 10-ti kusech tabletu Třídveřové provedení Lisované bočnice i mezistěny Bez opláštění Na zadní straně kontaktní lišty s kontakty pro tablety v jednot</t>
  </si>
  <si>
    <t>Pol139</t>
  </si>
  <si>
    <t xml:space="preserve">Popis tabletů:                                                                                                                               Vrchní izolovaný díl zakrývající 3 samostatné navzájem se tepelně neovlivňující části: polévková miska, talíř se z</t>
  </si>
  <si>
    <t>Mytí stolního nádobí</t>
  </si>
  <si>
    <t>Pol140</t>
  </si>
  <si>
    <t>Mycí stůl, 1x vevařený lisovaný dřez o rozměru 450x450x250mm, dřez umístěn vlevo, 1x otvor pro stojánkovou tlakovou sprchu, prolamovaná pracovní deska,, částečná kapotáž dřezu z čela - vpravo vedle dřezu volný prostor pro umístění automatického změkčovače</t>
  </si>
  <si>
    <t>Pol141</t>
  </si>
  <si>
    <t>Sprcha s baterií ze stolu a s ramínkem, nerezová tlaková hadice, vyrovnávací pružina, tlaková sprcha s pákovým ovladačem 150x200x1100</t>
  </si>
  <si>
    <t>Pol142</t>
  </si>
  <si>
    <t xml:space="preserve">Myčka podstolová, koš 500x500 mm, možnost připojení mycího stroje na LAN (konektor RJ 45), vyhodnocení úspor denního provozu a hlášení chyb přes internetové rozhraní, provedení myčky se zabudovanou repukerací - tj. zpětné získávání tepla z odpadních par, </t>
  </si>
  <si>
    <t>Pol143</t>
  </si>
  <si>
    <t>Podstavec pod myčku nádobí, 1x plná police pro uskladnění košů od myčky, nerezové provedení, podstavec plně kompatibilní s myčkou na poz. J3 600x600x550</t>
  </si>
  <si>
    <t>Pol144</t>
  </si>
  <si>
    <t>Automatický změkčovač vody, objemově řízená regenerace s možností přepnutí regenerace ně časově řízené, elektronické ovládání, v případě objemového nastavení možnost v rozsahu 0 99m3, objem pryskyřice 10 lt., možnost kontinuálního provozu tzn. při regener</t>
  </si>
  <si>
    <t>Pol145</t>
  </si>
  <si>
    <t>Pracovní stůl, odkapový, provedení s trnoží, horní odkapová plocha tvořena děrovanými plechy s otvory pr. 6 mm, pod odkládací plochou zapuštěná sběrná vanička výšky 35 mm s odvodem vody 650x700x900</t>
  </si>
  <si>
    <t>Pol146</t>
  </si>
  <si>
    <t>Podlahová vpusť, s protizápachovou uzávěrou k zalití do podlahy, vč. pochůzného podlahového vyjímatelného roštu</t>
  </si>
  <si>
    <t>Pol148</t>
  </si>
  <si>
    <t>Buben samonavíjecí s hadící, délka 15 m, teplotně odolná hadice až do+90°C, maximální tlak až do 10 barů, buden nerezový, pistole rozprašovací</t>
  </si>
  <si>
    <t>Pol149</t>
  </si>
  <si>
    <t>Mycí stůl, 2x vevařený lisovaný dřez, každý dřez o rozměru 600x500x300mm, prolamovaná pracovní deska, kapotáž dřezu z čela a obou boků, zadní lem, nerezové provedení</t>
  </si>
  <si>
    <t>Pol150</t>
  </si>
  <si>
    <t>Skladový regál, 4x plná police, každý police opatřena podélnými výztuhami, tuhá, pevná, svařovaná konstrukce, nerezové provedení</t>
  </si>
  <si>
    <t>8,395</t>
  </si>
  <si>
    <t>17,7</t>
  </si>
  <si>
    <t>45,9</t>
  </si>
  <si>
    <t>maz</t>
  </si>
  <si>
    <t>0,915</t>
  </si>
  <si>
    <t>NZB200</t>
  </si>
  <si>
    <t>28,39</t>
  </si>
  <si>
    <t>SO.02 - Sklad zahradního nářadí</t>
  </si>
  <si>
    <t>34,292</t>
  </si>
  <si>
    <t>ryhy</t>
  </si>
  <si>
    <t>3,392</t>
  </si>
  <si>
    <t xml:space="preserve">    751 - Vzduchotechnika</t>
  </si>
  <si>
    <t>-1946414263</t>
  </si>
  <si>
    <t>131251202</t>
  </si>
  <si>
    <t>Hloubení jam zapažených v hornině třídy těžitelnosti I skupiny 3 objem do 50 m3 strojně</t>
  </si>
  <si>
    <t>917112620</t>
  </si>
  <si>
    <t>7,65*6</t>
  </si>
  <si>
    <t>604937779</t>
  </si>
  <si>
    <t>3,2*1,06</t>
  </si>
  <si>
    <t>-2009275581</t>
  </si>
  <si>
    <t>-761657308</t>
  </si>
  <si>
    <t>-1241316047</t>
  </si>
  <si>
    <t>jamy+ryhy</t>
  </si>
  <si>
    <t>2065455259</t>
  </si>
  <si>
    <t>-633712881</t>
  </si>
  <si>
    <t>-1374246809</t>
  </si>
  <si>
    <t>507072425</t>
  </si>
  <si>
    <t>1935082151</t>
  </si>
  <si>
    <t>-151422325</t>
  </si>
  <si>
    <t>59935614</t>
  </si>
  <si>
    <t>304903552</t>
  </si>
  <si>
    <t>15,15*0,05</t>
  </si>
  <si>
    <t>273321511</t>
  </si>
  <si>
    <t>Základové desky ze ŽB bez zvýšených nároků na prostředí tř. C 25/30</t>
  </si>
  <si>
    <t>1899719169</t>
  </si>
  <si>
    <t>17,7*0,1</t>
  </si>
  <si>
    <t>-1856690707</t>
  </si>
  <si>
    <t>8,4*0,1</t>
  </si>
  <si>
    <t>273362021</t>
  </si>
  <si>
    <t>Výztuž základových desek svařovanými sítěmi Kari</t>
  </si>
  <si>
    <t>1941626257</t>
  </si>
  <si>
    <t>17,7*3,03*1,25/1000</t>
  </si>
  <si>
    <t>274313611</t>
  </si>
  <si>
    <t>Základové pásy z betonu tř. C 16/20</t>
  </si>
  <si>
    <t>1190970048</t>
  </si>
  <si>
    <t>-235190114</t>
  </si>
  <si>
    <t>8,9*0,5</t>
  </si>
  <si>
    <t>211436980</t>
  </si>
  <si>
    <t>311113132</t>
  </si>
  <si>
    <t>Nosná zeď tl přes 150 do 200 mm z hladkých tvárnic ztraceného bednění včetně výplně z betonu tř. C 16/20</t>
  </si>
  <si>
    <t>2145512394</t>
  </si>
  <si>
    <t>12,45*2,3-2,7*0,25-2,2*2,05+4,2*0,2</t>
  </si>
  <si>
    <t>8,2*0,5</t>
  </si>
  <si>
    <t>-171574583</t>
  </si>
  <si>
    <t>NZB200*16*0,64*1,05/1000</t>
  </si>
  <si>
    <t>317121103</t>
  </si>
  <si>
    <t>Montáž prefabrikovaných překladů délky přes 2200 do 4200 mm</t>
  </si>
  <si>
    <t>-373434823</t>
  </si>
  <si>
    <t>59321144</t>
  </si>
  <si>
    <t>překlad železobetonový RZP plný 2690x240x190mm</t>
  </si>
  <si>
    <t>801080457</t>
  </si>
  <si>
    <t>411121125</t>
  </si>
  <si>
    <t>Montáž prefabrikovaných ŽB stropů ze stropních panelů š 1200 mm dl přes 3800 do 7000 mm</t>
  </si>
  <si>
    <t>8962470</t>
  </si>
  <si>
    <t>59346868</t>
  </si>
  <si>
    <t>panel stropní předpjatý š 1190mm v 200mm, počet lan 7 + 0</t>
  </si>
  <si>
    <t>-924793982</t>
  </si>
  <si>
    <t>4,05*3</t>
  </si>
  <si>
    <t>411321515</t>
  </si>
  <si>
    <t>Stropy deskové ze ŽB tř. C 20/25</t>
  </si>
  <si>
    <t>989478893</t>
  </si>
  <si>
    <t>1,52*0,2</t>
  </si>
  <si>
    <t>411351011</t>
  </si>
  <si>
    <t>Zřízení bednění stropů deskových tl přes 5 do 25 cm bez podpěrné kce</t>
  </si>
  <si>
    <t>-1207960411</t>
  </si>
  <si>
    <t>1,52</t>
  </si>
  <si>
    <t>411351012</t>
  </si>
  <si>
    <t>Odstranění bednění stropů deskových tl přes 5 do 25 cm bez podpěrné kce</t>
  </si>
  <si>
    <t>-1488791055</t>
  </si>
  <si>
    <t>411354313</t>
  </si>
  <si>
    <t>Zřízení podpěrné konstrukce stropů výšky do 4 m tl přes 15 do 25 cm</t>
  </si>
  <si>
    <t>-889950676</t>
  </si>
  <si>
    <t>411354314</t>
  </si>
  <si>
    <t>Odstranění podpěrné konstrukce stropů výšky do 4 m tl přes 15 do 25 cm</t>
  </si>
  <si>
    <t>-1479162638</t>
  </si>
  <si>
    <t>-2023558021</t>
  </si>
  <si>
    <t>1,52*0,2*150/1000</t>
  </si>
  <si>
    <t>417251121</t>
  </si>
  <si>
    <t>Obezdívka věnce věncovkou z lehkého keramického betonu v do 250 mm</t>
  </si>
  <si>
    <t>-1497382428</t>
  </si>
  <si>
    <t>8,4</t>
  </si>
  <si>
    <t>417321414</t>
  </si>
  <si>
    <t>Ztužující pásy a věnce ze ŽB tř. C 20/25</t>
  </si>
  <si>
    <t>608578215</t>
  </si>
  <si>
    <t>8,4*0,045*0,2</t>
  </si>
  <si>
    <t>8,2*0,03*0,2</t>
  </si>
  <si>
    <t>-438133439</t>
  </si>
  <si>
    <t>8,4*0,045*0,2*150/1000</t>
  </si>
  <si>
    <t>430321515</t>
  </si>
  <si>
    <t>Schodišťová konstrukce a rampa ze ŽB tř. C 20/25</t>
  </si>
  <si>
    <t>1574107923</t>
  </si>
  <si>
    <t>0,37*0,15+0,37*0,15/2+0,5</t>
  </si>
  <si>
    <t>-699721209</t>
  </si>
  <si>
    <t>(0,37*0,15+0,37*0,15/2+0,5)*75/1000</t>
  </si>
  <si>
    <t>2135210750</t>
  </si>
  <si>
    <t>0,3*0,5</t>
  </si>
  <si>
    <t>-372957437</t>
  </si>
  <si>
    <t>-1880456230</t>
  </si>
  <si>
    <t>0,55*0,15*3</t>
  </si>
  <si>
    <t>1384985361</t>
  </si>
  <si>
    <t>-21058123</t>
  </si>
  <si>
    <t>6,45*2</t>
  </si>
  <si>
    <t>475714879</t>
  </si>
  <si>
    <t>12,9*1,05 'Přepočtené koeficientem množství</t>
  </si>
  <si>
    <t>631311114</t>
  </si>
  <si>
    <t>Mazanina tl přes 50 do 80 mm z betonu prostého bez zvýšených nároků na prostředí tř. C 16/20</t>
  </si>
  <si>
    <t>-2002174634</t>
  </si>
  <si>
    <t>15,25*0,06</t>
  </si>
  <si>
    <t>631319021</t>
  </si>
  <si>
    <t>Příplatek k mazanině tl přes 50 do 80 mm za přehlazení s poprášením cementem</t>
  </si>
  <si>
    <t>1082512814</t>
  </si>
  <si>
    <t>631319171</t>
  </si>
  <si>
    <t>Příplatek k mazanině tl přes 50 do 80 mm za stržení povrchu spodní vrstvy před vložením výztuže</t>
  </si>
  <si>
    <t>-199849178</t>
  </si>
  <si>
    <t>86950989</t>
  </si>
  <si>
    <t>15,25*1,25*1,35/1000</t>
  </si>
  <si>
    <t>-1972286748</t>
  </si>
  <si>
    <t>15,25</t>
  </si>
  <si>
    <t>1929715989</t>
  </si>
  <si>
    <t>1251197318</t>
  </si>
  <si>
    <t>949101111</t>
  </si>
  <si>
    <t>Lešení pomocné pro objekty pozemních staveb s lešeňovou podlahou v do 1,9 m zatížení do 150 kg/m2</t>
  </si>
  <si>
    <t>-1764727139</t>
  </si>
  <si>
    <t>4*4</t>
  </si>
  <si>
    <t>5+6+5</t>
  </si>
  <si>
    <t>998011001</t>
  </si>
  <si>
    <t>Přesun hmot pro budovy zděné v do 6 m</t>
  </si>
  <si>
    <t>1609236398</t>
  </si>
  <si>
    <t>-1921250098</t>
  </si>
  <si>
    <t>3,45</t>
  </si>
  <si>
    <t>-1728472540</t>
  </si>
  <si>
    <t>3,45*1,221 'Přepočtené koeficientem množství</t>
  </si>
  <si>
    <t>1736789781</t>
  </si>
  <si>
    <t>-1040096857</t>
  </si>
  <si>
    <t>17,7*1,1655 'Přepočtené koeficientem množství</t>
  </si>
  <si>
    <t>-768903480</t>
  </si>
  <si>
    <t>3,45+4,3*1,15</t>
  </si>
  <si>
    <t>881868497</t>
  </si>
  <si>
    <t>8,395*1,221 'Přepočtené koeficientem množství</t>
  </si>
  <si>
    <t>-666359929</t>
  </si>
  <si>
    <t>737712640</t>
  </si>
  <si>
    <t>17,7*1,05 'Přepočtené koeficientem množství</t>
  </si>
  <si>
    <t>1111717022</t>
  </si>
  <si>
    <t>2034874819</t>
  </si>
  <si>
    <t>-61065795</t>
  </si>
  <si>
    <t>1563763669</t>
  </si>
  <si>
    <t>8,395*1,05 'Přepočtené koeficientem množství</t>
  </si>
  <si>
    <t>17367006</t>
  </si>
  <si>
    <t>564233866</t>
  </si>
  <si>
    <t>998711201</t>
  </si>
  <si>
    <t>Přesun hmot procentní pro izolace proti vodě, vlhkosti a plynům v objektech v do 6 m</t>
  </si>
  <si>
    <t>-1762197477</t>
  </si>
  <si>
    <t>1863094537</t>
  </si>
  <si>
    <t>"vodorovné" 17,65</t>
  </si>
  <si>
    <t>"atiky" 8,4*0,5</t>
  </si>
  <si>
    <t>"stěny" 4*0,35</t>
  </si>
  <si>
    <t>-2076758425</t>
  </si>
  <si>
    <t>23,25*0,00032 'Přepočtené koeficientem množství</t>
  </si>
  <si>
    <t>-1447350830</t>
  </si>
  <si>
    <t>62853001</t>
  </si>
  <si>
    <t>pás asfaltový samolepicí modifikovaný SBS tl 4,0mm s vložkou ze skleněné tkaniny se spalitelnou fólií nebo jemnozrnným minerálním posypem nebo textilií na horním povrchu</t>
  </si>
  <si>
    <t>-866736511</t>
  </si>
  <si>
    <t>23,25*1,1655 'Přepočtené koeficientem množství</t>
  </si>
  <si>
    <t>-1701823873</t>
  </si>
  <si>
    <t>"atiky" 8,4*0,3</t>
  </si>
  <si>
    <t>"stěny" 4*0,25</t>
  </si>
  <si>
    <t>-2031251158</t>
  </si>
  <si>
    <t>21,17*1,1655 'Přepočtené koeficientem množství</t>
  </si>
  <si>
    <t>836310286</t>
  </si>
  <si>
    <t>4*3</t>
  </si>
  <si>
    <t>-1952057254</t>
  </si>
  <si>
    <t>4*2</t>
  </si>
  <si>
    <t>712363354</t>
  </si>
  <si>
    <t>Povlakové krytiny střech do 10° z tvarovaných poplastovaných lišt délky 2 m stěnová lišta vyhnutá rš 70 mm</t>
  </si>
  <si>
    <t>1609611909</t>
  </si>
  <si>
    <t>712363356</t>
  </si>
  <si>
    <t>Povlakové krytiny střech do 10° z tvarovaných poplastovaných lišt délky 2 m okapnice široká rš 200 mm</t>
  </si>
  <si>
    <t>-1404938325</t>
  </si>
  <si>
    <t>-1907668968</t>
  </si>
  <si>
    <t>145480587</t>
  </si>
  <si>
    <t>21,17*1,155 'Přepočtené koeficientem množství</t>
  </si>
  <si>
    <t>-469494357</t>
  </si>
  <si>
    <t>"vodorovné" 15,9</t>
  </si>
  <si>
    <t>"atiky" 8,4*0,1</t>
  </si>
  <si>
    <t>"stěny" 4*0,1</t>
  </si>
  <si>
    <t>-520788571</t>
  </si>
  <si>
    <t>17,14*1,155 'Přepočtené koeficientem množství</t>
  </si>
  <si>
    <t>123048541</t>
  </si>
  <si>
    <t>1485375401</t>
  </si>
  <si>
    <t>16*0,0825 'Přepočtené koeficientem množství</t>
  </si>
  <si>
    <t>421674721</t>
  </si>
  <si>
    <t>4*4*3</t>
  </si>
  <si>
    <t>-1991648719</t>
  </si>
  <si>
    <t>48*0,0165 'Přepočtené koeficientem množství</t>
  </si>
  <si>
    <t>960257883</t>
  </si>
  <si>
    <t>1504477947</t>
  </si>
  <si>
    <t>4*1,02 'Přepočtené koeficientem množství</t>
  </si>
  <si>
    <t>998712201</t>
  </si>
  <si>
    <t>Přesun hmot procentní pro krytiny povlakové v objektech v do 6 m</t>
  </si>
  <si>
    <t>553811925</t>
  </si>
  <si>
    <t>290039791</t>
  </si>
  <si>
    <t>-1288482179</t>
  </si>
  <si>
    <t>4*4*(0,08+0,16)/2</t>
  </si>
  <si>
    <t>998713201</t>
  </si>
  <si>
    <t>Přesun hmot procentní pro izolace tepelné v objektech v do 6 m</t>
  </si>
  <si>
    <t>-1638130078</t>
  </si>
  <si>
    <t>751</t>
  </si>
  <si>
    <t>751398022</t>
  </si>
  <si>
    <t>Montáž větrací mřížky stěnové přes 0,040 do 0,100 m2</t>
  </si>
  <si>
    <t>1121452383</t>
  </si>
  <si>
    <t>MR1</t>
  </si>
  <si>
    <t>Mřížka 250x250 dle specifikace</t>
  </si>
  <si>
    <t>-1226987429</t>
  </si>
  <si>
    <t>998751201</t>
  </si>
  <si>
    <t>Přesun hmot procentní pro vzduchotechniku v objektech výšky do 12 m</t>
  </si>
  <si>
    <t>-1351308470</t>
  </si>
  <si>
    <t>764212661x</t>
  </si>
  <si>
    <t>Oplechování rovné okapové hrany z Pz s povrchovou úpravou rš 170 mm</t>
  </si>
  <si>
    <t>-1815365728</t>
  </si>
  <si>
    <t>"K2" 8,48</t>
  </si>
  <si>
    <t>764214605</t>
  </si>
  <si>
    <t>Oplechování horních ploch a atik bez rohů z Pz s povrch úpravou mechanicky kotvené rš 400 mm</t>
  </si>
  <si>
    <t>363158599</t>
  </si>
  <si>
    <t>"K1" 8,4</t>
  </si>
  <si>
    <t>764311614x</t>
  </si>
  <si>
    <t>Lemování rovných zdí střech s krytinou skládanou z Pz s povrchovou úpravou rš 335 mm</t>
  </si>
  <si>
    <t>-1553093968</t>
  </si>
  <si>
    <t>"K5" 4</t>
  </si>
  <si>
    <t>Žlab podokapní hranatý z Pz s povrchovou úpravou rš 250mm</t>
  </si>
  <si>
    <t>-1177429682</t>
  </si>
  <si>
    <t>764511661x</t>
  </si>
  <si>
    <t>Kotlík hranatý pro podokapní žlaby z Pz s povrchovou úpravou 250/80mm</t>
  </si>
  <si>
    <t>-924745606</t>
  </si>
  <si>
    <t>764518621x</t>
  </si>
  <si>
    <t>Svody kruhové včetně objímek, kolen, odskoků z Pz s povrchovou úpravou hranatý 80/80</t>
  </si>
  <si>
    <t>-1973188376</t>
  </si>
  <si>
    <t>1,85</t>
  </si>
  <si>
    <t>998764201</t>
  </si>
  <si>
    <t>Přesun hmot procentní pro konstrukce klempířské v objektech v do 6 m</t>
  </si>
  <si>
    <t>1274904433</t>
  </si>
  <si>
    <t>-1460616558</t>
  </si>
  <si>
    <t>Vchodové dveře hliníkové 2200x2050 dle specifikace</t>
  </si>
  <si>
    <t>-1445522254</t>
  </si>
  <si>
    <t>998767201</t>
  </si>
  <si>
    <t>Přesun hmot procentní pro zámečnické konstrukce v objektech v do 6 m</t>
  </si>
  <si>
    <t>-1081109853</t>
  </si>
  <si>
    <t>1130212366</t>
  </si>
  <si>
    <t>-2126379578</t>
  </si>
  <si>
    <t>15,25+(15,65-2,2)*0,1</t>
  </si>
  <si>
    <t>783917161</t>
  </si>
  <si>
    <t>Krycí dvojnásobný syntetický nátěr betonové podlahy</t>
  </si>
  <si>
    <t>1826627810</t>
  </si>
  <si>
    <t>jamky</t>
  </si>
  <si>
    <t>28,8</t>
  </si>
  <si>
    <t>1,664</t>
  </si>
  <si>
    <t>82,72</t>
  </si>
  <si>
    <t>17,016</t>
  </si>
  <si>
    <t>14,448</t>
  </si>
  <si>
    <t>SO.03 - Oplocení a přístřešek na popelnice</t>
  </si>
  <si>
    <t xml:space="preserve">    762 - Konstrukce tesařské</t>
  </si>
  <si>
    <t>2121757683</t>
  </si>
  <si>
    <t>89*0,2</t>
  </si>
  <si>
    <t>39*1</t>
  </si>
  <si>
    <t>7,2*3,6</t>
  </si>
  <si>
    <t>131111332</t>
  </si>
  <si>
    <t>Vrtání jamek pro plotové sloupky D přes 100 do 200 mm ručně s motorovým vrtákem</t>
  </si>
  <si>
    <t>1635848445</t>
  </si>
  <si>
    <t>0,8*30+6*0,8</t>
  </si>
  <si>
    <t>-309779367</t>
  </si>
  <si>
    <t>5,2*1,6*0,2</t>
  </si>
  <si>
    <t>-1568349215</t>
  </si>
  <si>
    <t>(1,8*2+4,6)*0,4*0,6</t>
  </si>
  <si>
    <t>39*0,4*0,8</t>
  </si>
  <si>
    <t>133251101</t>
  </si>
  <si>
    <t>Hloubení šachet nezapažených v hornině třídy těžitelnosti I skupiny 3 objem do 20 m3</t>
  </si>
  <si>
    <t>-894377750</t>
  </si>
  <si>
    <t>0,2*0,2*0,5*3</t>
  </si>
  <si>
    <t>0,4*0,4*0,6</t>
  </si>
  <si>
    <t>šachty</t>
  </si>
  <si>
    <t>-885264157</t>
  </si>
  <si>
    <t>jamky*3,14*0,1*0,1</t>
  </si>
  <si>
    <t>419223411</t>
  </si>
  <si>
    <t>jámy+rýhy1</t>
  </si>
  <si>
    <t>-870178184</t>
  </si>
  <si>
    <t>-1914922475</t>
  </si>
  <si>
    <t>-717415927</t>
  </si>
  <si>
    <t>-1799965351</t>
  </si>
  <si>
    <t>-11730619</t>
  </si>
  <si>
    <t>5,2*1,6</t>
  </si>
  <si>
    <t>-1651227898</t>
  </si>
  <si>
    <t>275313611</t>
  </si>
  <si>
    <t>Základové patky z betonu tř. C 16/20</t>
  </si>
  <si>
    <t>-366157201</t>
  </si>
  <si>
    <t>338171111</t>
  </si>
  <si>
    <t>Osazování sloupků a vzpěr plotových ocelových v do 2,00 m se zalitím MC</t>
  </si>
  <si>
    <t>-381831456</t>
  </si>
  <si>
    <t>55342151</t>
  </si>
  <si>
    <t>plotový sloupek pro svařované panely profilovaný oválný 50x70mm dl 1,0-1,5m povrchová úprava Pz a komaxit</t>
  </si>
  <si>
    <t>-1255413185</t>
  </si>
  <si>
    <t>338171113</t>
  </si>
  <si>
    <t>Osazování sloupků a vzpěr plotových ocelových v do 2,00 m se zabetonováním</t>
  </si>
  <si>
    <t>1788552796</t>
  </si>
  <si>
    <t>55342260</t>
  </si>
  <si>
    <t>sloupek plotový koncový Pz a komaxitový 2000/48x1,5mm</t>
  </si>
  <si>
    <t>-1094898326</t>
  </si>
  <si>
    <t>55342272</t>
  </si>
  <si>
    <t>vzpěra plotová 38x1,5mm včetně krytky s uchem 2000mm</t>
  </si>
  <si>
    <t>293285775</t>
  </si>
  <si>
    <t>348121122</t>
  </si>
  <si>
    <t>Osazování ŽB desek plotových na MC 300x50x3000 mm</t>
  </si>
  <si>
    <t>169931319</t>
  </si>
  <si>
    <t>59232540x</t>
  </si>
  <si>
    <t>betonová podhrabová deska 3000x200x50mm se zámkem 25mm na ukotvení sloupků profilovaných oválných 70x100mm</t>
  </si>
  <si>
    <t>-225391108</t>
  </si>
  <si>
    <t>59232546</t>
  </si>
  <si>
    <t>držák podhrabové desky typ H pro sloupek D 60-70mm výšky 200mm průběžný povrchová úprava žárový zinek</t>
  </si>
  <si>
    <t>-1923837238</t>
  </si>
  <si>
    <t>348171120</t>
  </si>
  <si>
    <t>Montáž rámového oplocení v přes 1 do 1,5 m</t>
  </si>
  <si>
    <t>1688210874</t>
  </si>
  <si>
    <t>PLOT1</t>
  </si>
  <si>
    <t>Demontovatelné pletivové oplocení</t>
  </si>
  <si>
    <t>1350013213</t>
  </si>
  <si>
    <t>PLOT2</t>
  </si>
  <si>
    <t>Patka prefabrikovaná 200x200x500mm</t>
  </si>
  <si>
    <t>1499836458</t>
  </si>
  <si>
    <t>348272113</t>
  </si>
  <si>
    <t>Plotová zeď tl 190 mm z betonových tvarovek hladkých přírodních na MC včetně spárování</t>
  </si>
  <si>
    <t>-2002188165</t>
  </si>
  <si>
    <t>"přístřešek" 8,05*1,8</t>
  </si>
  <si>
    <t>"oplocení" 20*2+19*0,5</t>
  </si>
  <si>
    <t>348272515</t>
  </si>
  <si>
    <t>Plotová stříška pro zeď tl 295 mm z tvarovek hladkých nebo štípaných přírodních</t>
  </si>
  <si>
    <t>316946069</t>
  </si>
  <si>
    <t>348273902</t>
  </si>
  <si>
    <t>Držák plotových polí průběžný dl 300 mm vkládaný do ložných spár plotového sloupku</t>
  </si>
  <si>
    <t>-281550517</t>
  </si>
  <si>
    <t>348401120</t>
  </si>
  <si>
    <t>Montáž oplocení ze strojového pletiva s napínacími dráty v do 1,6 m</t>
  </si>
  <si>
    <t>-2021938234</t>
  </si>
  <si>
    <t>89-12</t>
  </si>
  <si>
    <t>31327511</t>
  </si>
  <si>
    <t>pletivo drátěné plastifikované se čtvercovými oky 55/2,5mm v 1250mm</t>
  </si>
  <si>
    <t>-774387420</t>
  </si>
  <si>
    <t>953946121</t>
  </si>
  <si>
    <t>Montáž atypických ocelových kcí hmotnosti do 1 t z profilů hmotnosti přes 13 do 30 kg/m</t>
  </si>
  <si>
    <t>-1337148117</t>
  </si>
  <si>
    <t>(128,9+24,6+42,1)/1000</t>
  </si>
  <si>
    <t>OCEL1</t>
  </si>
  <si>
    <t>Ocelová konstrukce přístřešku včetně povrchové úpravy</t>
  </si>
  <si>
    <t>359781667</t>
  </si>
  <si>
    <t>998232110</t>
  </si>
  <si>
    <t>Přesun hmot pro oplocení zděné z cihel nebo tvárnic v do 3 m</t>
  </si>
  <si>
    <t>-2147167279</t>
  </si>
  <si>
    <t>1826031988</t>
  </si>
  <si>
    <t>-704475654</t>
  </si>
  <si>
    <t>1,78*5,46</t>
  </si>
  <si>
    <t>9,719*1,1655 'Přepočtené koeficientem množství</t>
  </si>
  <si>
    <t>712363355</t>
  </si>
  <si>
    <t>Povlakové krytiny střech do 10° z tvarovaných poplastovaných lišt délky 2 m okapnice široká rš 150 mm</t>
  </si>
  <si>
    <t>-2040762232</t>
  </si>
  <si>
    <t>5,46</t>
  </si>
  <si>
    <t>712363358</t>
  </si>
  <si>
    <t>Povlakové krytiny střech do 10° z tvarovaných poplastovaných lišt délky 2 m závětrná lišta rš 250 mm</t>
  </si>
  <si>
    <t>1536656492</t>
  </si>
  <si>
    <t>1,78*2+5,46</t>
  </si>
  <si>
    <t>-1296699741</t>
  </si>
  <si>
    <t>5,46*1,78</t>
  </si>
  <si>
    <t>763409468</t>
  </si>
  <si>
    <t>9,719*1,155 'Přepočtené koeficientem množství</t>
  </si>
  <si>
    <t>1957045893</t>
  </si>
  <si>
    <t>-1617156454</t>
  </si>
  <si>
    <t>516981725</t>
  </si>
  <si>
    <t>(1,78+5,56+1,78)*0,1</t>
  </si>
  <si>
    <t>-1193093261</t>
  </si>
  <si>
    <t>0,912*0,0825 'Přepočtené koeficientem množství</t>
  </si>
  <si>
    <t>67576931</t>
  </si>
  <si>
    <t>(1,78+5,56+1,78)*0,1*5</t>
  </si>
  <si>
    <t>1014453474</t>
  </si>
  <si>
    <t>4,56*0,0165 'Přepočtené koeficientem množství</t>
  </si>
  <si>
    <t>485171777</t>
  </si>
  <si>
    <t>5,36*1,68</t>
  </si>
  <si>
    <t>1142651166</t>
  </si>
  <si>
    <t>712771401</t>
  </si>
  <si>
    <t>Provedení vegetační vrstvy ze substrátu tl do 100 mm vegetační střechy sklon do 5°</t>
  </si>
  <si>
    <t>-1626409958</t>
  </si>
  <si>
    <t>10321100</t>
  </si>
  <si>
    <t>zahradní substrát pro výsadbu VL</t>
  </si>
  <si>
    <t>1173957305</t>
  </si>
  <si>
    <t>9,005*0,05 'Přepočtené koeficientem množství</t>
  </si>
  <si>
    <t>-401317737</t>
  </si>
  <si>
    <t>1865689962</t>
  </si>
  <si>
    <t>9,005*15 'Přepočtené koeficientem množství</t>
  </si>
  <si>
    <t>-138920694</t>
  </si>
  <si>
    <t>(1,78+5,56+1,78)*2</t>
  </si>
  <si>
    <t>-393060796</t>
  </si>
  <si>
    <t>18,24*1,02 'Přepočtené koeficientem množství</t>
  </si>
  <si>
    <t>283743461</t>
  </si>
  <si>
    <t>1943203541</t>
  </si>
  <si>
    <t>28372302</t>
  </si>
  <si>
    <t>deska EPS 100 pro konstrukce s běžným zatížením λ=0,037 tl 30mm</t>
  </si>
  <si>
    <t>-1356548628</t>
  </si>
  <si>
    <t>9,719*1,02 'Přepočtené koeficientem množství</t>
  </si>
  <si>
    <t>762</t>
  </si>
  <si>
    <t>Konstrukce tesařské</t>
  </si>
  <si>
    <t>762341147</t>
  </si>
  <si>
    <t>Bednění střech rovných sklon do 60° z cementotřískových desek tl 24 mm na pero a drážku šroubovaných na rošt</t>
  </si>
  <si>
    <t>-668543665</t>
  </si>
  <si>
    <t>762395000</t>
  </si>
  <si>
    <t>Spojovací prostředky krovů, bednění, laťování, nadstřešních konstrukcí</t>
  </si>
  <si>
    <t>-1255867610</t>
  </si>
  <si>
    <t>1,78*5,46*0,024</t>
  </si>
  <si>
    <t>asfalt</t>
  </si>
  <si>
    <t>644,8</t>
  </si>
  <si>
    <t>3,588</t>
  </si>
  <si>
    <t>odkop</t>
  </si>
  <si>
    <t>629,275</t>
  </si>
  <si>
    <t>1650</t>
  </si>
  <si>
    <t>ornicen</t>
  </si>
  <si>
    <t>0,45</t>
  </si>
  <si>
    <t>SO.04 - Zpevněné plochy, opěrné stěny, sadové úpravy</t>
  </si>
  <si>
    <t>SO.04.01 - Zpevněné plochy</t>
  </si>
  <si>
    <t>113106134</t>
  </si>
  <si>
    <t>Rozebrání dlažeb ze zámkových dlaždic komunikací pro pěší strojně pl do 50 m2</t>
  </si>
  <si>
    <t>1033515999</t>
  </si>
  <si>
    <t>14*2</t>
  </si>
  <si>
    <t>113107323</t>
  </si>
  <si>
    <t>Odstranění podkladu z kameniva drceného tl přes 200 do 300 mm strojně pl do 50 m2</t>
  </si>
  <si>
    <t>-1827518626</t>
  </si>
  <si>
    <t>-1377850682</t>
  </si>
  <si>
    <t>122151105</t>
  </si>
  <si>
    <t>Odkopávky a prokopávky nezapažené v hornině třídy těžitelnosti I skupiny 1 a 2 objem do 1000 m3 strojně</t>
  </si>
  <si>
    <t>504413943</t>
  </si>
  <si>
    <t>"P1-pochozí plocha pro pěší" (346,8+5,3+28,9+3)*0,3</t>
  </si>
  <si>
    <t>"P2 - plocha s pojezdem vozidel" (8,9+27,5)*0,52</t>
  </si>
  <si>
    <t>"P3 - plocha s pojezdem vozidel - asfalt" (243,5-73,4+373,4+101,3)*0,52</t>
  </si>
  <si>
    <t>"P4 - Plocha s pojezdem, parkování - zatravňovací dlažba" (17,2*2+122,4+81,3)*0,49</t>
  </si>
  <si>
    <t>"kačírek" (6,5+3,5+4,25+4,9)*0,3</t>
  </si>
  <si>
    <t>"obrubník 1000x150x250" (32,6+19,4+54,6+4,2+2,3+1,5+77,2+25+13,6+60,7+16,6+4,5)*0,25*0,3</t>
  </si>
  <si>
    <t>"obrubník 1000x150x250 - snížený" (4,5+4,5+12)*0,25*0,3</t>
  </si>
  <si>
    <t>"obrubník 1000x150x250 - přechodový" 7*0,25*0,3</t>
  </si>
  <si>
    <t>"obrubník 1000x100x250" (4+17,4+8,4)*0,2*0,3</t>
  </si>
  <si>
    <t>"obrubník 1000x80x250" (134)*0,2*0,3</t>
  </si>
  <si>
    <t>"obrubník 1000x50x250" (8,7+10,5+15,7)*0,2*0,3</t>
  </si>
  <si>
    <t>1227705623</t>
  </si>
  <si>
    <t>"schodiště" 2,05*1,75</t>
  </si>
  <si>
    <t>1214069863</t>
  </si>
  <si>
    <t>"schodiště" 1,5*0,15*2</t>
  </si>
  <si>
    <t>162351123</t>
  </si>
  <si>
    <t>Vodorovné přemístění přes 50 do 500 m výkopku/sypaniny z hornin třídy těžitelnosti II skupiny 4 a 5</t>
  </si>
  <si>
    <t>507899948</t>
  </si>
  <si>
    <t>ornicen*0,1</t>
  </si>
  <si>
    <t>-630801242</t>
  </si>
  <si>
    <t>(ornice-ornicen)*0,1</t>
  </si>
  <si>
    <t>-1288549544</t>
  </si>
  <si>
    <t>180405111</t>
  </si>
  <si>
    <t>Založení trávníku ve vegetačních prefabrikátech výsevem semene v rovině a ve svahu do 1:5</t>
  </si>
  <si>
    <t>-2120831151</t>
  </si>
  <si>
    <t>"P4 - Plocha s pojezdem, parkování - zatravňovací dlažba" 17,2*2+122,4+81,3</t>
  </si>
  <si>
    <t>367745544</t>
  </si>
  <si>
    <t>238,1*0,02 'Přepočtené koeficientem množství</t>
  </si>
  <si>
    <t>399228944</t>
  </si>
  <si>
    <t>1057338490</t>
  </si>
  <si>
    <t>782314018</t>
  </si>
  <si>
    <t>"P1-pochozí plocha pro pěší" 346,8+5,3+28,9+3</t>
  </si>
  <si>
    <t>"P2 - plocha s pojezdem vozidel" 8,9+27,5</t>
  </si>
  <si>
    <t>"P3 - plocha s pojezdem vozidel - asfalt" 243,5-73,4+373,4+101,3</t>
  </si>
  <si>
    <t>"kačírek" 6,5+3,5+4,25+4,9</t>
  </si>
  <si>
    <t>"obrubník 1000x150x250" (32,6+19,4+54,6+4,2+2,3+1,5+77,2+25+13,6+60,7+16,6+4,5)*0,25</t>
  </si>
  <si>
    <t>"obrubník 1000x150x250 - snížený" (4,5+4,5+12)*0,25</t>
  </si>
  <si>
    <t>"obrubník 1000x150x250 - přechodový" 7*0,25</t>
  </si>
  <si>
    <t>"obrubník 1000x100x250" (4+17,4+8,4)*0,2</t>
  </si>
  <si>
    <t>"obrubník 1000x80x250" (134)*0,2</t>
  </si>
  <si>
    <t>"obrubník 1000x50x250" (8,7+10,5+15,7)*0,2</t>
  </si>
  <si>
    <t>"vjezdy" 28</t>
  </si>
  <si>
    <t>-512709891</t>
  </si>
  <si>
    <t>10,2*1,5*0,2</t>
  </si>
  <si>
    <t>1948946672</t>
  </si>
  <si>
    <t>1,31*1,5</t>
  </si>
  <si>
    <t>-1891111862</t>
  </si>
  <si>
    <t>1,31*1,5*100/1000</t>
  </si>
  <si>
    <t>2123686789</t>
  </si>
  <si>
    <t>1,31+(0,67+0,3)*1,5</t>
  </si>
  <si>
    <t>-1021890429</t>
  </si>
  <si>
    <t>1329604212</t>
  </si>
  <si>
    <t>1,5*5,2</t>
  </si>
  <si>
    <t>-1457358949</t>
  </si>
  <si>
    <t>564760111</t>
  </si>
  <si>
    <t>Podklad z kameniva hrubého drceného vel. 16-32 mm plochy přes 100 m2 tl 200 mm</t>
  </si>
  <si>
    <t>-468719820</t>
  </si>
  <si>
    <t>"P4 - Plocha s pojezdem, parkování - zatravňovací dlažba" (17,2*2+122,4+81,3)*2</t>
  </si>
  <si>
    <t>564762111</t>
  </si>
  <si>
    <t>Podklad z vibrovaného štěrku VŠ tl 200 mm</t>
  </si>
  <si>
    <t>-931023152</t>
  </si>
  <si>
    <t>565155111</t>
  </si>
  <si>
    <t>Asfaltový beton vrstva podkladní ACP 16 (obalované kamenivo OKS) tl 70 mm š do 3 m</t>
  </si>
  <si>
    <t>570613986</t>
  </si>
  <si>
    <t>567132115</t>
  </si>
  <si>
    <t>Podklad ze směsi stmelené cementem SC C 8/10 (KSC I) tl 200 mm</t>
  </si>
  <si>
    <t>-802656043</t>
  </si>
  <si>
    <t>573111112</t>
  </si>
  <si>
    <t>Postřik živičný infiltrační s posypem z asfaltu množství 1 kg/m2</t>
  </si>
  <si>
    <t>-1034414263</t>
  </si>
  <si>
    <t>573231108</t>
  </si>
  <si>
    <t>Postřik živičný spojovací ze silniční emulze v množství 0,50 kg/m2</t>
  </si>
  <si>
    <t>882648244</t>
  </si>
  <si>
    <t>577144211</t>
  </si>
  <si>
    <t>Asfaltový beton vrstva obrusná ACO 11 (ABS) tř. II tl 50 mm š do 3 m z nemodifikovaného asfaltu</t>
  </si>
  <si>
    <t>544526946</t>
  </si>
  <si>
    <t>593532113</t>
  </si>
  <si>
    <t>Kladení dlažby z plastových vegetačních dlaždic pozemních komunikací se zámkem tl 60 mm pl přes 100 do 300 m2</t>
  </si>
  <si>
    <t>-208877682</t>
  </si>
  <si>
    <t>56245141</t>
  </si>
  <si>
    <t>dlažba zatravňovací recyklovaný PE nosnost 350t/m2 330x330x50mm</t>
  </si>
  <si>
    <t>-1249390890</t>
  </si>
  <si>
    <t>238,1*1,01 'Přepočtené koeficientem množství</t>
  </si>
  <si>
    <t>596212210</t>
  </si>
  <si>
    <t>Kladení zámkové dlažby pozemních komunikací ručně tl 80 mm skupiny A pl do 50 m2</t>
  </si>
  <si>
    <t>-901966138</t>
  </si>
  <si>
    <t>59245203</t>
  </si>
  <si>
    <t>dlažba zámková tvaru I 196x161x80mm barevná</t>
  </si>
  <si>
    <t>-1553027355</t>
  </si>
  <si>
    <t>28*1,03 'Přepočtené koeficientem množství</t>
  </si>
  <si>
    <t>596811220</t>
  </si>
  <si>
    <t>Kladení betonové dlažby komunikací pro pěší do lože z kameniva velikosti přes 0,09 do 0,25 m2 pl do 50 m2</t>
  </si>
  <si>
    <t>-1245536635</t>
  </si>
  <si>
    <t>ZUL1</t>
  </si>
  <si>
    <t>Žulové odseky tl 100mm</t>
  </si>
  <si>
    <t>-88116266</t>
  </si>
  <si>
    <t>596811223</t>
  </si>
  <si>
    <t>Kladení betonové dlažby komunikací pro pěší do lože z kameniva velikosti přes 0,09 do 0,25 m2 pl přes 300 m2</t>
  </si>
  <si>
    <t>2028633817</t>
  </si>
  <si>
    <t>59245716</t>
  </si>
  <si>
    <t>dlažba plošná betonová terasová vymývaná 400x400x40mm</t>
  </si>
  <si>
    <t>-1297617888</t>
  </si>
  <si>
    <t>384*1,01 'Přepočtené koeficientem množství</t>
  </si>
  <si>
    <t>59246018</t>
  </si>
  <si>
    <t>dlažba velkoformátová betonová plochy do 0,5m2 tl 80mm přírodní</t>
  </si>
  <si>
    <t>-2050279494</t>
  </si>
  <si>
    <t>36,4*1,01 'Přepočtené koeficientem množství</t>
  </si>
  <si>
    <t>915131111</t>
  </si>
  <si>
    <t>Vodorovné dopravní značení přechody pro chodce, šipky, symboly základní bílá barva</t>
  </si>
  <si>
    <t>431973245</t>
  </si>
  <si>
    <t>1,25*5+2</t>
  </si>
  <si>
    <t>915231112</t>
  </si>
  <si>
    <t>Vodorovné dopravní značení přechody pro chodce, šipky, symboly retroreflexní bílý plast</t>
  </si>
  <si>
    <t>-764630678</t>
  </si>
  <si>
    <t>915621111</t>
  </si>
  <si>
    <t>Předznačení vodorovného plošného značení</t>
  </si>
  <si>
    <t>-877305106</t>
  </si>
  <si>
    <t>916131213</t>
  </si>
  <si>
    <t>Osazení silničního obrubníku betonového stojatého s boční opěrou do lože z betonu prostého</t>
  </si>
  <si>
    <t>-1787528890</t>
  </si>
  <si>
    <t>"obrubník 1000x150x250" 32,6+19,4+54,6+4,2+2,3+1,5+77,2+25+13,6+60,7+16,6+4,5</t>
  </si>
  <si>
    <t>"obrubník 1000x150x250 - snížený" 4,5+4,5+12</t>
  </si>
  <si>
    <t>"obrubník 1000x150x250 - přechodový" 7</t>
  </si>
  <si>
    <t>"obrubník 1000x100x250" 4+17,4+8,4</t>
  </si>
  <si>
    <t>59217030</t>
  </si>
  <si>
    <t>obrubník betonový silniční přechodový 1000x150x150-250mm</t>
  </si>
  <si>
    <t>-822282779</t>
  </si>
  <si>
    <t>7*1,02 'Přepočtené koeficientem množství</t>
  </si>
  <si>
    <t>59217031</t>
  </si>
  <si>
    <t>obrubník betonový silniční 1000x150x250mm</t>
  </si>
  <si>
    <t>-1030684001</t>
  </si>
  <si>
    <t>312,2*1,02 'Přepočtené koeficientem množství</t>
  </si>
  <si>
    <t>59217029</t>
  </si>
  <si>
    <t>obrubník betonový silniční nájezdový 1000x150x150mm</t>
  </si>
  <si>
    <t>-710033807</t>
  </si>
  <si>
    <t>21*1,02 'Přepočtené koeficientem množství</t>
  </si>
  <si>
    <t>59217017</t>
  </si>
  <si>
    <t>obrubník betonový chodníkový 1000x100x250mm</t>
  </si>
  <si>
    <t>1927337538</t>
  </si>
  <si>
    <t>29,8*1,02 'Přepočtené koeficientem množství</t>
  </si>
  <si>
    <t>916231213</t>
  </si>
  <si>
    <t>Osazení chodníkového obrubníku betonového stojatého s boční opěrou do lože z betonu prostého</t>
  </si>
  <si>
    <t>2075260029</t>
  </si>
  <si>
    <t>"obrubník 1000x80x250" 134</t>
  </si>
  <si>
    <t>"obrubník 1000x50x250" 8,7+10,5+15,7</t>
  </si>
  <si>
    <t>59217016</t>
  </si>
  <si>
    <t>obrubník betonový chodníkový 1000x80x250mm</t>
  </si>
  <si>
    <t>984972941</t>
  </si>
  <si>
    <t>134*1,02 'Přepočtené koeficientem množství</t>
  </si>
  <si>
    <t>59217001</t>
  </si>
  <si>
    <t>obrubník betonový zahradní 1000x50x250mm</t>
  </si>
  <si>
    <t>-963876975</t>
  </si>
  <si>
    <t>34,9*1,02 'Přepočtené koeficientem množství</t>
  </si>
  <si>
    <t>815624504</t>
  </si>
  <si>
    <t>997221551</t>
  </si>
  <si>
    <t>Vodorovná doprava suti ze sypkých materiálů do 1 km</t>
  </si>
  <si>
    <t>-1643708227</t>
  </si>
  <si>
    <t>997221559</t>
  </si>
  <si>
    <t>Příplatek ZKD 1 km u vodorovné dopravy suti ze sypkých materiálů</t>
  </si>
  <si>
    <t>440094228</t>
  </si>
  <si>
    <t>19,6*9 'Přepočtené koeficientem množství</t>
  </si>
  <si>
    <t>997221861</t>
  </si>
  <si>
    <t>Poplatek za uložení stavebního odpadu na recyklační skládce (skládkovné) z prostého betonu pod kódem 17 01 01</t>
  </si>
  <si>
    <t>1851084597</t>
  </si>
  <si>
    <t>997221873</t>
  </si>
  <si>
    <t>Poplatek za uložení stavebního odpadu na recyklační skládce (skládkovné) zeminy a kamení zatříděného do Katalogu odpadů pod kódem 17 05 04</t>
  </si>
  <si>
    <t>-1944264890</t>
  </si>
  <si>
    <t>998225111</t>
  </si>
  <si>
    <t>Přesun hmot pro pozemní komunikace s krytem z kamene, monolitickým betonovým nebo živičným</t>
  </si>
  <si>
    <t>-2092596598</t>
  </si>
  <si>
    <t>50,975</t>
  </si>
  <si>
    <t>96,8</t>
  </si>
  <si>
    <t>40,09</t>
  </si>
  <si>
    <t>NZB300</t>
  </si>
  <si>
    <t>2,8</t>
  </si>
  <si>
    <t>49,74</t>
  </si>
  <si>
    <t>8,64</t>
  </si>
  <si>
    <t>7,22</t>
  </si>
  <si>
    <t>SO.04.02 - Opěrné stěny</t>
  </si>
  <si>
    <t>131251103</t>
  </si>
  <si>
    <t>Hloubení jam nezapažených v hornině třídy těžitelnosti I skupiny 3 objem do 100 m3 strojně</t>
  </si>
  <si>
    <t>-474346441</t>
  </si>
  <si>
    <t>5*12</t>
  </si>
  <si>
    <t>8*4,6</t>
  </si>
  <si>
    <t>-1070677259</t>
  </si>
  <si>
    <t>11,4*0,4</t>
  </si>
  <si>
    <t>6,8*0,6</t>
  </si>
  <si>
    <t>419754274</t>
  </si>
  <si>
    <t>7,22*1</t>
  </si>
  <si>
    <t>-1615105614</t>
  </si>
  <si>
    <t>-358731844</t>
  </si>
  <si>
    <t>jámy*0,35</t>
  </si>
  <si>
    <t>-41228459</t>
  </si>
  <si>
    <t>jámy*0,65</t>
  </si>
  <si>
    <t>-835276288</t>
  </si>
  <si>
    <t>1610117070</t>
  </si>
  <si>
    <t>311113142</t>
  </si>
  <si>
    <t>Nosná zeď tl přes 150 do 200 mm z hladkých tvárnic ztraceného bednění včetně výplně z betonu tř. 20/25</t>
  </si>
  <si>
    <t>635359365</t>
  </si>
  <si>
    <t>12,32*2</t>
  </si>
  <si>
    <t>6,4*0,25</t>
  </si>
  <si>
    <t>311113144</t>
  </si>
  <si>
    <t>Nosná zeď tl přes 250 do 300 mm z hladkých tvárnic ztraceného bednění včetně výplně z betonu tř. C 20/25</t>
  </si>
  <si>
    <t>1317050183</t>
  </si>
  <si>
    <t>-1066160275</t>
  </si>
  <si>
    <t>12+0,8</t>
  </si>
  <si>
    <t>975009524</t>
  </si>
  <si>
    <t>NZB200*1,05*0,64*16/1000</t>
  </si>
  <si>
    <t>NZB300*1,05*0,64*16/1000</t>
  </si>
  <si>
    <t>NZB400*1,05*0,64*16/1000</t>
  </si>
  <si>
    <t>316381116x</t>
  </si>
  <si>
    <t>Krycí desky tl přes 80 do 100 mm z betonu tř. C 12/15 až C 16/20 s přesahy do 70 mm</t>
  </si>
  <si>
    <t>-754296724</t>
  </si>
  <si>
    <t>12*0,5</t>
  </si>
  <si>
    <t>4,6*0,5</t>
  </si>
  <si>
    <t>0,75*0,5</t>
  </si>
  <si>
    <t>3,5*0,4</t>
  </si>
  <si>
    <t>3,8*0,3</t>
  </si>
  <si>
    <t>998012021</t>
  </si>
  <si>
    <t>Přesun hmot pro budovy monolitické v do 6 m</t>
  </si>
  <si>
    <t>769493361</t>
  </si>
  <si>
    <t>-202630712</t>
  </si>
  <si>
    <t>12,35+10,25</t>
  </si>
  <si>
    <t>7,8+11,9</t>
  </si>
  <si>
    <t>2,8+1,85+(4,25+3,8)*0,5</t>
  </si>
  <si>
    <t>-2116500546</t>
  </si>
  <si>
    <t>50,975*1,221 'Přepočtené koeficientem množství</t>
  </si>
  <si>
    <t>-1690991512</t>
  </si>
  <si>
    <t>1187499070</t>
  </si>
  <si>
    <t>50,975*1,05 'Přepočtené koeficientem množství</t>
  </si>
  <si>
    <t>-1795360373</t>
  </si>
  <si>
    <t>399461798</t>
  </si>
  <si>
    <t>-1003255326</t>
  </si>
  <si>
    <t>plocha keřů</t>
  </si>
  <si>
    <t>685</t>
  </si>
  <si>
    <t>T</t>
  </si>
  <si>
    <t>plocha trávníku</t>
  </si>
  <si>
    <t>1668</t>
  </si>
  <si>
    <t>SO.04.03 - Sadové úpravy</t>
  </si>
  <si>
    <t>181151311</t>
  </si>
  <si>
    <t>Plošná úprava terénu přes 500 m2 zemina skupiny 1 až 4 nerovnosti přes 50 do 100 mm v rovinně a svahu do 1:5</t>
  </si>
  <si>
    <t>-1445230859</t>
  </si>
  <si>
    <t>"trávník" 1668</t>
  </si>
  <si>
    <t>"keře" 685</t>
  </si>
  <si>
    <t>-891984461</t>
  </si>
  <si>
    <t>T+K</t>
  </si>
  <si>
    <t>-424618820</t>
  </si>
  <si>
    <t>-290877773</t>
  </si>
  <si>
    <t>1668*0,02 "Přepočtené koeficientem množství</t>
  </si>
  <si>
    <t>1794721833</t>
  </si>
  <si>
    <t>182303111</t>
  </si>
  <si>
    <t>Doplnění zeminy nebo substrátu na travnatých plochách tl do 50 mm rovina v rovinně a svahu do 1:5</t>
  </si>
  <si>
    <t>-1112791890</t>
  </si>
  <si>
    <t>10371500</t>
  </si>
  <si>
    <t>substrát pro trávníky VL</t>
  </si>
  <si>
    <t>2016319835</t>
  </si>
  <si>
    <t>2353*0,058 "Přepočtené koeficientem množství</t>
  </si>
  <si>
    <t>183101313</t>
  </si>
  <si>
    <t>Jamky pro výsadbu s výměnou 100 % půdy zeminy tř 1 až 4 obj přes 0,02 do 0,05 m3 v rovině a svahu do 1:5</t>
  </si>
  <si>
    <t>-287816855</t>
  </si>
  <si>
    <t>794719584</t>
  </si>
  <si>
    <t>464*0,05 "Přepočtené koeficientem množství</t>
  </si>
  <si>
    <t>183101315</t>
  </si>
  <si>
    <t>Jamky pro výsadbu s výměnou 100 % půdy zeminy tř 1 až 4 obj přes 0,125 do 0,4 m3 v rovině a svahu do 1:5</t>
  </si>
  <si>
    <t>11452093</t>
  </si>
  <si>
    <t>1431200675</t>
  </si>
  <si>
    <t>19*0,4 "Přepočtené koeficientem množství</t>
  </si>
  <si>
    <t>183101321</t>
  </si>
  <si>
    <t>Jamky pro výsadbu s výměnou 100 % půdy zeminy tř 1 až 4 obj přes 0,4 do 1 m3 v rovině a svahu do 1:5</t>
  </si>
  <si>
    <t>1646363699</t>
  </si>
  <si>
    <t>pro stromy</t>
  </si>
  <si>
    <t>-1857691411</t>
  </si>
  <si>
    <t>183111314</t>
  </si>
  <si>
    <t>Jamky pro výsadbu s výměnou 100 % půdy zeminy tř 1 až 4 obj přes 0,01 do 0,02 m3 v rovině a svahu do 1:5</t>
  </si>
  <si>
    <t>1760508488</t>
  </si>
  <si>
    <t>118+1851</t>
  </si>
  <si>
    <t>1189306816</t>
  </si>
  <si>
    <t>1969*0,02 "Přepočtené koeficientem množství</t>
  </si>
  <si>
    <t>183402131</t>
  </si>
  <si>
    <t>Rozrušení půdy souvislé pl přes 500 m2 hl přes 50 do 150 mm v rovině a svahu do 1:5</t>
  </si>
  <si>
    <t>-1696242193</t>
  </si>
  <si>
    <t>183211323</t>
  </si>
  <si>
    <t>Výsadba květin krytokořenných průměru kontejneru přes 120 do 250 mm</t>
  </si>
  <si>
    <t>1700432030</t>
  </si>
  <si>
    <t>R19</t>
  </si>
  <si>
    <t>Yucca filamentosa - Juka vel.10-15</t>
  </si>
  <si>
    <t>-1755381323</t>
  </si>
  <si>
    <t>R20</t>
  </si>
  <si>
    <t>Bergenia cordifolia - Bergénie vel.10-15</t>
  </si>
  <si>
    <t>-65429249</t>
  </si>
  <si>
    <t>184102111</t>
  </si>
  <si>
    <t>Výsadba dřeviny s balem D přes 0,1 do 0,2 m do jamky se zalitím v rovině a svahu do 1:5</t>
  </si>
  <si>
    <t>1361288572</t>
  </si>
  <si>
    <t>"keře" 1851</t>
  </si>
  <si>
    <t>R12</t>
  </si>
  <si>
    <t>Potentilla fruticosa ´Goldteppich´ - Mochna vel.15-20</t>
  </si>
  <si>
    <t>-1783512555</t>
  </si>
  <si>
    <t>R13</t>
  </si>
  <si>
    <t>Cotoneaster dammeri - Skalník vel.15-20</t>
  </si>
  <si>
    <t>-210805942</t>
  </si>
  <si>
    <t>R15</t>
  </si>
  <si>
    <t>Rosa ´Fairy Queen´ - Růže pokryvná vel.15-20</t>
  </si>
  <si>
    <t>2083891572</t>
  </si>
  <si>
    <t>R18</t>
  </si>
  <si>
    <t>Microbiota deccussata - Mikrobiota vel.15-20</t>
  </si>
  <si>
    <t>-1184539266</t>
  </si>
  <si>
    <t>R21</t>
  </si>
  <si>
    <t>Berberis thunbergii ´Atropurpurea nana´ - Dřišťál vel.15-20</t>
  </si>
  <si>
    <t>-985939844</t>
  </si>
  <si>
    <t>R24</t>
  </si>
  <si>
    <t>Lonicera nitida ´Maigrun´ - Zimolez vel.15-20</t>
  </si>
  <si>
    <t>-2126161641</t>
  </si>
  <si>
    <t>R26</t>
  </si>
  <si>
    <t>Rosa ´The Fairy´ - Růže pokryvná vel.15-20</t>
  </si>
  <si>
    <t>-520122824</t>
  </si>
  <si>
    <t>R27</t>
  </si>
  <si>
    <t>Potentilla fruticosa ´Abbotswood´ - Mochna vel.15-20</t>
  </si>
  <si>
    <t>273970660</t>
  </si>
  <si>
    <t>R33</t>
  </si>
  <si>
    <t>Cotoneaster salicifolius ´Parkteppich´ - Skalník vel.15-20</t>
  </si>
  <si>
    <t>-1809528455</t>
  </si>
  <si>
    <t>184102113</t>
  </si>
  <si>
    <t>Výsadba dřeviny s balem D přes 0,3 do 0,4 m do jamky se zalitím v rovině a svahu do 1:5</t>
  </si>
  <si>
    <t>-158200181</t>
  </si>
  <si>
    <t>"Keře" 464</t>
  </si>
  <si>
    <t>R14</t>
  </si>
  <si>
    <t>Spiraea japonica ´Goldflame´ - Tavolník vel.30-40</t>
  </si>
  <si>
    <t>2090772107</t>
  </si>
  <si>
    <t>R17</t>
  </si>
  <si>
    <t>Spiraea japonica ´Little Princess´ - Tavolník vel.30-40</t>
  </si>
  <si>
    <t>-1808933249</t>
  </si>
  <si>
    <t>R22</t>
  </si>
  <si>
    <t>Chaenomeles japonica ´Orange trail´ - Kdoulovec vel.30-40</t>
  </si>
  <si>
    <t>1680241783</t>
  </si>
  <si>
    <t>R23</t>
  </si>
  <si>
    <t>Physocarpus opulifolius ´Red Baron´ - Tavola vel.30-40</t>
  </si>
  <si>
    <t>-1895857492</t>
  </si>
  <si>
    <t>R25</t>
  </si>
  <si>
    <t>Pyracantha coccinea - Hlohyně vel.30-40</t>
  </si>
  <si>
    <t>1616320097</t>
  </si>
  <si>
    <t>R28</t>
  </si>
  <si>
    <t>Forsythia intermedia - Zlatice vel.30-40</t>
  </si>
  <si>
    <t>542223968</t>
  </si>
  <si>
    <t>R29</t>
  </si>
  <si>
    <t>Spiraea bumalda ´Dart´s Red´ - Tavolník vel.30-40</t>
  </si>
  <si>
    <t>913397031</t>
  </si>
  <si>
    <t>R30</t>
  </si>
  <si>
    <t>Potentilla fruticosa ´Klondike´ - Mochna vel.30-40</t>
  </si>
  <si>
    <t>-711464825</t>
  </si>
  <si>
    <t>R31</t>
  </si>
  <si>
    <t>Taxus baccata - Tis vel.30-40</t>
  </si>
  <si>
    <t>1877717699</t>
  </si>
  <si>
    <t>184102116</t>
  </si>
  <si>
    <t>Výsadba dřeviny s balem D přes 0,6 do 0,8 m do jamky se zalitím v rovině a svahu do 1:5</t>
  </si>
  <si>
    <t>2004886008</t>
  </si>
  <si>
    <t>"keře" 19</t>
  </si>
  <si>
    <t>R16</t>
  </si>
  <si>
    <t>Prunus cerasifera ´Novita´ - Bobkovišeň vel-60-80</t>
  </si>
  <si>
    <t>999090157</t>
  </si>
  <si>
    <t>R32</t>
  </si>
  <si>
    <t>Magnolia x stellata - Magnolie vel. 60-80</t>
  </si>
  <si>
    <t>-1114972280</t>
  </si>
  <si>
    <t>184102117</t>
  </si>
  <si>
    <t>Výsadba dřeviny s balem D přes 0,8 do 1 m do jamky se zalitím v rovině a svahu do 1:5</t>
  </si>
  <si>
    <t>5729392</t>
  </si>
  <si>
    <t>"stromy" 21</t>
  </si>
  <si>
    <t>R1</t>
  </si>
  <si>
    <t>Acer campestre ´Red Shine´ - Javor babyka vel. 14-16</t>
  </si>
  <si>
    <t>-1545462847</t>
  </si>
  <si>
    <t>R2</t>
  </si>
  <si>
    <t>Sorbus aria ´Magnifica´ - Jeřáb muk vel. 14-16</t>
  </si>
  <si>
    <t>3240964</t>
  </si>
  <si>
    <t>R3</t>
  </si>
  <si>
    <t>Tilia platyphyllos - Lípa velkolistá vel.14-16</t>
  </si>
  <si>
    <t>-1227080403</t>
  </si>
  <si>
    <t>R4</t>
  </si>
  <si>
    <t>Malus ´Rudolph´ - Jabloň okrasná vel.14-16</t>
  </si>
  <si>
    <t>-1650072020</t>
  </si>
  <si>
    <t>R5</t>
  </si>
  <si>
    <t>Prunus ´Burlat´ - Třešeň polokmen</t>
  </si>
  <si>
    <t>-1148435283</t>
  </si>
  <si>
    <t>R6</t>
  </si>
  <si>
    <t>Prunus ´Rivan´ - Třešeň plokmen</t>
  </si>
  <si>
    <t>-1233105371</t>
  </si>
  <si>
    <t>R7</t>
  </si>
  <si>
    <t>Malus ´Malináč´ - Jabloň polokmen</t>
  </si>
  <si>
    <t>1834151723</t>
  </si>
  <si>
    <t>R8</t>
  </si>
  <si>
    <t>Malus ´Piros´ - Jabloň polokmen</t>
  </si>
  <si>
    <t>-829083280</t>
  </si>
  <si>
    <t>R9</t>
  </si>
  <si>
    <t>Acer pseudoplatanus - Javor klen vel.14-16</t>
  </si>
  <si>
    <t>1178003983</t>
  </si>
  <si>
    <t>R10</t>
  </si>
  <si>
    <t>Pyrus ´Bohemica´ - Hrušeň polokmen</t>
  </si>
  <si>
    <t>-135999369</t>
  </si>
  <si>
    <t>R11</t>
  </si>
  <si>
    <t>Pyrus ´Dicolor´ - Hrušeň polokmen</t>
  </si>
  <si>
    <t>465637441</t>
  </si>
  <si>
    <t>184215112</t>
  </si>
  <si>
    <t>Ukotvení kmene dřevin jedním kůlem D do 0,1 m dl přes 1 do 2 m</t>
  </si>
  <si>
    <t>-947696970</t>
  </si>
  <si>
    <t>60591253</t>
  </si>
  <si>
    <t>kůl vyvazovací dřevěný impregnovaný D 8cm dl 2m</t>
  </si>
  <si>
    <t>1692189671</t>
  </si>
  <si>
    <t>184215132</t>
  </si>
  <si>
    <t>Ukotvení kmene dřevin třemi kůly D do 0,1 m dl přes 1 do 2 m</t>
  </si>
  <si>
    <t>2126265632</t>
  </si>
  <si>
    <t>395036109</t>
  </si>
  <si>
    <t>15*3,5 "Přepočtené koeficientem množství</t>
  </si>
  <si>
    <t>184215411</t>
  </si>
  <si>
    <t>Zhotovení závlahové mísy dřevin D do 0,5 m v rovině nebo na svahu do 1:5</t>
  </si>
  <si>
    <t>1789250780</t>
  </si>
  <si>
    <t>58343930</t>
  </si>
  <si>
    <t>kamenivo drcené hrubé frakce 16/32</t>
  </si>
  <si>
    <t>1384312865</t>
  </si>
  <si>
    <t>21*0,001 "Přepočtené koeficientem množství</t>
  </si>
  <si>
    <t>184802111</t>
  </si>
  <si>
    <t>Chemické odplevelení před založením kultury nad 20 m2 postřikem na široko v rovině a svahu do 1:5</t>
  </si>
  <si>
    <t>1887319034</t>
  </si>
  <si>
    <t>184911311</t>
  </si>
  <si>
    <t>Položení mulčovací textilie v rovině a svahu do 1:5</t>
  </si>
  <si>
    <t>1834119136</t>
  </si>
  <si>
    <t>69311080</t>
  </si>
  <si>
    <t>geotextilie netkaná separační, ochranná, filtrační, drenážní PES 200g/m2</t>
  </si>
  <si>
    <t>-999441563</t>
  </si>
  <si>
    <t>685*1,05 "Přepočtené koeficientem množství</t>
  </si>
  <si>
    <t>184911421</t>
  </si>
  <si>
    <t>Mulčování rostlin kůrou tl do 0,1 m v rovině a svahu do 1:5</t>
  </si>
  <si>
    <t>693297150</t>
  </si>
  <si>
    <t>vrstva tl.5cm</t>
  </si>
  <si>
    <t>10391100</t>
  </si>
  <si>
    <t>kůra mulčovací VL</t>
  </si>
  <si>
    <t>1569371323</t>
  </si>
  <si>
    <t>685*0,0503 "Přepočtené koeficientem množství</t>
  </si>
  <si>
    <t>185802113</t>
  </si>
  <si>
    <t>Hnojení půdy umělým hnojivem na široko v rovině a svahu do 1:5</t>
  </si>
  <si>
    <t>1455677450</t>
  </si>
  <si>
    <t>uvažováno dávkování 1kg na 15m2</t>
  </si>
  <si>
    <t>(T+K)/15*1/1000</t>
  </si>
  <si>
    <t>25191155</t>
  </si>
  <si>
    <t>hnojivo průmyslové</t>
  </si>
  <si>
    <t>1713787872</t>
  </si>
  <si>
    <t>0,157*1000 "Přepočtené koeficientem množství</t>
  </si>
  <si>
    <t>185803111</t>
  </si>
  <si>
    <t>Ošetření trávníku shrabáním v rovině a svahu do 1:5</t>
  </si>
  <si>
    <t>826718427</t>
  </si>
  <si>
    <t>185803211</t>
  </si>
  <si>
    <t>Uválcování trávníku v rovině a svahu do 1:5</t>
  </si>
  <si>
    <t>74196516</t>
  </si>
  <si>
    <t>185804111</t>
  </si>
  <si>
    <t>Ošetření vysazených květin v rovině a svahu do 1:5</t>
  </si>
  <si>
    <t>1925586209</t>
  </si>
  <si>
    <t>185804312</t>
  </si>
  <si>
    <t>Zalití rostlin vodou plocha přes 20 m2</t>
  </si>
  <si>
    <t>-1691290594</t>
  </si>
  <si>
    <t>uvažováno 10l na 1m2 plochy</t>
  </si>
  <si>
    <t>(T+K)*10*1/1000</t>
  </si>
  <si>
    <t>08211321</t>
  </si>
  <si>
    <t>voda pitná pro ostatní odběratele</t>
  </si>
  <si>
    <t>-715465270</t>
  </si>
  <si>
    <t>185851121</t>
  </si>
  <si>
    <t>Dovoz vody pro zálivku rostlin za vzdálenost do 1000 m</t>
  </si>
  <si>
    <t>-1755938486</t>
  </si>
  <si>
    <t>185851129</t>
  </si>
  <si>
    <t>Příplatek k dovozu vody pro zálivku rostlin do 1000 m ZKD 1000 m</t>
  </si>
  <si>
    <t>-1614698861</t>
  </si>
  <si>
    <t>23,53*20 "Přepočtené koeficientem množství</t>
  </si>
  <si>
    <t>998231311</t>
  </si>
  <si>
    <t>Přesun hmot pro sadovnické a krajinářské úpravy vodorovně do 5000 m</t>
  </si>
  <si>
    <t>-1995823360</t>
  </si>
  <si>
    <t>SO.05 - Hospodaření s dešťovou vodou</t>
  </si>
  <si>
    <t>131351204</t>
  </si>
  <si>
    <t>Hloubení jam zapažených v hornině třídy těžitelnosti II skupiny 4 objem do 500 m3 strojně</t>
  </si>
  <si>
    <t>1443195488</t>
  </si>
  <si>
    <t>28,5+68,25</t>
  </si>
  <si>
    <t>-857744628</t>
  </si>
  <si>
    <t>149*0,8*1,75</t>
  </si>
  <si>
    <t>151101202</t>
  </si>
  <si>
    <t>Zřízení příložného pažení stěn výkopu hl přes 4 do 8 m</t>
  </si>
  <si>
    <t>-306691548</t>
  </si>
  <si>
    <t>7,2*3,2*2+3,2*3,2*2</t>
  </si>
  <si>
    <t>34*2,2*2</t>
  </si>
  <si>
    <t>151101212</t>
  </si>
  <si>
    <t>Odstranění příložného pažení stěn hl přes 4 do 8 m</t>
  </si>
  <si>
    <t>642824985</t>
  </si>
  <si>
    <t>151102201</t>
  </si>
  <si>
    <t>Zřízení příložného pažení stěn do 30 m2 výkopu hl do 4 m pro překopy inženýrských sítí</t>
  </si>
  <si>
    <t>470658687</t>
  </si>
  <si>
    <t>149*2,2*2</t>
  </si>
  <si>
    <t>151102211</t>
  </si>
  <si>
    <t>Odstranění příložného pažení stěn do 30 m2 hl do 4 m při překopech inženýrských sítí</t>
  </si>
  <si>
    <t>-148005765</t>
  </si>
  <si>
    <t>162751137</t>
  </si>
  <si>
    <t>Vodorovné přemístění přes 9 000 do 10000 m výkopku/sypaniny z horniny třídy těžitelnosti II skupiny 4 a 5</t>
  </si>
  <si>
    <t>1824572594</t>
  </si>
  <si>
    <t>1396023987</t>
  </si>
  <si>
    <t>-1369001121</t>
  </si>
  <si>
    <t>2101508314</t>
  </si>
  <si>
    <t>-383975062</t>
  </si>
  <si>
    <t>1121992678</t>
  </si>
  <si>
    <t>149*0,8*0,35</t>
  </si>
  <si>
    <t>58337302</t>
  </si>
  <si>
    <t>štěrkopísek frakce 0/16</t>
  </si>
  <si>
    <t>959199997</t>
  </si>
  <si>
    <t>175151201</t>
  </si>
  <si>
    <t>Obsypání objektu nad přilehlým původním terénem sypaninou bez prohození, uloženou do 3 m strojně</t>
  </si>
  <si>
    <t>1180291692</t>
  </si>
  <si>
    <t>-1813515831</t>
  </si>
  <si>
    <t>69,564*2 "Přepočtené koeficientem množství</t>
  </si>
  <si>
    <t>451572111</t>
  </si>
  <si>
    <t>Lože pod potrubí otevřený výkop z kameniva drobného těženého</t>
  </si>
  <si>
    <t>-1552527824</t>
  </si>
  <si>
    <t>(27+27+35,4)*0,15</t>
  </si>
  <si>
    <t>149*0,8*0,1</t>
  </si>
  <si>
    <t>3,2*3,2*0,15*3</t>
  </si>
  <si>
    <t>-1631328505</t>
  </si>
  <si>
    <t>871275211</t>
  </si>
  <si>
    <t>Kanalizační potrubí z tvrdého PVC jednovrstvé tuhost třídy SN4 DN 125</t>
  </si>
  <si>
    <t>-622498304</t>
  </si>
  <si>
    <t>871315221</t>
  </si>
  <si>
    <t>Kanalizační potrubí z tvrdého PVC jednovrstvé tuhost třídy SN8 DN 160</t>
  </si>
  <si>
    <t>683866962</t>
  </si>
  <si>
    <t>877265211</t>
  </si>
  <si>
    <t>Montáž tvarovek z tvrdého PVC-systém KG nebo z polypropylenu-systém KG 2000 jednoosé DN 110</t>
  </si>
  <si>
    <t>-202733522</t>
  </si>
  <si>
    <t>28611353</t>
  </si>
  <si>
    <t>koleno kanalizační PVC KG 110x87°</t>
  </si>
  <si>
    <t>-923450108</t>
  </si>
  <si>
    <t>877265271</t>
  </si>
  <si>
    <t>Montáž lapače střešních splavenin z tvrdého PVC-systém KG DN 110</t>
  </si>
  <si>
    <t>-518168511</t>
  </si>
  <si>
    <t>56231163</t>
  </si>
  <si>
    <t>lapač střešních splavenin se zápachovou klapkou a lapacím košem DN 125/110</t>
  </si>
  <si>
    <t>1954500467</t>
  </si>
  <si>
    <t>877275211</t>
  </si>
  <si>
    <t>Montáž tvarovek z tvrdého PVC-systém KG nebo z polypropylenu-systém KG 2000 jednoosé DN 125</t>
  </si>
  <si>
    <t>-1591073395</t>
  </si>
  <si>
    <t>28611354</t>
  </si>
  <si>
    <t>koleno kanalizace PVC KG 125x15°</t>
  </si>
  <si>
    <t>-1850236448</t>
  </si>
  <si>
    <t>28611355</t>
  </si>
  <si>
    <t>koleno kanalizace PVC KG 125x30°</t>
  </si>
  <si>
    <t>-1407336202</t>
  </si>
  <si>
    <t>28611356</t>
  </si>
  <si>
    <t>koleno kanalizační PVC KG 125x45°</t>
  </si>
  <si>
    <t>1295973971</t>
  </si>
  <si>
    <t>28611358</t>
  </si>
  <si>
    <t>koleno kanalizace PVC KG 125x87°</t>
  </si>
  <si>
    <t>415876811</t>
  </si>
  <si>
    <t>28611606</t>
  </si>
  <si>
    <t>čistící kus kanalizační PVC DN 125</t>
  </si>
  <si>
    <t>1921833708</t>
  </si>
  <si>
    <t>877275221</t>
  </si>
  <si>
    <t>Montáž tvarovek z tvrdého PVC-systém KG nebo z polypropylenu-systém KG 2000 dvouosé DN 125</t>
  </si>
  <si>
    <t>516021099</t>
  </si>
  <si>
    <t>28611389</t>
  </si>
  <si>
    <t>odbočka kanalizační PVC s hrdlem 125/125/45°</t>
  </si>
  <si>
    <t>-1695115575</t>
  </si>
  <si>
    <t>877315211</t>
  </si>
  <si>
    <t>Montáž tvarovek z tvrdého PVC-systém KG nebo z polypropylenu-systém KG 2000 jednoosé DN 160</t>
  </si>
  <si>
    <t>-1749806265</t>
  </si>
  <si>
    <t>28611361</t>
  </si>
  <si>
    <t>koleno kanalizační PVC KG 160x45°</t>
  </si>
  <si>
    <t>1868596584</t>
  </si>
  <si>
    <t>OSM.222710</t>
  </si>
  <si>
    <t>KGR redukce dlouhá DN 160/125 SN8</t>
  </si>
  <si>
    <t>797140121</t>
  </si>
  <si>
    <t>877315221</t>
  </si>
  <si>
    <t>Montáž tvarovek z tvrdého PVC-systém KG nebo z polypropylenu-systém KG 2000 dvouosé DN 160</t>
  </si>
  <si>
    <t>-521762386</t>
  </si>
  <si>
    <t>28611914</t>
  </si>
  <si>
    <t>odbočka kanalizační plastová s hrdlem KG 160/125/45°</t>
  </si>
  <si>
    <t>-2107418278</t>
  </si>
  <si>
    <t>892271111</t>
  </si>
  <si>
    <t>Tlaková zkouška vodou potrubí DN 100 nebo 125</t>
  </si>
  <si>
    <t>-921445910</t>
  </si>
  <si>
    <t>892351111</t>
  </si>
  <si>
    <t>Tlaková zkouška vodou potrubí DN 150 nebo 200</t>
  </si>
  <si>
    <t>1445907225</t>
  </si>
  <si>
    <t>892372111</t>
  </si>
  <si>
    <t>Zabezpečení konců potrubí DN do 300 při tlakových zkouškách vodou</t>
  </si>
  <si>
    <t>8705865</t>
  </si>
  <si>
    <t>-915128989</t>
  </si>
  <si>
    <t>5220917783</t>
  </si>
  <si>
    <t>Jímka dešťových vod s přepadem do vsaku, objem jímky 5,9 m3, prefa bet.konstrukce + výstupní komínek</t>
  </si>
  <si>
    <t>340690431</t>
  </si>
  <si>
    <t>894811131</t>
  </si>
  <si>
    <t>Revizní šachta z PVC typ přímý, DN 400/160 tlak 12,5 t hl od 860 do 1230 mm</t>
  </si>
  <si>
    <t>-2132448989</t>
  </si>
  <si>
    <t>894811133</t>
  </si>
  <si>
    <t>Revizní šachta z PVC typ přímý, DN 400/160 tlak 12,5 t hl od 1360 do 1730 mm</t>
  </si>
  <si>
    <t>-1005920378</t>
  </si>
  <si>
    <t>894812160</t>
  </si>
  <si>
    <t>Revizní a čistící šachta z PP DN 315 poklop litinový čtvercový do teleskopické trubky pro třídu zatížení B125</t>
  </si>
  <si>
    <t>722927533</t>
  </si>
  <si>
    <t>895941111x</t>
  </si>
  <si>
    <t>Zřízení vpusti kanalizační uliční z betonových dílců typ UV-50 normální</t>
  </si>
  <si>
    <t>1768950547</t>
  </si>
  <si>
    <t>59221652</t>
  </si>
  <si>
    <t>vpusťový komplet úžlabí (drážka,drážka) s obrubníkem betonový v 70mm 400/450x500/570x1000mm</t>
  </si>
  <si>
    <t>-2030435948</t>
  </si>
  <si>
    <t>897171123</t>
  </si>
  <si>
    <t>Akumulační boxy z PP pro vsakování dešťových vod zatížené nákladními automobily objemu přes 30 do 60 m3</t>
  </si>
  <si>
    <t>143518500</t>
  </si>
  <si>
    <t>899103112</t>
  </si>
  <si>
    <t>Osazení poklopů litinových nebo ocelových včetně rámů pro třídu zatížení B125, C250</t>
  </si>
  <si>
    <t>-16769872</t>
  </si>
  <si>
    <t>28661933</t>
  </si>
  <si>
    <t xml:space="preserve">poklop šachtový litinový  DN 600 pro třídu zatížení B125</t>
  </si>
  <si>
    <t>-999071945</t>
  </si>
  <si>
    <t>899215441</t>
  </si>
  <si>
    <t xml:space="preserve">Plastová jímka s ventilem a dvojvývodem na hadici - dodávka a montáž </t>
  </si>
  <si>
    <t>-258720234</t>
  </si>
  <si>
    <t>899215447</t>
  </si>
  <si>
    <t>Odvzdušnění vsaku - ocel. stříška DN 100 - atyp</t>
  </si>
  <si>
    <t>308607163</t>
  </si>
  <si>
    <t>899722113</t>
  </si>
  <si>
    <t>Krytí potrubí z plastů výstražnou fólií z PVC 34cm</t>
  </si>
  <si>
    <t>-467780173</t>
  </si>
  <si>
    <t>935932422</t>
  </si>
  <si>
    <t>Odvodňovací plastový žlab pro zatížení D400 vnitřní š 200 mm s roštem mřížkovým z litiny</t>
  </si>
  <si>
    <t>529732624</t>
  </si>
  <si>
    <t>935932614</t>
  </si>
  <si>
    <t>Vpusť s kalovým košem pro plastový žlab vnitřní š 150 mm</t>
  </si>
  <si>
    <t>977253536</t>
  </si>
  <si>
    <t>998276128</t>
  </si>
  <si>
    <t>Příplatek k přesunu hmot pro trubní vedení z trub z plastických hmot za zvětšený přesun přes 3000 do 5000 m</t>
  </si>
  <si>
    <t>1693537415</t>
  </si>
  <si>
    <t>998276129</t>
  </si>
  <si>
    <t>Příplatek k přesunu hmot pro trubní vedení z trub z plastických hmot za zvětšený přesun ZKD 5000 m</t>
  </si>
  <si>
    <t>-783615924</t>
  </si>
  <si>
    <t>47,4</t>
  </si>
  <si>
    <t>16,495</t>
  </si>
  <si>
    <t>41,308</t>
  </si>
  <si>
    <t>27,813</t>
  </si>
  <si>
    <t>SO.06 - Plynovodní přípojka</t>
  </si>
  <si>
    <t>-1133473914</t>
  </si>
  <si>
    <t>(52,9-8)*1+2,5*1</t>
  </si>
  <si>
    <t>-1236153287</t>
  </si>
  <si>
    <t>2,5*0,8*1,5</t>
  </si>
  <si>
    <t>132351102</t>
  </si>
  <si>
    <t>Hloubení rýh nezapažených š do 800 mm v hornině třídy těžitelnosti II skupiny 4 objem do 50 m3 strojně</t>
  </si>
  <si>
    <t>-995548621</t>
  </si>
  <si>
    <t>(52,9-8)*0,8*1,15</t>
  </si>
  <si>
    <t>141720011</t>
  </si>
  <si>
    <t>Neřízený zemní protlak strojně vnějšího průměru do 50 mm v hornině třídy těžitelnosti I a II skupiny 3 a 4</t>
  </si>
  <si>
    <t>1015060866</t>
  </si>
  <si>
    <t>28613961</t>
  </si>
  <si>
    <t>trubka ochranná pro plyn PEHD 50x3,0mm</t>
  </si>
  <si>
    <t>372008564</t>
  </si>
  <si>
    <t>151101101</t>
  </si>
  <si>
    <t>Zřízení příložného pažení a rozepření stěn rýh hl do 2 m</t>
  </si>
  <si>
    <t>-1127072449</t>
  </si>
  <si>
    <t>(52,9-8)*2*1,15</t>
  </si>
  <si>
    <t>151101111</t>
  </si>
  <si>
    <t>Odstranění příložného pažení a rozepření stěn rýh hl do 2 m</t>
  </si>
  <si>
    <t>1686583592</t>
  </si>
  <si>
    <t>-455326913</t>
  </si>
  <si>
    <t>(2,5+0,8)*2*1,5</t>
  </si>
  <si>
    <t>-138025416</t>
  </si>
  <si>
    <t>-873247584</t>
  </si>
  <si>
    <t>966488981</t>
  </si>
  <si>
    <t>-298213275</t>
  </si>
  <si>
    <t>-1100840450</t>
  </si>
  <si>
    <t>-1510126653</t>
  </si>
  <si>
    <t>1202199172</t>
  </si>
  <si>
    <t>372658904</t>
  </si>
  <si>
    <t>2,5*0,8*(1,5-0,1-0,335)</t>
  </si>
  <si>
    <t>(52,9-8)*0,8*(1,15-0,1-0,335)</t>
  </si>
  <si>
    <t>-98785680</t>
  </si>
  <si>
    <t>(52,9)*0,8*0,335</t>
  </si>
  <si>
    <t>2,5*0,8*0,335</t>
  </si>
  <si>
    <t>696446638</t>
  </si>
  <si>
    <t>14,847*2 'Přepočtené koeficientem množství</t>
  </si>
  <si>
    <t>1277139105</t>
  </si>
  <si>
    <t>592144130</t>
  </si>
  <si>
    <t>-1305115536</t>
  </si>
  <si>
    <t>47,4*0,02 'Přepočtené koeficientem množství</t>
  </si>
  <si>
    <t>-51763320</t>
  </si>
  <si>
    <t>331273011x</t>
  </si>
  <si>
    <t>Dodávka a montáž pilíře HUP včetně dvířek</t>
  </si>
  <si>
    <t>-1877561014</t>
  </si>
  <si>
    <t>1862835209</t>
  </si>
  <si>
    <t>2,5*0,8*0,1</t>
  </si>
  <si>
    <t>(52,9-8)*0,8*0,1</t>
  </si>
  <si>
    <t>8-01</t>
  </si>
  <si>
    <t>Dodávka a montáž hlavního uztávěru dle specifikace</t>
  </si>
  <si>
    <t>KS</t>
  </si>
  <si>
    <t>-42206972</t>
  </si>
  <si>
    <t>8-02</t>
  </si>
  <si>
    <t xml:space="preserve">Dodávka a montáž  přechodka ISILFLO DN 25 + zátka</t>
  </si>
  <si>
    <t>1595839692</t>
  </si>
  <si>
    <t>871161141x</t>
  </si>
  <si>
    <t>Montáž potrubí z PE100 SDR 11 otevřený výkop svařovaných na tupo D 32 x 3,0 mm</t>
  </si>
  <si>
    <t>1025556312</t>
  </si>
  <si>
    <t>52,9+1,5</t>
  </si>
  <si>
    <t>28613911</t>
  </si>
  <si>
    <t>potrubí plynovodní PE 100RC SDR 11 PN 0,4MPa D 32x3,0mm</t>
  </si>
  <si>
    <t>1934973361</t>
  </si>
  <si>
    <t>54,4*1,015 'Přepočtené koeficientem množství</t>
  </si>
  <si>
    <t>877351127</t>
  </si>
  <si>
    <t>Montáž elektro navrtávacích T-kusů ventil a 360° otočná odbočka na vodovodním potrubí z PE trub d 200/32</t>
  </si>
  <si>
    <t>-1110848115</t>
  </si>
  <si>
    <t>28614060x</t>
  </si>
  <si>
    <t xml:space="preserve">tvarovka T-kus navrtávací MANIBS </t>
  </si>
  <si>
    <t>1202508404</t>
  </si>
  <si>
    <t>892312121c</t>
  </si>
  <si>
    <t xml:space="preserve">Tlaková zkouška </t>
  </si>
  <si>
    <t>1196649117</t>
  </si>
  <si>
    <t>899721111</t>
  </si>
  <si>
    <t>Signalizační vodič DN do 150 mm na potrubí</t>
  </si>
  <si>
    <t>799663643</t>
  </si>
  <si>
    <t>899722111</t>
  </si>
  <si>
    <t>Krytí potrubí z plastů výstražnou fólií z PVC 20 cm</t>
  </si>
  <si>
    <t>-1592496860</t>
  </si>
  <si>
    <t>52,9</t>
  </si>
  <si>
    <t>1888195894</t>
  </si>
  <si>
    <t>29,296</t>
  </si>
  <si>
    <t>62,546</t>
  </si>
  <si>
    <t>zásypN</t>
  </si>
  <si>
    <t>10,027</t>
  </si>
  <si>
    <t>41,25</t>
  </si>
  <si>
    <t>SO.07 - Vodovodní přípojka</t>
  </si>
  <si>
    <t>113106023</t>
  </si>
  <si>
    <t>Rozebrání dlažeb při překopech komunikací pro pěší ze zámkové dlažby ručně</t>
  </si>
  <si>
    <t>-184391454</t>
  </si>
  <si>
    <t>31,5*1</t>
  </si>
  <si>
    <t>113107423</t>
  </si>
  <si>
    <t>Odstranění podkladu z kameniva drceného tl přes 200 do 300 mm při překopech strojně pl do 15 m2</t>
  </si>
  <si>
    <t>-1207648833</t>
  </si>
  <si>
    <t>9,05*1</t>
  </si>
  <si>
    <t>113107431</t>
  </si>
  <si>
    <t>Odstranění podkladu z betonu prostého tl přes 100 do 150 mm při překopech strojně pl do 15 m2</t>
  </si>
  <si>
    <t>1862156628</t>
  </si>
  <si>
    <t>113107442</t>
  </si>
  <si>
    <t>Odstranění podkladu živičných tl přes 50 do 100 mm při překopech strojně pl do 15 m2</t>
  </si>
  <si>
    <t>-2061215642</t>
  </si>
  <si>
    <t>113107522</t>
  </si>
  <si>
    <t>Odstranění podkladu z kameniva drceného tl přes 100 do 200 mm při překopech strojně pl přes 15 m2</t>
  </si>
  <si>
    <t>-954709005</t>
  </si>
  <si>
    <t>119001421</t>
  </si>
  <si>
    <t>Dočasné zajištění kabelů a kabelových tratí ze 3 volně ložených kabelů</t>
  </si>
  <si>
    <t>776936238</t>
  </si>
  <si>
    <t>0,8*4</t>
  </si>
  <si>
    <t>4*1+2*2</t>
  </si>
  <si>
    <t>2*2*2</t>
  </si>
  <si>
    <t>132351103</t>
  </si>
  <si>
    <t>Hloubení rýh nezapažených š do 800 mm v hornině třídy těžitelnosti II skupiny 4 objem do 100 m3 strojně</t>
  </si>
  <si>
    <t>"zelené" 4*0,8*1,5</t>
  </si>
  <si>
    <t>"dlažba" 31,5*0,8*1,76</t>
  </si>
  <si>
    <t>"asfalt" 9,05*0,8*1,85</t>
  </si>
  <si>
    <t>"zelené" 4*2*1,5</t>
  </si>
  <si>
    <t>"dlažba" 31,5*2*1,76</t>
  </si>
  <si>
    <t>"asfalt" 9,05*2*1,85</t>
  </si>
  <si>
    <t>2*4*2</t>
  </si>
  <si>
    <t>"zelené" 4*0,8*(1,5-0,1-0,365)</t>
  </si>
  <si>
    <t>"dlažba" 31,5*0,8*(1,76-0,1-0,365)</t>
  </si>
  <si>
    <t>"šachta" 2*2*2-3,14*0,6*0,6*1,5-2*2*0,25</t>
  </si>
  <si>
    <t>"asfalt" 9,05*0,8*(1,85-0,1-0,365)</t>
  </si>
  <si>
    <t>58344171</t>
  </si>
  <si>
    <t>štěrkodrť frakce 0/32</t>
  </si>
  <si>
    <t>533256257</t>
  </si>
  <si>
    <t>zásypN*2,1</t>
  </si>
  <si>
    <t>"zelené" 4*0,8*0,365</t>
  </si>
  <si>
    <t>"dlažba" 31,5*0,8*0,365</t>
  </si>
  <si>
    <t>"asfalt" 9,05*0,8*0,365</t>
  </si>
  <si>
    <t>13,009*2 'Přepočtené koeficientem množství</t>
  </si>
  <si>
    <t>8*0,02 'Přepočtené koeficientem množství</t>
  </si>
  <si>
    <t>"zelené" 4*0,8</t>
  </si>
  <si>
    <t>"dlažba" 31,5*0,8</t>
  </si>
  <si>
    <t>"asfalt" 9,05*0,8</t>
  </si>
  <si>
    <t>"zelené" 4*0,8*0,1</t>
  </si>
  <si>
    <t>"dlažba" 31,5*0,8*0,1</t>
  </si>
  <si>
    <t>"šachta" 2*2*0,1</t>
  </si>
  <si>
    <t>"asfalt" 9,05*0,8*0,1</t>
  </si>
  <si>
    <t>2004236500</t>
  </si>
  <si>
    <t>-463082970</t>
  </si>
  <si>
    <t>566901133</t>
  </si>
  <si>
    <t>Vyspravení podkladu po překopech inženýrských sítí plochy do 15 m2 štěrkodrtí tl. 200 mm</t>
  </si>
  <si>
    <t>1483868697</t>
  </si>
  <si>
    <t>566901161</t>
  </si>
  <si>
    <t>Vyspravení podkladu po překopech inženýrských sítí plochy do 15 m2 obalovaným kamenivem ACP (OK) tl. 100 mm</t>
  </si>
  <si>
    <t>-936256406</t>
  </si>
  <si>
    <t>566901172</t>
  </si>
  <si>
    <t>Vyspravení podkladu po překopech inženýrských sítí plochy do 15 m2 směsí stmelenou cementem SC 20/25 tl 150 mm</t>
  </si>
  <si>
    <t>1060359113</t>
  </si>
  <si>
    <t>566901232</t>
  </si>
  <si>
    <t>Vyspravení podkladu po překopech inženýrských sítí plochy přes 15 m2 štěrkodrtí tl. 150 mm</t>
  </si>
  <si>
    <t>-1579490412</t>
  </si>
  <si>
    <t>572340111</t>
  </si>
  <si>
    <t>Vyspravení krytu komunikací po překopech pl do 15 m2 asfaltovým betonem ACO (AB) tl přes 30 do 50 mm</t>
  </si>
  <si>
    <t>-268031253</t>
  </si>
  <si>
    <t>596211110</t>
  </si>
  <si>
    <t>Kladení zámkové dlažby komunikací pro pěší ručně tl 60 mm skupiny A pl do 50 m2</t>
  </si>
  <si>
    <t>325035549</t>
  </si>
  <si>
    <t>59245015</t>
  </si>
  <si>
    <t>dlažba zámková tvaru I 200x165x60mm přírodní</t>
  </si>
  <si>
    <t>-1830515349</t>
  </si>
  <si>
    <t>31,5*0,2</t>
  </si>
  <si>
    <t>6,3*1,03 'Přepočtené koeficientem množství</t>
  </si>
  <si>
    <t>59245015x</t>
  </si>
  <si>
    <t>dlažba zámková tvaru I 200x165x60mm přírodní - stávající</t>
  </si>
  <si>
    <t>1339924690</t>
  </si>
  <si>
    <t>31,5*0,8</t>
  </si>
  <si>
    <t>25,2*1,03 'Přepočtené koeficientem množství</t>
  </si>
  <si>
    <t>871211141</t>
  </si>
  <si>
    <t>Montáž potrubí z PE100 SDR 11 otevřený výkop svařovaných na tupo D 63 x 5,8 mm</t>
  </si>
  <si>
    <t>1943928027</t>
  </si>
  <si>
    <t>28613173</t>
  </si>
  <si>
    <t>trubka vodovodní PE100 SDR11 se signalizační vrstvou 63x5,8mm</t>
  </si>
  <si>
    <t>624776613</t>
  </si>
  <si>
    <t>44,55*1,015 'Přepočtené koeficientem množství</t>
  </si>
  <si>
    <t>877241122</t>
  </si>
  <si>
    <t>Montáž elektro navrtávacích T-kusů s 360° odbočkou na vodovodním potrubí z PE trub d 90/32</t>
  </si>
  <si>
    <t>-364263471</t>
  </si>
  <si>
    <t>28614027</t>
  </si>
  <si>
    <t>tvarovka T-kus navrtávací bez vrtáku D 90-63mm</t>
  </si>
  <si>
    <t>-1415752924</t>
  </si>
  <si>
    <t>I1</t>
  </si>
  <si>
    <t>Dvojvsuvka jednoznačná 2"</t>
  </si>
  <si>
    <t>135176100</t>
  </si>
  <si>
    <t>891171324</t>
  </si>
  <si>
    <t>Montáž vodovodních šoupátek domovní přípojky s nástrčnými konci PN16 otevřený výkop DN 32</t>
  </si>
  <si>
    <t>266908920</t>
  </si>
  <si>
    <t>42223013</t>
  </si>
  <si>
    <t>šoupátko domovní přípojky litinové ISO hrdlo PN16 63x63</t>
  </si>
  <si>
    <t>-1664976317</t>
  </si>
  <si>
    <t>42291054</t>
  </si>
  <si>
    <t>souprava zemní pro navrtávací pas se šoupátkem Rd 2,0m</t>
  </si>
  <si>
    <t>757277879</t>
  </si>
  <si>
    <t>AVK.21110632</t>
  </si>
  <si>
    <t>Isiflo přechodka s vnějším závitem, typ 110, rozměr 63x2”</t>
  </si>
  <si>
    <t>-1903547598</t>
  </si>
  <si>
    <t>892233122</t>
  </si>
  <si>
    <t>Proplach a dezinfekce vodovodního potrubí DN od 40 do 70</t>
  </si>
  <si>
    <t>-438001030</t>
  </si>
  <si>
    <t>892241111</t>
  </si>
  <si>
    <t>Tlaková zkouška vodou potrubí DN do 80</t>
  </si>
  <si>
    <t>-100332355</t>
  </si>
  <si>
    <t>44,55</t>
  </si>
  <si>
    <t>893811163</t>
  </si>
  <si>
    <t>Osazení vodoměrné šachty kruhové z PP samonosné pro běžné zatížení D do 1,2 m hl přes 1,4 do 1,6 m</t>
  </si>
  <si>
    <t>1432526057</t>
  </si>
  <si>
    <t>56230595</t>
  </si>
  <si>
    <t>šachta vodoměrná samonosná kruhová 1,2/1,6 m</t>
  </si>
  <si>
    <t>515580381</t>
  </si>
  <si>
    <t>899401112</t>
  </si>
  <si>
    <t>Osazení poklopů litinových šoupátkových</t>
  </si>
  <si>
    <t>-3250472</t>
  </si>
  <si>
    <t>42291352</t>
  </si>
  <si>
    <t>poklop litinový šoupátkový pro zemní soupravy osazení do terénu a do vozovky</t>
  </si>
  <si>
    <t>562027739</t>
  </si>
  <si>
    <t>-1664568269</t>
  </si>
  <si>
    <t>919122122</t>
  </si>
  <si>
    <t>Těsnění spár zálivkou za tepla pro komůrky š 15 mm hl 30 mm s těsnicím profilem</t>
  </si>
  <si>
    <t>-384143448</t>
  </si>
  <si>
    <t>9,05*2</t>
  </si>
  <si>
    <t>919735112</t>
  </si>
  <si>
    <t>Řezání stávajícího živičného krytu hl přes 50 do 100 mm</t>
  </si>
  <si>
    <t>-478401448</t>
  </si>
  <si>
    <t>979051121</t>
  </si>
  <si>
    <t>Očištění zámkových dlaždic se spárováním z kameniva těženého při překopech inženýrských sítí</t>
  </si>
  <si>
    <t>1949632327</t>
  </si>
  <si>
    <t>957224289</t>
  </si>
  <si>
    <t>1688183743</t>
  </si>
  <si>
    <t>26,239*9 'Přepočtené koeficientem množství</t>
  </si>
  <si>
    <t>-1440197779</t>
  </si>
  <si>
    <t>2,941+1,638</t>
  </si>
  <si>
    <t>516932298</t>
  </si>
  <si>
    <t>9,135+3,982</t>
  </si>
  <si>
    <t>997221875</t>
  </si>
  <si>
    <t>Poplatek za uložení stavebního odpadu na recyklační skládce (skládkovné) asfaltového bez obsahu dehtu zatříděného do Katalogu odpadů pod kódem 17 03 02</t>
  </si>
  <si>
    <t>1720246882</t>
  </si>
  <si>
    <t>1,991</t>
  </si>
  <si>
    <t>795277398</t>
  </si>
  <si>
    <t>SO.00 -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</si>
  <si>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</si>
  <si>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</si>
  <si>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</si>
  <si>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</si>
  <si>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012002000</t>
  </si>
  <si>
    <t>Geodetické práce včetně vytyčení sítí, včetně vytyčovacího výkresu</t>
  </si>
  <si>
    <t>Kč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</si>
  <si>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</si>
  <si>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</si>
  <si>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</si>
  <si>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</si>
  <si>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</si>
  <si>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</si>
  <si>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</si>
  <si>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</si>
  <si>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</si>
  <si>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</si>
  <si>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</si>
  <si>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</si>
  <si>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</si>
  <si>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</si>
  <si>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VRN3</t>
  </si>
  <si>
    <t>Zařízení staveniště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</si>
  <si>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</si>
  <si>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</si>
  <si>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</si>
  <si>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</si>
  <si>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</si>
  <si>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</si>
  <si>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</si>
  <si>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</si>
  <si>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</si>
  <si>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</si>
  <si>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</si>
  <si>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</si>
  <si>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</si>
  <si>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</si>
  <si>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</si>
  <si>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</si>
  <si>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</si>
  <si>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</si>
  <si>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</si>
  <si>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</si>
  <si>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</si>
  <si>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</si>
  <si>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</si>
  <si>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</si>
  <si>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</si>
  <si>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</si>
  <si>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</si>
  <si>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</si>
  <si>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</si>
  <si>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</si>
  <si>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</si>
  <si>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</si>
  <si>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</si>
  <si>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</si>
  <si>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</si>
  <si>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</si>
  <si>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</si>
  <si>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</si>
  <si>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</si>
  <si>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</si>
  <si>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Čištění komunikací po dobu výstavby</t>
  </si>
  <si>
    <t>-620510900</t>
  </si>
  <si>
    <t>VRN4</t>
  </si>
  <si>
    <t>Inženýrská činnost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</si>
  <si>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</si>
  <si>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</si>
  <si>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</si>
  <si>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</si>
  <si>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</si>
  <si>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</si>
  <si>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</si>
  <si>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</si>
  <si>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</si>
  <si>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</si>
  <si>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</si>
  <si>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</si>
  <si>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</si>
  <si>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</si>
  <si>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</si>
  <si>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</si>
  <si>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</si>
  <si>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</si>
  <si>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</si>
  <si>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</si>
  <si>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</si>
  <si>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</si>
  <si>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</si>
  <si>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051002003</t>
  </si>
  <si>
    <t>Náklady spojené se zřízením bankovní záruky po dobu záruční doby, jak je uvedeno v návrhu smlouvy o dílo</t>
  </si>
  <si>
    <t>-1612808770</t>
  </si>
  <si>
    <t>VRN9</t>
  </si>
  <si>
    <t>Ostatní náklady</t>
  </si>
  <si>
    <t>091003000x</t>
  </si>
  <si>
    <t>Proplach a dezinfekce inženýrských sítí</t>
  </si>
  <si>
    <t>-1270634414</t>
  </si>
  <si>
    <t>091003002x</t>
  </si>
  <si>
    <t>Ochrana inženýrských sítí</t>
  </si>
  <si>
    <t>2041966213</t>
  </si>
  <si>
    <t>SEZNAM FIGUR</t>
  </si>
  <si>
    <t>Výměra</t>
  </si>
  <si>
    <t xml:space="preserve"> SO.01</t>
  </si>
  <si>
    <t>Použití figury:</t>
  </si>
  <si>
    <t xml:space="preserve"> SO.01/ KP</t>
  </si>
  <si>
    <t xml:space="preserve"> SO.02</t>
  </si>
  <si>
    <t xml:space="preserve"> SO.03</t>
  </si>
  <si>
    <t xml:space="preserve"> SO.04/ SO.04.01</t>
  </si>
  <si>
    <t xml:space="preserve"> SO.04/ SO.04.02</t>
  </si>
  <si>
    <t xml:space="preserve"> SO.04/ SO.04.03</t>
  </si>
  <si>
    <t xml:space="preserve"> SO.06</t>
  </si>
  <si>
    <t xml:space="preserve"> SO.07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</si>
</sst>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SK21061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Lůžkový hospic Mezi stromy na pozemku č. parc 785/1 v k.ú. Havlíčkův Brod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25. 4. 2022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Spolek pro lůžkový hospic Mezi Stromy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PROJEKT II, v.o.s.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 Škrabal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ROUND(AG95+SUM(AG115:AG117)+SUM(AG121:AG124),2)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ROUND(AS95+SUM(AS115:AS117)+SUM(AS121:AS124),2)</f>
        <v>0</v>
      </c>
      <c r="AT94" s="115">
        <f>ROUND(SUM(AV94:AW94),2)</f>
        <v>0</v>
      </c>
      <c r="AU94" s="116">
        <f>ROUND(AU95+SUM(AU115:AU117)+SUM(AU121:AU124),5)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ROUND(AZ95+SUM(AZ115:AZ117)+SUM(AZ121:AZ124),2)</f>
        <v>0</v>
      </c>
      <c r="BA94" s="115">
        <f>ROUND(BA95+SUM(BA115:BA117)+SUM(BA121:BA124),2)</f>
        <v>0</v>
      </c>
      <c r="BB94" s="115">
        <f>ROUND(BB95+SUM(BB115:BB117)+SUM(BB121:BB124),2)</f>
        <v>0</v>
      </c>
      <c r="BC94" s="115">
        <f>ROUND(BC95+SUM(BC115:BC117)+SUM(BC121:BC124),2)</f>
        <v>0</v>
      </c>
      <c r="BD94" s="117">
        <f>ROUND(BD95+SUM(BD115:BD117)+SUM(BD121:BD124),2)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ROUND(AG96+SUM(AG97:AG101)+AG106+AG114,2)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ROUND(AS96+SUM(AS97:AS101)+AS106+AS114,2)</f>
        <v>0</v>
      </c>
      <c r="AT95" s="129">
        <f>ROUND(SUM(AV95:AW95),2)</f>
        <v>0</v>
      </c>
      <c r="AU95" s="130">
        <f>ROUND(AU96+SUM(AU97:AU101)+AU106+AU114,5)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ROUND(AZ96+SUM(AZ97:AZ101)+AZ106+AZ114,2)</f>
        <v>0</v>
      </c>
      <c r="BA95" s="129">
        <f>ROUND(BA96+SUM(BA97:BA101)+BA106+BA114,2)</f>
        <v>0</v>
      </c>
      <c r="BB95" s="129">
        <f>ROUND(BB96+SUM(BB97:BB101)+BB106+BB114,2)</f>
        <v>0</v>
      </c>
      <c r="BC95" s="129">
        <f>ROUND(BC96+SUM(BC97:BC101)+BC106+BC114,2)</f>
        <v>0</v>
      </c>
      <c r="BD95" s="131">
        <f>ROUND(BD96+SUM(BD97:BD101)+BD106+BD114,2)</f>
        <v>0</v>
      </c>
      <c r="BE95" s="7"/>
      <c r="BS95" s="132" t="s">
        <v>75</v>
      </c>
      <c r="BT95" s="132" t="s">
        <v>83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80</v>
      </c>
      <c r="F96" s="135"/>
      <c r="G96" s="135"/>
      <c r="H96" s="135"/>
      <c r="I96" s="135"/>
      <c r="J96" s="134"/>
      <c r="K96" s="135" t="s">
        <v>81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'SO.01 - Hospic'!J30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'SO.01 - Hospic'!P142</f>
        <v>0</v>
      </c>
      <c r="AV96" s="139">
        <f>'SO.01 - Hospic'!J33</f>
        <v>0</v>
      </c>
      <c r="AW96" s="139">
        <f>'SO.01 - Hospic'!J34</f>
        <v>0</v>
      </c>
      <c r="AX96" s="139">
        <f>'SO.01 - Hospic'!J35</f>
        <v>0</v>
      </c>
      <c r="AY96" s="139">
        <f>'SO.01 - Hospic'!J36</f>
        <v>0</v>
      </c>
      <c r="AZ96" s="139">
        <f>'SO.01 - Hospic'!F33</f>
        <v>0</v>
      </c>
      <c r="BA96" s="139">
        <f>'SO.01 - Hospic'!F34</f>
        <v>0</v>
      </c>
      <c r="BB96" s="139">
        <f>'SO.01 - Hospic'!F35</f>
        <v>0</v>
      </c>
      <c r="BC96" s="139">
        <f>'SO.01 - Hospic'!F36</f>
        <v>0</v>
      </c>
      <c r="BD96" s="141">
        <f>'SO.01 - Hospic'!F37</f>
        <v>0</v>
      </c>
      <c r="BE96" s="4"/>
      <c r="BT96" s="142" t="s">
        <v>85</v>
      </c>
      <c r="BU96" s="142" t="s">
        <v>88</v>
      </c>
      <c r="BV96" s="142" t="s">
        <v>78</v>
      </c>
      <c r="BW96" s="142" t="s">
        <v>84</v>
      </c>
      <c r="BX96" s="142" t="s">
        <v>5</v>
      </c>
      <c r="CL96" s="142" t="s">
        <v>1</v>
      </c>
      <c r="CM96" s="142" t="s">
        <v>85</v>
      </c>
    </row>
    <row r="97" s="4" customFormat="1" ht="16.5" customHeight="1">
      <c r="A97" s="133" t="s">
        <v>86</v>
      </c>
      <c r="B97" s="71"/>
      <c r="C97" s="134"/>
      <c r="D97" s="134"/>
      <c r="E97" s="135" t="s">
        <v>89</v>
      </c>
      <c r="F97" s="135"/>
      <c r="G97" s="135"/>
      <c r="H97" s="135"/>
      <c r="I97" s="135"/>
      <c r="J97" s="134"/>
      <c r="K97" s="135" t="s">
        <v>90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'ZTI - Zdravotechnika a plyn'!J32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'ZTI - Zdravotechnika a plyn'!P130</f>
        <v>0</v>
      </c>
      <c r="AV97" s="139">
        <f>'ZTI - Zdravotechnika a plyn'!J35</f>
        <v>0</v>
      </c>
      <c r="AW97" s="139">
        <f>'ZTI - Zdravotechnika a plyn'!J36</f>
        <v>0</v>
      </c>
      <c r="AX97" s="139">
        <f>'ZTI - Zdravotechnika a plyn'!J37</f>
        <v>0</v>
      </c>
      <c r="AY97" s="139">
        <f>'ZTI - Zdravotechnika a plyn'!J38</f>
        <v>0</v>
      </c>
      <c r="AZ97" s="139">
        <f>'ZTI - Zdravotechnika a plyn'!F35</f>
        <v>0</v>
      </c>
      <c r="BA97" s="139">
        <f>'ZTI - Zdravotechnika a plyn'!F36</f>
        <v>0</v>
      </c>
      <c r="BB97" s="139">
        <f>'ZTI - Zdravotechnika a plyn'!F37</f>
        <v>0</v>
      </c>
      <c r="BC97" s="139">
        <f>'ZTI - Zdravotechnika a plyn'!F38</f>
        <v>0</v>
      </c>
      <c r="BD97" s="141">
        <f>'ZTI - Zdravotechnika a plyn'!F39</f>
        <v>0</v>
      </c>
      <c r="BE97" s="4"/>
      <c r="BT97" s="142" t="s">
        <v>85</v>
      </c>
      <c r="BV97" s="142" t="s">
        <v>78</v>
      </c>
      <c r="BW97" s="142" t="s">
        <v>91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92</v>
      </c>
      <c r="F98" s="135"/>
      <c r="G98" s="135"/>
      <c r="H98" s="135"/>
      <c r="I98" s="135"/>
      <c r="J98" s="134"/>
      <c r="K98" s="135" t="s">
        <v>93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'UT - Ústřední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87</v>
      </c>
      <c r="AR98" s="73"/>
      <c r="AS98" s="138">
        <v>0</v>
      </c>
      <c r="AT98" s="139">
        <f>ROUND(SUM(AV98:AW98),2)</f>
        <v>0</v>
      </c>
      <c r="AU98" s="140">
        <f>'UT - Ústřední vytápění'!P129</f>
        <v>0</v>
      </c>
      <c r="AV98" s="139">
        <f>'UT - Ústřední vytápění'!J35</f>
        <v>0</v>
      </c>
      <c r="AW98" s="139">
        <f>'UT - Ústřední vytápění'!J36</f>
        <v>0</v>
      </c>
      <c r="AX98" s="139">
        <f>'UT - Ústřední vytápění'!J37</f>
        <v>0</v>
      </c>
      <c r="AY98" s="139">
        <f>'UT - Ústřední vytápění'!J38</f>
        <v>0</v>
      </c>
      <c r="AZ98" s="139">
        <f>'UT - Ústřední vytápění'!F35</f>
        <v>0</v>
      </c>
      <c r="BA98" s="139">
        <f>'UT - Ústřední vytápění'!F36</f>
        <v>0</v>
      </c>
      <c r="BB98" s="139">
        <f>'UT - Ústřední vytápění'!F37</f>
        <v>0</v>
      </c>
      <c r="BC98" s="139">
        <f>'UT - Ústřední vytápění'!F38</f>
        <v>0</v>
      </c>
      <c r="BD98" s="141">
        <f>'UT - Ústřední vytápění'!F39</f>
        <v>0</v>
      </c>
      <c r="BE98" s="4"/>
      <c r="BT98" s="142" t="s">
        <v>85</v>
      </c>
      <c r="BV98" s="142" t="s">
        <v>78</v>
      </c>
      <c r="BW98" s="142" t="s">
        <v>94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95</v>
      </c>
      <c r="F99" s="135"/>
      <c r="G99" s="135"/>
      <c r="H99" s="135"/>
      <c r="I99" s="135"/>
      <c r="J99" s="134"/>
      <c r="K99" s="135" t="s">
        <v>96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'KP - Kanalizační přípojka'!J32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87</v>
      </c>
      <c r="AR99" s="73"/>
      <c r="AS99" s="138">
        <v>0</v>
      </c>
      <c r="AT99" s="139">
        <f>ROUND(SUM(AV99:AW99),2)</f>
        <v>0</v>
      </c>
      <c r="AU99" s="140">
        <f>'KP - Kanalizační přípojka'!P126</f>
        <v>0</v>
      </c>
      <c r="AV99" s="139">
        <f>'KP - Kanalizační přípojka'!J35</f>
        <v>0</v>
      </c>
      <c r="AW99" s="139">
        <f>'KP - Kanalizační přípojka'!J36</f>
        <v>0</v>
      </c>
      <c r="AX99" s="139">
        <f>'KP - Kanalizační přípojka'!J37</f>
        <v>0</v>
      </c>
      <c r="AY99" s="139">
        <f>'KP - Kanalizační přípojka'!J38</f>
        <v>0</v>
      </c>
      <c r="AZ99" s="139">
        <f>'KP - Kanalizační přípojka'!F35</f>
        <v>0</v>
      </c>
      <c r="BA99" s="139">
        <f>'KP - Kanalizační přípojka'!F36</f>
        <v>0</v>
      </c>
      <c r="BB99" s="139">
        <f>'KP - Kanalizační přípojka'!F37</f>
        <v>0</v>
      </c>
      <c r="BC99" s="139">
        <f>'KP - Kanalizační přípojka'!F38</f>
        <v>0</v>
      </c>
      <c r="BD99" s="141">
        <f>'KP - Kanalizační přípojka'!F39</f>
        <v>0</v>
      </c>
      <c r="BE99" s="4"/>
      <c r="BT99" s="142" t="s">
        <v>85</v>
      </c>
      <c r="BV99" s="142" t="s">
        <v>78</v>
      </c>
      <c r="BW99" s="142" t="s">
        <v>97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98</v>
      </c>
      <c r="F100" s="135"/>
      <c r="G100" s="135"/>
      <c r="H100" s="135"/>
      <c r="I100" s="135"/>
      <c r="J100" s="134"/>
      <c r="K100" s="135" t="s">
        <v>99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'VZT - Vzduchotechnika'!J32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v>0</v>
      </c>
      <c r="AT100" s="139">
        <f>ROUND(SUM(AV100:AW100),2)</f>
        <v>0</v>
      </c>
      <c r="AU100" s="140">
        <f>'VZT - Vzduchotechnika'!P144</f>
        <v>0</v>
      </c>
      <c r="AV100" s="139">
        <f>'VZT - Vzduchotechnika'!J35</f>
        <v>0</v>
      </c>
      <c r="AW100" s="139">
        <f>'VZT - Vzduchotechnika'!J36</f>
        <v>0</v>
      </c>
      <c r="AX100" s="139">
        <f>'VZT - Vzduchotechnika'!J37</f>
        <v>0</v>
      </c>
      <c r="AY100" s="139">
        <f>'VZT - Vzduchotechnika'!J38</f>
        <v>0</v>
      </c>
      <c r="AZ100" s="139">
        <f>'VZT - Vzduchotechnika'!F35</f>
        <v>0</v>
      </c>
      <c r="BA100" s="139">
        <f>'VZT - Vzduchotechnika'!F36</f>
        <v>0</v>
      </c>
      <c r="BB100" s="139">
        <f>'VZT - Vzduchotechnika'!F37</f>
        <v>0</v>
      </c>
      <c r="BC100" s="139">
        <f>'VZT - Vzduchotechnika'!F38</f>
        <v>0</v>
      </c>
      <c r="BD100" s="141">
        <f>'VZT - Vzduchotechnika'!F39</f>
        <v>0</v>
      </c>
      <c r="BE100" s="4"/>
      <c r="BT100" s="142" t="s">
        <v>85</v>
      </c>
      <c r="BV100" s="142" t="s">
        <v>78</v>
      </c>
      <c r="BW100" s="142" t="s">
        <v>100</v>
      </c>
      <c r="BX100" s="142" t="s">
        <v>84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101</v>
      </c>
      <c r="F101" s="135"/>
      <c r="G101" s="135"/>
      <c r="H101" s="135"/>
      <c r="I101" s="135"/>
      <c r="J101" s="134"/>
      <c r="K101" s="135" t="s">
        <v>102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ROUND(SUM(AG102:AG105),2)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87</v>
      </c>
      <c r="AR101" s="73"/>
      <c r="AS101" s="138">
        <f>ROUND(SUM(AS102:AS105),2)</f>
        <v>0</v>
      </c>
      <c r="AT101" s="139">
        <f>ROUND(SUM(AV101:AW101),2)</f>
        <v>0</v>
      </c>
      <c r="AU101" s="140">
        <f>ROUND(SUM(AU102:AU105),5)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ROUND(SUM(AZ102:AZ105),2)</f>
        <v>0</v>
      </c>
      <c r="BA101" s="139">
        <f>ROUND(SUM(BA102:BA105),2)</f>
        <v>0</v>
      </c>
      <c r="BB101" s="139">
        <f>ROUND(SUM(BB102:BB105),2)</f>
        <v>0</v>
      </c>
      <c r="BC101" s="139">
        <f>ROUND(SUM(BC102:BC105),2)</f>
        <v>0</v>
      </c>
      <c r="BD101" s="141">
        <f>ROUND(SUM(BD102:BD105),2)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103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104</v>
      </c>
      <c r="G102" s="135"/>
      <c r="H102" s="135"/>
      <c r="I102" s="135"/>
      <c r="J102" s="135"/>
      <c r="K102" s="134"/>
      <c r="L102" s="135" t="s">
        <v>105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'SIL.1 - Elektroinstalace'!J34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'SIL.1 - Elektroinstalace'!P137</f>
        <v>0</v>
      </c>
      <c r="AV102" s="139">
        <f>'SIL.1 - Elektroinstalace'!J37</f>
        <v>0</v>
      </c>
      <c r="AW102" s="139">
        <f>'SIL.1 - Elektroinstalace'!J38</f>
        <v>0</v>
      </c>
      <c r="AX102" s="139">
        <f>'SIL.1 - Elektroinstalace'!J39</f>
        <v>0</v>
      </c>
      <c r="AY102" s="139">
        <f>'SIL.1 - Elektroinstalace'!J40</f>
        <v>0</v>
      </c>
      <c r="AZ102" s="139">
        <f>'SIL.1 - Elektroinstalace'!F37</f>
        <v>0</v>
      </c>
      <c r="BA102" s="139">
        <f>'SIL.1 - Elektroinstalace'!F38</f>
        <v>0</v>
      </c>
      <c r="BB102" s="139">
        <f>'SIL.1 - Elektroinstalace'!F39</f>
        <v>0</v>
      </c>
      <c r="BC102" s="139">
        <f>'SIL.1 - Elektroinstalace'!F40</f>
        <v>0</v>
      </c>
      <c r="BD102" s="141">
        <f>'SIL.1 - Elektroinstalace'!F41</f>
        <v>0</v>
      </c>
      <c r="BE102" s="4"/>
      <c r="BT102" s="142" t="s">
        <v>106</v>
      </c>
      <c r="BV102" s="142" t="s">
        <v>78</v>
      </c>
      <c r="BW102" s="142" t="s">
        <v>107</v>
      </c>
      <c r="BX102" s="142" t="s">
        <v>103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108</v>
      </c>
      <c r="G103" s="135"/>
      <c r="H103" s="135"/>
      <c r="I103" s="135"/>
      <c r="J103" s="135"/>
      <c r="K103" s="134"/>
      <c r="L103" s="135" t="s">
        <v>109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'SIL.2 - Hromosvod a uzemnění'!J34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87</v>
      </c>
      <c r="AR103" s="73"/>
      <c r="AS103" s="138">
        <v>0</v>
      </c>
      <c r="AT103" s="139">
        <f>ROUND(SUM(AV103:AW103),2)</f>
        <v>0</v>
      </c>
      <c r="AU103" s="140">
        <f>'SIL.2 - Hromosvod a uzemnění'!P128</f>
        <v>0</v>
      </c>
      <c r="AV103" s="139">
        <f>'SIL.2 - Hromosvod a uzemnění'!J37</f>
        <v>0</v>
      </c>
      <c r="AW103" s="139">
        <f>'SIL.2 - Hromosvod a uzemnění'!J38</f>
        <v>0</v>
      </c>
      <c r="AX103" s="139">
        <f>'SIL.2 - Hromosvod a uzemnění'!J39</f>
        <v>0</v>
      </c>
      <c r="AY103" s="139">
        <f>'SIL.2 - Hromosvod a uzemnění'!J40</f>
        <v>0</v>
      </c>
      <c r="AZ103" s="139">
        <f>'SIL.2 - Hromosvod a uzemnění'!F37</f>
        <v>0</v>
      </c>
      <c r="BA103" s="139">
        <f>'SIL.2 - Hromosvod a uzemnění'!F38</f>
        <v>0</v>
      </c>
      <c r="BB103" s="139">
        <f>'SIL.2 - Hromosvod a uzemnění'!F39</f>
        <v>0</v>
      </c>
      <c r="BC103" s="139">
        <f>'SIL.2 - Hromosvod a uzemnění'!F40</f>
        <v>0</v>
      </c>
      <c r="BD103" s="141">
        <f>'SIL.2 - Hromosvod a uzemnění'!F41</f>
        <v>0</v>
      </c>
      <c r="BE103" s="4"/>
      <c r="BT103" s="142" t="s">
        <v>106</v>
      </c>
      <c r="BV103" s="142" t="s">
        <v>78</v>
      </c>
      <c r="BW103" s="142" t="s">
        <v>110</v>
      </c>
      <c r="BX103" s="142" t="s">
        <v>103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4"/>
      <c r="F104" s="135" t="s">
        <v>111</v>
      </c>
      <c r="G104" s="135"/>
      <c r="H104" s="135"/>
      <c r="I104" s="135"/>
      <c r="J104" s="135"/>
      <c r="K104" s="134"/>
      <c r="L104" s="135" t="s">
        <v>112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'SIL.3 - Žaluzie'!J34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87</v>
      </c>
      <c r="AR104" s="73"/>
      <c r="AS104" s="138">
        <v>0</v>
      </c>
      <c r="AT104" s="139">
        <f>ROUND(SUM(AV104:AW104),2)</f>
        <v>0</v>
      </c>
      <c r="AU104" s="140">
        <f>'SIL.3 - Žaluzie'!P132</f>
        <v>0</v>
      </c>
      <c r="AV104" s="139">
        <f>'SIL.3 - Žaluzie'!J37</f>
        <v>0</v>
      </c>
      <c r="AW104" s="139">
        <f>'SIL.3 - Žaluzie'!J38</f>
        <v>0</v>
      </c>
      <c r="AX104" s="139">
        <f>'SIL.3 - Žaluzie'!J39</f>
        <v>0</v>
      </c>
      <c r="AY104" s="139">
        <f>'SIL.3 - Žaluzie'!J40</f>
        <v>0</v>
      </c>
      <c r="AZ104" s="139">
        <f>'SIL.3 - Žaluzie'!F37</f>
        <v>0</v>
      </c>
      <c r="BA104" s="139">
        <f>'SIL.3 - Žaluzie'!F38</f>
        <v>0</v>
      </c>
      <c r="BB104" s="139">
        <f>'SIL.3 - Žaluzie'!F39</f>
        <v>0</v>
      </c>
      <c r="BC104" s="139">
        <f>'SIL.3 - Žaluzie'!F40</f>
        <v>0</v>
      </c>
      <c r="BD104" s="141">
        <f>'SIL.3 - Žaluzie'!F41</f>
        <v>0</v>
      </c>
      <c r="BE104" s="4"/>
      <c r="BT104" s="142" t="s">
        <v>106</v>
      </c>
      <c r="BV104" s="142" t="s">
        <v>78</v>
      </c>
      <c r="BW104" s="142" t="s">
        <v>113</v>
      </c>
      <c r="BX104" s="142" t="s">
        <v>103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4"/>
      <c r="F105" s="135" t="s">
        <v>114</v>
      </c>
      <c r="G105" s="135"/>
      <c r="H105" s="135"/>
      <c r="I105" s="135"/>
      <c r="J105" s="135"/>
      <c r="K105" s="134"/>
      <c r="L105" s="135" t="s">
        <v>115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'SIL.4 - Venkovní rozvody'!J34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87</v>
      </c>
      <c r="AR105" s="73"/>
      <c r="AS105" s="138">
        <v>0</v>
      </c>
      <c r="AT105" s="139">
        <f>ROUND(SUM(AV105:AW105),2)</f>
        <v>0</v>
      </c>
      <c r="AU105" s="140">
        <f>'SIL.4 - Venkovní rozvody'!P133</f>
        <v>0</v>
      </c>
      <c r="AV105" s="139">
        <f>'SIL.4 - Venkovní rozvody'!J37</f>
        <v>0</v>
      </c>
      <c r="AW105" s="139">
        <f>'SIL.4 - Venkovní rozvody'!J38</f>
        <v>0</v>
      </c>
      <c r="AX105" s="139">
        <f>'SIL.4 - Venkovní rozvody'!J39</f>
        <v>0</v>
      </c>
      <c r="AY105" s="139">
        <f>'SIL.4 - Venkovní rozvody'!J40</f>
        <v>0</v>
      </c>
      <c r="AZ105" s="139">
        <f>'SIL.4 - Venkovní rozvody'!F37</f>
        <v>0</v>
      </c>
      <c r="BA105" s="139">
        <f>'SIL.4 - Venkovní rozvody'!F38</f>
        <v>0</v>
      </c>
      <c r="BB105" s="139">
        <f>'SIL.4 - Venkovní rozvody'!F39</f>
        <v>0</v>
      </c>
      <c r="BC105" s="139">
        <f>'SIL.4 - Venkovní rozvody'!F40</f>
        <v>0</v>
      </c>
      <c r="BD105" s="141">
        <f>'SIL.4 - Venkovní rozvody'!F41</f>
        <v>0</v>
      </c>
      <c r="BE105" s="4"/>
      <c r="BT105" s="142" t="s">
        <v>106</v>
      </c>
      <c r="BV105" s="142" t="s">
        <v>78</v>
      </c>
      <c r="BW105" s="142" t="s">
        <v>116</v>
      </c>
      <c r="BX105" s="142" t="s">
        <v>103</v>
      </c>
      <c r="CL105" s="142" t="s">
        <v>1</v>
      </c>
    </row>
    <row r="106" s="4" customFormat="1" ht="16.5" customHeight="1">
      <c r="A106" s="4"/>
      <c r="B106" s="71"/>
      <c r="C106" s="134"/>
      <c r="D106" s="134"/>
      <c r="E106" s="135" t="s">
        <v>117</v>
      </c>
      <c r="F106" s="135"/>
      <c r="G106" s="135"/>
      <c r="H106" s="135"/>
      <c r="I106" s="135"/>
      <c r="J106" s="134"/>
      <c r="K106" s="135" t="s">
        <v>118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43">
        <f>ROUND(SUM(AG107:AG113),2)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87</v>
      </c>
      <c r="AR106" s="73"/>
      <c r="AS106" s="138">
        <f>ROUND(SUM(AS107:AS113),2)</f>
        <v>0</v>
      </c>
      <c r="AT106" s="139">
        <f>ROUND(SUM(AV106:AW106),2)</f>
        <v>0</v>
      </c>
      <c r="AU106" s="140">
        <f>ROUND(SUM(AU107:AU113),5)</f>
        <v>0</v>
      </c>
      <c r="AV106" s="139">
        <f>ROUND(AZ106*L29,2)</f>
        <v>0</v>
      </c>
      <c r="AW106" s="139">
        <f>ROUND(BA106*L30,2)</f>
        <v>0</v>
      </c>
      <c r="AX106" s="139">
        <f>ROUND(BB106*L29,2)</f>
        <v>0</v>
      </c>
      <c r="AY106" s="139">
        <f>ROUND(BC106*L30,2)</f>
        <v>0</v>
      </c>
      <c r="AZ106" s="139">
        <f>ROUND(SUM(AZ107:AZ113),2)</f>
        <v>0</v>
      </c>
      <c r="BA106" s="139">
        <f>ROUND(SUM(BA107:BA113),2)</f>
        <v>0</v>
      </c>
      <c r="BB106" s="139">
        <f>ROUND(SUM(BB107:BB113),2)</f>
        <v>0</v>
      </c>
      <c r="BC106" s="139">
        <f>ROUND(SUM(BC107:BC113),2)</f>
        <v>0</v>
      </c>
      <c r="BD106" s="141">
        <f>ROUND(SUM(BD107:BD113),2)</f>
        <v>0</v>
      </c>
      <c r="BE106" s="4"/>
      <c r="BS106" s="142" t="s">
        <v>75</v>
      </c>
      <c r="BT106" s="142" t="s">
        <v>85</v>
      </c>
      <c r="BU106" s="142" t="s">
        <v>77</v>
      </c>
      <c r="BV106" s="142" t="s">
        <v>78</v>
      </c>
      <c r="BW106" s="142" t="s">
        <v>119</v>
      </c>
      <c r="BX106" s="142" t="s">
        <v>84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4"/>
      <c r="F107" s="135" t="s">
        <v>120</v>
      </c>
      <c r="G107" s="135"/>
      <c r="H107" s="135"/>
      <c r="I107" s="135"/>
      <c r="J107" s="135"/>
      <c r="K107" s="134"/>
      <c r="L107" s="135" t="s">
        <v>121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'SLB.1 - Společné trasy'!J34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87</v>
      </c>
      <c r="AR107" s="73"/>
      <c r="AS107" s="138">
        <v>0</v>
      </c>
      <c r="AT107" s="139">
        <f>ROUND(SUM(AV107:AW107),2)</f>
        <v>0</v>
      </c>
      <c r="AU107" s="140">
        <f>'SLB.1 - Společné trasy'!P125</f>
        <v>0</v>
      </c>
      <c r="AV107" s="139">
        <f>'SLB.1 - Společné trasy'!J37</f>
        <v>0</v>
      </c>
      <c r="AW107" s="139">
        <f>'SLB.1 - Společné trasy'!J38</f>
        <v>0</v>
      </c>
      <c r="AX107" s="139">
        <f>'SLB.1 - Společné trasy'!J39</f>
        <v>0</v>
      </c>
      <c r="AY107" s="139">
        <f>'SLB.1 - Společné trasy'!J40</f>
        <v>0</v>
      </c>
      <c r="AZ107" s="139">
        <f>'SLB.1 - Společné trasy'!F37</f>
        <v>0</v>
      </c>
      <c r="BA107" s="139">
        <f>'SLB.1 - Společné trasy'!F38</f>
        <v>0</v>
      </c>
      <c r="BB107" s="139">
        <f>'SLB.1 - Společné trasy'!F39</f>
        <v>0</v>
      </c>
      <c r="BC107" s="139">
        <f>'SLB.1 - Společné trasy'!F40</f>
        <v>0</v>
      </c>
      <c r="BD107" s="141">
        <f>'SLB.1 - Společné trasy'!F41</f>
        <v>0</v>
      </c>
      <c r="BE107" s="4"/>
      <c r="BT107" s="142" t="s">
        <v>106</v>
      </c>
      <c r="BV107" s="142" t="s">
        <v>78</v>
      </c>
      <c r="BW107" s="142" t="s">
        <v>122</v>
      </c>
      <c r="BX107" s="142" t="s">
        <v>119</v>
      </c>
      <c r="CL107" s="142" t="s">
        <v>1</v>
      </c>
    </row>
    <row r="108" s="4" customFormat="1" ht="16.5" customHeight="1">
      <c r="A108" s="133" t="s">
        <v>86</v>
      </c>
      <c r="B108" s="71"/>
      <c r="C108" s="134"/>
      <c r="D108" s="134"/>
      <c r="E108" s="134"/>
      <c r="F108" s="135" t="s">
        <v>123</v>
      </c>
      <c r="G108" s="135"/>
      <c r="H108" s="135"/>
      <c r="I108" s="135"/>
      <c r="J108" s="135"/>
      <c r="K108" s="134"/>
      <c r="L108" s="135" t="s">
        <v>124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'SLB.2 - Zabezpečovací systém'!J34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87</v>
      </c>
      <c r="AR108" s="73"/>
      <c r="AS108" s="138">
        <v>0</v>
      </c>
      <c r="AT108" s="139">
        <f>ROUND(SUM(AV108:AW108),2)</f>
        <v>0</v>
      </c>
      <c r="AU108" s="140">
        <f>'SLB.2 - Zabezpečovací systém'!P125</f>
        <v>0</v>
      </c>
      <c r="AV108" s="139">
        <f>'SLB.2 - Zabezpečovací systém'!J37</f>
        <v>0</v>
      </c>
      <c r="AW108" s="139">
        <f>'SLB.2 - Zabezpečovací systém'!J38</f>
        <v>0</v>
      </c>
      <c r="AX108" s="139">
        <f>'SLB.2 - Zabezpečovací systém'!J39</f>
        <v>0</v>
      </c>
      <c r="AY108" s="139">
        <f>'SLB.2 - Zabezpečovací systém'!J40</f>
        <v>0</v>
      </c>
      <c r="AZ108" s="139">
        <f>'SLB.2 - Zabezpečovací systém'!F37</f>
        <v>0</v>
      </c>
      <c r="BA108" s="139">
        <f>'SLB.2 - Zabezpečovací systém'!F38</f>
        <v>0</v>
      </c>
      <c r="BB108" s="139">
        <f>'SLB.2 - Zabezpečovací systém'!F39</f>
        <v>0</v>
      </c>
      <c r="BC108" s="139">
        <f>'SLB.2 - Zabezpečovací systém'!F40</f>
        <v>0</v>
      </c>
      <c r="BD108" s="141">
        <f>'SLB.2 - Zabezpečovací systém'!F41</f>
        <v>0</v>
      </c>
      <c r="BE108" s="4"/>
      <c r="BT108" s="142" t="s">
        <v>106</v>
      </c>
      <c r="BV108" s="142" t="s">
        <v>78</v>
      </c>
      <c r="BW108" s="142" t="s">
        <v>125</v>
      </c>
      <c r="BX108" s="142" t="s">
        <v>119</v>
      </c>
      <c r="CL108" s="142" t="s">
        <v>1</v>
      </c>
    </row>
    <row r="109" s="4" customFormat="1" ht="16.5" customHeight="1">
      <c r="A109" s="133" t="s">
        <v>86</v>
      </c>
      <c r="B109" s="71"/>
      <c r="C109" s="134"/>
      <c r="D109" s="134"/>
      <c r="E109" s="134"/>
      <c r="F109" s="135" t="s">
        <v>126</v>
      </c>
      <c r="G109" s="135"/>
      <c r="H109" s="135"/>
      <c r="I109" s="135"/>
      <c r="J109" s="135"/>
      <c r="K109" s="134"/>
      <c r="L109" s="135" t="s">
        <v>127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'SLB.3 - Počítačová síť'!J34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87</v>
      </c>
      <c r="AR109" s="73"/>
      <c r="AS109" s="138">
        <v>0</v>
      </c>
      <c r="AT109" s="139">
        <f>ROUND(SUM(AV109:AW109),2)</f>
        <v>0</v>
      </c>
      <c r="AU109" s="140">
        <f>'SLB.3 - Počítačová síť'!P125</f>
        <v>0</v>
      </c>
      <c r="AV109" s="139">
        <f>'SLB.3 - Počítačová síť'!J37</f>
        <v>0</v>
      </c>
      <c r="AW109" s="139">
        <f>'SLB.3 - Počítačová síť'!J38</f>
        <v>0</v>
      </c>
      <c r="AX109" s="139">
        <f>'SLB.3 - Počítačová síť'!J39</f>
        <v>0</v>
      </c>
      <c r="AY109" s="139">
        <f>'SLB.3 - Počítačová síť'!J40</f>
        <v>0</v>
      </c>
      <c r="AZ109" s="139">
        <f>'SLB.3 - Počítačová síť'!F37</f>
        <v>0</v>
      </c>
      <c r="BA109" s="139">
        <f>'SLB.3 - Počítačová síť'!F38</f>
        <v>0</v>
      </c>
      <c r="BB109" s="139">
        <f>'SLB.3 - Počítačová síť'!F39</f>
        <v>0</v>
      </c>
      <c r="BC109" s="139">
        <f>'SLB.3 - Počítačová síť'!F40</f>
        <v>0</v>
      </c>
      <c r="BD109" s="141">
        <f>'SLB.3 - Počítačová síť'!F41</f>
        <v>0</v>
      </c>
      <c r="BE109" s="4"/>
      <c r="BT109" s="142" t="s">
        <v>106</v>
      </c>
      <c r="BV109" s="142" t="s">
        <v>78</v>
      </c>
      <c r="BW109" s="142" t="s">
        <v>128</v>
      </c>
      <c r="BX109" s="142" t="s">
        <v>119</v>
      </c>
      <c r="CL109" s="142" t="s">
        <v>1</v>
      </c>
    </row>
    <row r="110" s="4" customFormat="1" ht="16.5" customHeight="1">
      <c r="A110" s="133" t="s">
        <v>86</v>
      </c>
      <c r="B110" s="71"/>
      <c r="C110" s="134"/>
      <c r="D110" s="134"/>
      <c r="E110" s="134"/>
      <c r="F110" s="135" t="s">
        <v>129</v>
      </c>
      <c r="G110" s="135"/>
      <c r="H110" s="135"/>
      <c r="I110" s="135"/>
      <c r="J110" s="135"/>
      <c r="K110" s="134"/>
      <c r="L110" s="135" t="s">
        <v>130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'SLB.4 - Přístupový systém'!J34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87</v>
      </c>
      <c r="AR110" s="73"/>
      <c r="AS110" s="138">
        <v>0</v>
      </c>
      <c r="AT110" s="139">
        <f>ROUND(SUM(AV110:AW110),2)</f>
        <v>0</v>
      </c>
      <c r="AU110" s="140">
        <f>'SLB.4 - Přístupový systém'!P126</f>
        <v>0</v>
      </c>
      <c r="AV110" s="139">
        <f>'SLB.4 - Přístupový systém'!J37</f>
        <v>0</v>
      </c>
      <c r="AW110" s="139">
        <f>'SLB.4 - Přístupový systém'!J38</f>
        <v>0</v>
      </c>
      <c r="AX110" s="139">
        <f>'SLB.4 - Přístupový systém'!J39</f>
        <v>0</v>
      </c>
      <c r="AY110" s="139">
        <f>'SLB.4 - Přístupový systém'!J40</f>
        <v>0</v>
      </c>
      <c r="AZ110" s="139">
        <f>'SLB.4 - Přístupový systém'!F37</f>
        <v>0</v>
      </c>
      <c r="BA110" s="139">
        <f>'SLB.4 - Přístupový systém'!F38</f>
        <v>0</v>
      </c>
      <c r="BB110" s="139">
        <f>'SLB.4 - Přístupový systém'!F39</f>
        <v>0</v>
      </c>
      <c r="BC110" s="139">
        <f>'SLB.4 - Přístupový systém'!F40</f>
        <v>0</v>
      </c>
      <c r="BD110" s="141">
        <f>'SLB.4 - Přístupový systém'!F41</f>
        <v>0</v>
      </c>
      <c r="BE110" s="4"/>
      <c r="BT110" s="142" t="s">
        <v>106</v>
      </c>
      <c r="BV110" s="142" t="s">
        <v>78</v>
      </c>
      <c r="BW110" s="142" t="s">
        <v>131</v>
      </c>
      <c r="BX110" s="142" t="s">
        <v>119</v>
      </c>
      <c r="CL110" s="142" t="s">
        <v>1</v>
      </c>
    </row>
    <row r="111" s="4" customFormat="1" ht="16.5" customHeight="1">
      <c r="A111" s="133" t="s">
        <v>86</v>
      </c>
      <c r="B111" s="71"/>
      <c r="C111" s="134"/>
      <c r="D111" s="134"/>
      <c r="E111" s="134"/>
      <c r="F111" s="135" t="s">
        <v>132</v>
      </c>
      <c r="G111" s="135"/>
      <c r="H111" s="135"/>
      <c r="I111" s="135"/>
      <c r="J111" s="135"/>
      <c r="K111" s="134"/>
      <c r="L111" s="135" t="s">
        <v>82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'SLB.5 - STA'!J34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87</v>
      </c>
      <c r="AR111" s="73"/>
      <c r="AS111" s="138">
        <v>0</v>
      </c>
      <c r="AT111" s="139">
        <f>ROUND(SUM(AV111:AW111),2)</f>
        <v>0</v>
      </c>
      <c r="AU111" s="140">
        <f>'SLB.5 - STA'!P125</f>
        <v>0</v>
      </c>
      <c r="AV111" s="139">
        <f>'SLB.5 - STA'!J37</f>
        <v>0</v>
      </c>
      <c r="AW111" s="139">
        <f>'SLB.5 - STA'!J38</f>
        <v>0</v>
      </c>
      <c r="AX111" s="139">
        <f>'SLB.5 - STA'!J39</f>
        <v>0</v>
      </c>
      <c r="AY111" s="139">
        <f>'SLB.5 - STA'!J40</f>
        <v>0</v>
      </c>
      <c r="AZ111" s="139">
        <f>'SLB.5 - STA'!F37</f>
        <v>0</v>
      </c>
      <c r="BA111" s="139">
        <f>'SLB.5 - STA'!F38</f>
        <v>0</v>
      </c>
      <c r="BB111" s="139">
        <f>'SLB.5 - STA'!F39</f>
        <v>0</v>
      </c>
      <c r="BC111" s="139">
        <f>'SLB.5 - STA'!F40</f>
        <v>0</v>
      </c>
      <c r="BD111" s="141">
        <f>'SLB.5 - STA'!F41</f>
        <v>0</v>
      </c>
      <c r="BE111" s="4"/>
      <c r="BT111" s="142" t="s">
        <v>106</v>
      </c>
      <c r="BV111" s="142" t="s">
        <v>78</v>
      </c>
      <c r="BW111" s="142" t="s">
        <v>133</v>
      </c>
      <c r="BX111" s="142" t="s">
        <v>119</v>
      </c>
      <c r="CL111" s="142" t="s">
        <v>1</v>
      </c>
    </row>
    <row r="112" s="4" customFormat="1" ht="16.5" customHeight="1">
      <c r="A112" s="133" t="s">
        <v>86</v>
      </c>
      <c r="B112" s="71"/>
      <c r="C112" s="134"/>
      <c r="D112" s="134"/>
      <c r="E112" s="134"/>
      <c r="F112" s="135" t="s">
        <v>134</v>
      </c>
      <c r="G112" s="135"/>
      <c r="H112" s="135"/>
      <c r="I112" s="135"/>
      <c r="J112" s="135"/>
      <c r="K112" s="134"/>
      <c r="L112" s="135" t="s">
        <v>135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'SLB.6 - Kamerový systém'!J34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87</v>
      </c>
      <c r="AR112" s="73"/>
      <c r="AS112" s="138">
        <v>0</v>
      </c>
      <c r="AT112" s="139">
        <f>ROUND(SUM(AV112:AW112),2)</f>
        <v>0</v>
      </c>
      <c r="AU112" s="140">
        <f>'SLB.6 - Kamerový systém'!P125</f>
        <v>0</v>
      </c>
      <c r="AV112" s="139">
        <f>'SLB.6 - Kamerový systém'!J37</f>
        <v>0</v>
      </c>
      <c r="AW112" s="139">
        <f>'SLB.6 - Kamerový systém'!J38</f>
        <v>0</v>
      </c>
      <c r="AX112" s="139">
        <f>'SLB.6 - Kamerový systém'!J39</f>
        <v>0</v>
      </c>
      <c r="AY112" s="139">
        <f>'SLB.6 - Kamerový systém'!J40</f>
        <v>0</v>
      </c>
      <c r="AZ112" s="139">
        <f>'SLB.6 - Kamerový systém'!F37</f>
        <v>0</v>
      </c>
      <c r="BA112" s="139">
        <f>'SLB.6 - Kamerový systém'!F38</f>
        <v>0</v>
      </c>
      <c r="BB112" s="139">
        <f>'SLB.6 - Kamerový systém'!F39</f>
        <v>0</v>
      </c>
      <c r="BC112" s="139">
        <f>'SLB.6 - Kamerový systém'!F40</f>
        <v>0</v>
      </c>
      <c r="BD112" s="141">
        <f>'SLB.6 - Kamerový systém'!F41</f>
        <v>0</v>
      </c>
      <c r="BE112" s="4"/>
      <c r="BT112" s="142" t="s">
        <v>106</v>
      </c>
      <c r="BV112" s="142" t="s">
        <v>78</v>
      </c>
      <c r="BW112" s="142" t="s">
        <v>136</v>
      </c>
      <c r="BX112" s="142" t="s">
        <v>119</v>
      </c>
      <c r="CL112" s="142" t="s">
        <v>1</v>
      </c>
    </row>
    <row r="113" s="4" customFormat="1" ht="16.5" customHeight="1">
      <c r="A113" s="133" t="s">
        <v>86</v>
      </c>
      <c r="B113" s="71"/>
      <c r="C113" s="134"/>
      <c r="D113" s="134"/>
      <c r="E113" s="134"/>
      <c r="F113" s="135" t="s">
        <v>137</v>
      </c>
      <c r="G113" s="135"/>
      <c r="H113" s="135"/>
      <c r="I113" s="135"/>
      <c r="J113" s="135"/>
      <c r="K113" s="134"/>
      <c r="L113" s="135" t="s">
        <v>138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'SLB.7 - Pacient sestra'!J34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87</v>
      </c>
      <c r="AR113" s="73"/>
      <c r="AS113" s="138">
        <v>0</v>
      </c>
      <c r="AT113" s="139">
        <f>ROUND(SUM(AV113:AW113),2)</f>
        <v>0</v>
      </c>
      <c r="AU113" s="140">
        <f>'SLB.7 - Pacient sestra'!P125</f>
        <v>0</v>
      </c>
      <c r="AV113" s="139">
        <f>'SLB.7 - Pacient sestra'!J37</f>
        <v>0</v>
      </c>
      <c r="AW113" s="139">
        <f>'SLB.7 - Pacient sestra'!J38</f>
        <v>0</v>
      </c>
      <c r="AX113" s="139">
        <f>'SLB.7 - Pacient sestra'!J39</f>
        <v>0</v>
      </c>
      <c r="AY113" s="139">
        <f>'SLB.7 - Pacient sestra'!J40</f>
        <v>0</v>
      </c>
      <c r="AZ113" s="139">
        <f>'SLB.7 - Pacient sestra'!F37</f>
        <v>0</v>
      </c>
      <c r="BA113" s="139">
        <f>'SLB.7 - Pacient sestra'!F38</f>
        <v>0</v>
      </c>
      <c r="BB113" s="139">
        <f>'SLB.7 - Pacient sestra'!F39</f>
        <v>0</v>
      </c>
      <c r="BC113" s="139">
        <f>'SLB.7 - Pacient sestra'!F40</f>
        <v>0</v>
      </c>
      <c r="BD113" s="141">
        <f>'SLB.7 - Pacient sestra'!F41</f>
        <v>0</v>
      </c>
      <c r="BE113" s="4"/>
      <c r="BT113" s="142" t="s">
        <v>106</v>
      </c>
      <c r="BV113" s="142" t="s">
        <v>78</v>
      </c>
      <c r="BW113" s="142" t="s">
        <v>139</v>
      </c>
      <c r="BX113" s="142" t="s">
        <v>119</v>
      </c>
      <c r="CL113" s="142" t="s">
        <v>1</v>
      </c>
    </row>
    <row r="114" s="4" customFormat="1" ht="16.5" customHeight="1">
      <c r="A114" s="133" t="s">
        <v>86</v>
      </c>
      <c r="B114" s="71"/>
      <c r="C114" s="134"/>
      <c r="D114" s="134"/>
      <c r="E114" s="135" t="s">
        <v>140</v>
      </c>
      <c r="F114" s="135"/>
      <c r="G114" s="135"/>
      <c r="H114" s="135"/>
      <c r="I114" s="135"/>
      <c r="J114" s="134"/>
      <c r="K114" s="135" t="s">
        <v>141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'GAS - Gastro'!J32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87</v>
      </c>
      <c r="AR114" s="73"/>
      <c r="AS114" s="138">
        <v>0</v>
      </c>
      <c r="AT114" s="139">
        <f>ROUND(SUM(AV114:AW114),2)</f>
        <v>0</v>
      </c>
      <c r="AU114" s="140">
        <f>'GAS - Gastro'!P129</f>
        <v>0</v>
      </c>
      <c r="AV114" s="139">
        <f>'GAS - Gastro'!J35</f>
        <v>0</v>
      </c>
      <c r="AW114" s="139">
        <f>'GAS - Gastro'!J36</f>
        <v>0</v>
      </c>
      <c r="AX114" s="139">
        <f>'GAS - Gastro'!J37</f>
        <v>0</v>
      </c>
      <c r="AY114" s="139">
        <f>'GAS - Gastro'!J38</f>
        <v>0</v>
      </c>
      <c r="AZ114" s="139">
        <f>'GAS - Gastro'!F35</f>
        <v>0</v>
      </c>
      <c r="BA114" s="139">
        <f>'GAS - Gastro'!F36</f>
        <v>0</v>
      </c>
      <c r="BB114" s="139">
        <f>'GAS - Gastro'!F37</f>
        <v>0</v>
      </c>
      <c r="BC114" s="139">
        <f>'GAS - Gastro'!F38</f>
        <v>0</v>
      </c>
      <c r="BD114" s="141">
        <f>'GAS - Gastro'!F39</f>
        <v>0</v>
      </c>
      <c r="BE114" s="4"/>
      <c r="BT114" s="142" t="s">
        <v>85</v>
      </c>
      <c r="BV114" s="142" t="s">
        <v>78</v>
      </c>
      <c r="BW114" s="142" t="s">
        <v>142</v>
      </c>
      <c r="BX114" s="142" t="s">
        <v>84</v>
      </c>
      <c r="CL114" s="142" t="s">
        <v>1</v>
      </c>
    </row>
    <row r="115" s="7" customFormat="1" ht="16.5" customHeight="1">
      <c r="A115" s="133" t="s">
        <v>86</v>
      </c>
      <c r="B115" s="120"/>
      <c r="C115" s="121"/>
      <c r="D115" s="122" t="s">
        <v>143</v>
      </c>
      <c r="E115" s="122"/>
      <c r="F115" s="122"/>
      <c r="G115" s="122"/>
      <c r="H115" s="122"/>
      <c r="I115" s="123"/>
      <c r="J115" s="122" t="s">
        <v>144</v>
      </c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5">
        <f>'SO.02 - Sklad zahradního ...'!J30</f>
        <v>0</v>
      </c>
      <c r="AH115" s="123"/>
      <c r="AI115" s="123"/>
      <c r="AJ115" s="123"/>
      <c r="AK115" s="123"/>
      <c r="AL115" s="123"/>
      <c r="AM115" s="123"/>
      <c r="AN115" s="125">
        <f>SUM(AG115,AT115)</f>
        <v>0</v>
      </c>
      <c r="AO115" s="123"/>
      <c r="AP115" s="123"/>
      <c r="AQ115" s="126" t="s">
        <v>82</v>
      </c>
      <c r="AR115" s="127"/>
      <c r="AS115" s="128">
        <v>0</v>
      </c>
      <c r="AT115" s="129">
        <f>ROUND(SUM(AV115:AW115),2)</f>
        <v>0</v>
      </c>
      <c r="AU115" s="130">
        <f>'SO.02 - Sklad zahradního ...'!P132</f>
        <v>0</v>
      </c>
      <c r="AV115" s="129">
        <f>'SO.02 - Sklad zahradního ...'!J33</f>
        <v>0</v>
      </c>
      <c r="AW115" s="129">
        <f>'SO.02 - Sklad zahradního ...'!J34</f>
        <v>0</v>
      </c>
      <c r="AX115" s="129">
        <f>'SO.02 - Sklad zahradního ...'!J35</f>
        <v>0</v>
      </c>
      <c r="AY115" s="129">
        <f>'SO.02 - Sklad zahradního ...'!J36</f>
        <v>0</v>
      </c>
      <c r="AZ115" s="129">
        <f>'SO.02 - Sklad zahradního ...'!F33</f>
        <v>0</v>
      </c>
      <c r="BA115" s="129">
        <f>'SO.02 - Sklad zahradního ...'!F34</f>
        <v>0</v>
      </c>
      <c r="BB115" s="129">
        <f>'SO.02 - Sklad zahradního ...'!F35</f>
        <v>0</v>
      </c>
      <c r="BC115" s="129">
        <f>'SO.02 - Sklad zahradního ...'!F36</f>
        <v>0</v>
      </c>
      <c r="BD115" s="131">
        <f>'SO.02 - Sklad zahradního ...'!F37</f>
        <v>0</v>
      </c>
      <c r="BE115" s="7"/>
      <c r="BT115" s="132" t="s">
        <v>83</v>
      </c>
      <c r="BV115" s="132" t="s">
        <v>78</v>
      </c>
      <c r="BW115" s="132" t="s">
        <v>145</v>
      </c>
      <c r="BX115" s="132" t="s">
        <v>5</v>
      </c>
      <c r="CL115" s="132" t="s">
        <v>1</v>
      </c>
      <c r="CM115" s="132" t="s">
        <v>85</v>
      </c>
    </row>
    <row r="116" s="7" customFormat="1" ht="16.5" customHeight="1">
      <c r="A116" s="133" t="s">
        <v>86</v>
      </c>
      <c r="B116" s="120"/>
      <c r="C116" s="121"/>
      <c r="D116" s="122" t="s">
        <v>146</v>
      </c>
      <c r="E116" s="122"/>
      <c r="F116" s="122"/>
      <c r="G116" s="122"/>
      <c r="H116" s="122"/>
      <c r="I116" s="123"/>
      <c r="J116" s="122" t="s">
        <v>147</v>
      </c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5">
        <f>'SO.03 - Oplocení a přístř...'!J30</f>
        <v>0</v>
      </c>
      <c r="AH116" s="123"/>
      <c r="AI116" s="123"/>
      <c r="AJ116" s="123"/>
      <c r="AK116" s="123"/>
      <c r="AL116" s="123"/>
      <c r="AM116" s="123"/>
      <c r="AN116" s="125">
        <f>SUM(AG116,AT116)</f>
        <v>0</v>
      </c>
      <c r="AO116" s="123"/>
      <c r="AP116" s="123"/>
      <c r="AQ116" s="126" t="s">
        <v>82</v>
      </c>
      <c r="AR116" s="127"/>
      <c r="AS116" s="128">
        <v>0</v>
      </c>
      <c r="AT116" s="129">
        <f>ROUND(SUM(AV116:AW116),2)</f>
        <v>0</v>
      </c>
      <c r="AU116" s="130">
        <f>'SO.03 - Oplocení a přístř...'!P126</f>
        <v>0</v>
      </c>
      <c r="AV116" s="129">
        <f>'SO.03 - Oplocení a přístř...'!J33</f>
        <v>0</v>
      </c>
      <c r="AW116" s="129">
        <f>'SO.03 - Oplocení a přístř...'!J34</f>
        <v>0</v>
      </c>
      <c r="AX116" s="129">
        <f>'SO.03 - Oplocení a přístř...'!J35</f>
        <v>0</v>
      </c>
      <c r="AY116" s="129">
        <f>'SO.03 - Oplocení a přístř...'!J36</f>
        <v>0</v>
      </c>
      <c r="AZ116" s="129">
        <f>'SO.03 - Oplocení a přístř...'!F33</f>
        <v>0</v>
      </c>
      <c r="BA116" s="129">
        <f>'SO.03 - Oplocení a přístř...'!F34</f>
        <v>0</v>
      </c>
      <c r="BB116" s="129">
        <f>'SO.03 - Oplocení a přístř...'!F35</f>
        <v>0</v>
      </c>
      <c r="BC116" s="129">
        <f>'SO.03 - Oplocení a přístř...'!F36</f>
        <v>0</v>
      </c>
      <c r="BD116" s="131">
        <f>'SO.03 - Oplocení a přístř...'!F37</f>
        <v>0</v>
      </c>
      <c r="BE116" s="7"/>
      <c r="BT116" s="132" t="s">
        <v>83</v>
      </c>
      <c r="BV116" s="132" t="s">
        <v>78</v>
      </c>
      <c r="BW116" s="132" t="s">
        <v>148</v>
      </c>
      <c r="BX116" s="132" t="s">
        <v>5</v>
      </c>
      <c r="CL116" s="132" t="s">
        <v>1</v>
      </c>
      <c r="CM116" s="132" t="s">
        <v>85</v>
      </c>
    </row>
    <row r="117" s="7" customFormat="1" ht="24.75" customHeight="1">
      <c r="A117" s="7"/>
      <c r="B117" s="120"/>
      <c r="C117" s="121"/>
      <c r="D117" s="122" t="s">
        <v>149</v>
      </c>
      <c r="E117" s="122"/>
      <c r="F117" s="122"/>
      <c r="G117" s="122"/>
      <c r="H117" s="122"/>
      <c r="I117" s="123"/>
      <c r="J117" s="122" t="s">
        <v>150</v>
      </c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4">
        <f>ROUND(SUM(AG118:AG120),2)</f>
        <v>0</v>
      </c>
      <c r="AH117" s="123"/>
      <c r="AI117" s="123"/>
      <c r="AJ117" s="123"/>
      <c r="AK117" s="123"/>
      <c r="AL117" s="123"/>
      <c r="AM117" s="123"/>
      <c r="AN117" s="125">
        <f>SUM(AG117,AT117)</f>
        <v>0</v>
      </c>
      <c r="AO117" s="123"/>
      <c r="AP117" s="123"/>
      <c r="AQ117" s="126" t="s">
        <v>82</v>
      </c>
      <c r="AR117" s="127"/>
      <c r="AS117" s="128">
        <f>ROUND(SUM(AS118:AS120),2)</f>
        <v>0</v>
      </c>
      <c r="AT117" s="129">
        <f>ROUND(SUM(AV117:AW117),2)</f>
        <v>0</v>
      </c>
      <c r="AU117" s="130">
        <f>ROUND(SUM(AU118:AU120),5)</f>
        <v>0</v>
      </c>
      <c r="AV117" s="129">
        <f>ROUND(AZ117*L29,2)</f>
        <v>0</v>
      </c>
      <c r="AW117" s="129">
        <f>ROUND(BA117*L30,2)</f>
        <v>0</v>
      </c>
      <c r="AX117" s="129">
        <f>ROUND(BB117*L29,2)</f>
        <v>0</v>
      </c>
      <c r="AY117" s="129">
        <f>ROUND(BC117*L30,2)</f>
        <v>0</v>
      </c>
      <c r="AZ117" s="129">
        <f>ROUND(SUM(AZ118:AZ120),2)</f>
        <v>0</v>
      </c>
      <c r="BA117" s="129">
        <f>ROUND(SUM(BA118:BA120),2)</f>
        <v>0</v>
      </c>
      <c r="BB117" s="129">
        <f>ROUND(SUM(BB118:BB120),2)</f>
        <v>0</v>
      </c>
      <c r="BC117" s="129">
        <f>ROUND(SUM(BC118:BC120),2)</f>
        <v>0</v>
      </c>
      <c r="BD117" s="131">
        <f>ROUND(SUM(BD118:BD120),2)</f>
        <v>0</v>
      </c>
      <c r="BE117" s="7"/>
      <c r="BS117" s="132" t="s">
        <v>75</v>
      </c>
      <c r="BT117" s="132" t="s">
        <v>83</v>
      </c>
      <c r="BU117" s="132" t="s">
        <v>77</v>
      </c>
      <c r="BV117" s="132" t="s">
        <v>78</v>
      </c>
      <c r="BW117" s="132" t="s">
        <v>151</v>
      </c>
      <c r="BX117" s="132" t="s">
        <v>5</v>
      </c>
      <c r="CL117" s="132" t="s">
        <v>1</v>
      </c>
      <c r="CM117" s="132" t="s">
        <v>85</v>
      </c>
    </row>
    <row r="118" s="4" customFormat="1" ht="16.5" customHeight="1">
      <c r="A118" s="133" t="s">
        <v>86</v>
      </c>
      <c r="B118" s="71"/>
      <c r="C118" s="134"/>
      <c r="D118" s="134"/>
      <c r="E118" s="135" t="s">
        <v>152</v>
      </c>
      <c r="F118" s="135"/>
      <c r="G118" s="135"/>
      <c r="H118" s="135"/>
      <c r="I118" s="135"/>
      <c r="J118" s="134"/>
      <c r="K118" s="135" t="s">
        <v>153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'SO.04.01 - Zpevněné plochy'!J32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87</v>
      </c>
      <c r="AR118" s="73"/>
      <c r="AS118" s="138">
        <v>0</v>
      </c>
      <c r="AT118" s="139">
        <f>ROUND(SUM(AV118:AW118),2)</f>
        <v>0</v>
      </c>
      <c r="AU118" s="140">
        <f>'SO.04.01 - Zpevněné plochy'!P128</f>
        <v>0</v>
      </c>
      <c r="AV118" s="139">
        <f>'SO.04.01 - Zpevněné plochy'!J35</f>
        <v>0</v>
      </c>
      <c r="AW118" s="139">
        <f>'SO.04.01 - Zpevněné plochy'!J36</f>
        <v>0</v>
      </c>
      <c r="AX118" s="139">
        <f>'SO.04.01 - Zpevněné plochy'!J37</f>
        <v>0</v>
      </c>
      <c r="AY118" s="139">
        <f>'SO.04.01 - Zpevněné plochy'!J38</f>
        <v>0</v>
      </c>
      <c r="AZ118" s="139">
        <f>'SO.04.01 - Zpevněné plochy'!F35</f>
        <v>0</v>
      </c>
      <c r="BA118" s="139">
        <f>'SO.04.01 - Zpevněné plochy'!F36</f>
        <v>0</v>
      </c>
      <c r="BB118" s="139">
        <f>'SO.04.01 - Zpevněné plochy'!F37</f>
        <v>0</v>
      </c>
      <c r="BC118" s="139">
        <f>'SO.04.01 - Zpevněné plochy'!F38</f>
        <v>0</v>
      </c>
      <c r="BD118" s="141">
        <f>'SO.04.01 - Zpevněné plochy'!F39</f>
        <v>0</v>
      </c>
      <c r="BE118" s="4"/>
      <c r="BT118" s="142" t="s">
        <v>85</v>
      </c>
      <c r="BV118" s="142" t="s">
        <v>78</v>
      </c>
      <c r="BW118" s="142" t="s">
        <v>154</v>
      </c>
      <c r="BX118" s="142" t="s">
        <v>151</v>
      </c>
      <c r="CL118" s="142" t="s">
        <v>1</v>
      </c>
    </row>
    <row r="119" s="4" customFormat="1" ht="16.5" customHeight="1">
      <c r="A119" s="133" t="s">
        <v>86</v>
      </c>
      <c r="B119" s="71"/>
      <c r="C119" s="134"/>
      <c r="D119" s="134"/>
      <c r="E119" s="135" t="s">
        <v>155</v>
      </c>
      <c r="F119" s="135"/>
      <c r="G119" s="135"/>
      <c r="H119" s="135"/>
      <c r="I119" s="135"/>
      <c r="J119" s="134"/>
      <c r="K119" s="135" t="s">
        <v>156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'SO.04.02 - Opěrné stěny'!J32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87</v>
      </c>
      <c r="AR119" s="73"/>
      <c r="AS119" s="138">
        <v>0</v>
      </c>
      <c r="AT119" s="139">
        <f>ROUND(SUM(AV119:AW119),2)</f>
        <v>0</v>
      </c>
      <c r="AU119" s="140">
        <f>'SO.04.02 - Opěrné stěny'!P127</f>
        <v>0</v>
      </c>
      <c r="AV119" s="139">
        <f>'SO.04.02 - Opěrné stěny'!J35</f>
        <v>0</v>
      </c>
      <c r="AW119" s="139">
        <f>'SO.04.02 - Opěrné stěny'!J36</f>
        <v>0</v>
      </c>
      <c r="AX119" s="139">
        <f>'SO.04.02 - Opěrné stěny'!J37</f>
        <v>0</v>
      </c>
      <c r="AY119" s="139">
        <f>'SO.04.02 - Opěrné stěny'!J38</f>
        <v>0</v>
      </c>
      <c r="AZ119" s="139">
        <f>'SO.04.02 - Opěrné stěny'!F35</f>
        <v>0</v>
      </c>
      <c r="BA119" s="139">
        <f>'SO.04.02 - Opěrné stěny'!F36</f>
        <v>0</v>
      </c>
      <c r="BB119" s="139">
        <f>'SO.04.02 - Opěrné stěny'!F37</f>
        <v>0</v>
      </c>
      <c r="BC119" s="139">
        <f>'SO.04.02 - Opěrné stěny'!F38</f>
        <v>0</v>
      </c>
      <c r="BD119" s="141">
        <f>'SO.04.02 - Opěrné stěny'!F39</f>
        <v>0</v>
      </c>
      <c r="BE119" s="4"/>
      <c r="BT119" s="142" t="s">
        <v>85</v>
      </c>
      <c r="BV119" s="142" t="s">
        <v>78</v>
      </c>
      <c r="BW119" s="142" t="s">
        <v>157</v>
      </c>
      <c r="BX119" s="142" t="s">
        <v>151</v>
      </c>
      <c r="CL119" s="142" t="s">
        <v>1</v>
      </c>
    </row>
    <row r="120" s="4" customFormat="1" ht="16.5" customHeight="1">
      <c r="A120" s="133" t="s">
        <v>86</v>
      </c>
      <c r="B120" s="71"/>
      <c r="C120" s="134"/>
      <c r="D120" s="134"/>
      <c r="E120" s="135" t="s">
        <v>158</v>
      </c>
      <c r="F120" s="135"/>
      <c r="G120" s="135"/>
      <c r="H120" s="135"/>
      <c r="I120" s="135"/>
      <c r="J120" s="134"/>
      <c r="K120" s="135" t="s">
        <v>159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'SO.04.03 - Sadové úpravy'!J32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87</v>
      </c>
      <c r="AR120" s="73"/>
      <c r="AS120" s="138">
        <v>0</v>
      </c>
      <c r="AT120" s="139">
        <f>ROUND(SUM(AV120:AW120),2)</f>
        <v>0</v>
      </c>
      <c r="AU120" s="140">
        <f>'SO.04.03 - Sadové úpravy'!P123</f>
        <v>0</v>
      </c>
      <c r="AV120" s="139">
        <f>'SO.04.03 - Sadové úpravy'!J35</f>
        <v>0</v>
      </c>
      <c r="AW120" s="139">
        <f>'SO.04.03 - Sadové úpravy'!J36</f>
        <v>0</v>
      </c>
      <c r="AX120" s="139">
        <f>'SO.04.03 - Sadové úpravy'!J37</f>
        <v>0</v>
      </c>
      <c r="AY120" s="139">
        <f>'SO.04.03 - Sadové úpravy'!J38</f>
        <v>0</v>
      </c>
      <c r="AZ120" s="139">
        <f>'SO.04.03 - Sadové úpravy'!F35</f>
        <v>0</v>
      </c>
      <c r="BA120" s="139">
        <f>'SO.04.03 - Sadové úpravy'!F36</f>
        <v>0</v>
      </c>
      <c r="BB120" s="139">
        <f>'SO.04.03 - Sadové úpravy'!F37</f>
        <v>0</v>
      </c>
      <c r="BC120" s="139">
        <f>'SO.04.03 - Sadové úpravy'!F38</f>
        <v>0</v>
      </c>
      <c r="BD120" s="141">
        <f>'SO.04.03 - Sadové úpravy'!F39</f>
        <v>0</v>
      </c>
      <c r="BE120" s="4"/>
      <c r="BT120" s="142" t="s">
        <v>85</v>
      </c>
      <c r="BV120" s="142" t="s">
        <v>78</v>
      </c>
      <c r="BW120" s="142" t="s">
        <v>160</v>
      </c>
      <c r="BX120" s="142" t="s">
        <v>151</v>
      </c>
      <c r="CL120" s="142" t="s">
        <v>1</v>
      </c>
    </row>
    <row r="121" s="7" customFormat="1" ht="16.5" customHeight="1">
      <c r="A121" s="133" t="s">
        <v>86</v>
      </c>
      <c r="B121" s="120"/>
      <c r="C121" s="121"/>
      <c r="D121" s="122" t="s">
        <v>161</v>
      </c>
      <c r="E121" s="122"/>
      <c r="F121" s="122"/>
      <c r="G121" s="122"/>
      <c r="H121" s="122"/>
      <c r="I121" s="123"/>
      <c r="J121" s="122" t="s">
        <v>162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5">
        <f>'SO.05 - Hospodaření s deš...'!J30</f>
        <v>0</v>
      </c>
      <c r="AH121" s="123"/>
      <c r="AI121" s="123"/>
      <c r="AJ121" s="123"/>
      <c r="AK121" s="123"/>
      <c r="AL121" s="123"/>
      <c r="AM121" s="123"/>
      <c r="AN121" s="125">
        <f>SUM(AG121,AT121)</f>
        <v>0</v>
      </c>
      <c r="AO121" s="123"/>
      <c r="AP121" s="123"/>
      <c r="AQ121" s="126" t="s">
        <v>82</v>
      </c>
      <c r="AR121" s="127"/>
      <c r="AS121" s="128">
        <v>0</v>
      </c>
      <c r="AT121" s="129">
        <f>ROUND(SUM(AV121:AW121),2)</f>
        <v>0</v>
      </c>
      <c r="AU121" s="130">
        <f>'SO.05 - Hospodaření s deš...'!P122</f>
        <v>0</v>
      </c>
      <c r="AV121" s="129">
        <f>'SO.05 - Hospodaření s deš...'!J33</f>
        <v>0</v>
      </c>
      <c r="AW121" s="129">
        <f>'SO.05 - Hospodaření s deš...'!J34</f>
        <v>0</v>
      </c>
      <c r="AX121" s="129">
        <f>'SO.05 - Hospodaření s deš...'!J35</f>
        <v>0</v>
      </c>
      <c r="AY121" s="129">
        <f>'SO.05 - Hospodaření s deš...'!J36</f>
        <v>0</v>
      </c>
      <c r="AZ121" s="129">
        <f>'SO.05 - Hospodaření s deš...'!F33</f>
        <v>0</v>
      </c>
      <c r="BA121" s="129">
        <f>'SO.05 - Hospodaření s deš...'!F34</f>
        <v>0</v>
      </c>
      <c r="BB121" s="129">
        <f>'SO.05 - Hospodaření s deš...'!F35</f>
        <v>0</v>
      </c>
      <c r="BC121" s="129">
        <f>'SO.05 - Hospodaření s deš...'!F36</f>
        <v>0</v>
      </c>
      <c r="BD121" s="131">
        <f>'SO.05 - Hospodaření s deš...'!F37</f>
        <v>0</v>
      </c>
      <c r="BE121" s="7"/>
      <c r="BT121" s="132" t="s">
        <v>83</v>
      </c>
      <c r="BV121" s="132" t="s">
        <v>78</v>
      </c>
      <c r="BW121" s="132" t="s">
        <v>163</v>
      </c>
      <c r="BX121" s="132" t="s">
        <v>5</v>
      </c>
      <c r="CL121" s="132" t="s">
        <v>1</v>
      </c>
      <c r="CM121" s="132" t="s">
        <v>83</v>
      </c>
    </row>
    <row r="122" s="7" customFormat="1" ht="16.5" customHeight="1">
      <c r="A122" s="133" t="s">
        <v>86</v>
      </c>
      <c r="B122" s="120"/>
      <c r="C122" s="121"/>
      <c r="D122" s="122" t="s">
        <v>164</v>
      </c>
      <c r="E122" s="122"/>
      <c r="F122" s="122"/>
      <c r="G122" s="122"/>
      <c r="H122" s="122"/>
      <c r="I122" s="123"/>
      <c r="J122" s="122" t="s">
        <v>165</v>
      </c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5">
        <f>'SO.06 - Plynovodní přípojka'!J30</f>
        <v>0</v>
      </c>
      <c r="AH122" s="123"/>
      <c r="AI122" s="123"/>
      <c r="AJ122" s="123"/>
      <c r="AK122" s="123"/>
      <c r="AL122" s="123"/>
      <c r="AM122" s="123"/>
      <c r="AN122" s="125">
        <f>SUM(AG122,AT122)</f>
        <v>0</v>
      </c>
      <c r="AO122" s="123"/>
      <c r="AP122" s="123"/>
      <c r="AQ122" s="126" t="s">
        <v>82</v>
      </c>
      <c r="AR122" s="127"/>
      <c r="AS122" s="128">
        <v>0</v>
      </c>
      <c r="AT122" s="129">
        <f>ROUND(SUM(AV122:AW122),2)</f>
        <v>0</v>
      </c>
      <c r="AU122" s="130">
        <f>'SO.06 - Plynovodní přípojka'!P122</f>
        <v>0</v>
      </c>
      <c r="AV122" s="129">
        <f>'SO.06 - Plynovodní přípojka'!J33</f>
        <v>0</v>
      </c>
      <c r="AW122" s="129">
        <f>'SO.06 - Plynovodní přípojka'!J34</f>
        <v>0</v>
      </c>
      <c r="AX122" s="129">
        <f>'SO.06 - Plynovodní přípojka'!J35</f>
        <v>0</v>
      </c>
      <c r="AY122" s="129">
        <f>'SO.06 - Plynovodní přípojka'!J36</f>
        <v>0</v>
      </c>
      <c r="AZ122" s="129">
        <f>'SO.06 - Plynovodní přípojka'!F33</f>
        <v>0</v>
      </c>
      <c r="BA122" s="129">
        <f>'SO.06 - Plynovodní přípojka'!F34</f>
        <v>0</v>
      </c>
      <c r="BB122" s="129">
        <f>'SO.06 - Plynovodní přípojka'!F35</f>
        <v>0</v>
      </c>
      <c r="BC122" s="129">
        <f>'SO.06 - Plynovodní přípojka'!F36</f>
        <v>0</v>
      </c>
      <c r="BD122" s="131">
        <f>'SO.06 - Plynovodní přípojka'!F37</f>
        <v>0</v>
      </c>
      <c r="BE122" s="7"/>
      <c r="BT122" s="132" t="s">
        <v>83</v>
      </c>
      <c r="BV122" s="132" t="s">
        <v>78</v>
      </c>
      <c r="BW122" s="132" t="s">
        <v>166</v>
      </c>
      <c r="BX122" s="132" t="s">
        <v>5</v>
      </c>
      <c r="CL122" s="132" t="s">
        <v>1</v>
      </c>
      <c r="CM122" s="132" t="s">
        <v>85</v>
      </c>
    </row>
    <row r="123" s="7" customFormat="1" ht="16.5" customHeight="1">
      <c r="A123" s="133" t="s">
        <v>86</v>
      </c>
      <c r="B123" s="120"/>
      <c r="C123" s="121"/>
      <c r="D123" s="122" t="s">
        <v>167</v>
      </c>
      <c r="E123" s="122"/>
      <c r="F123" s="122"/>
      <c r="G123" s="122"/>
      <c r="H123" s="122"/>
      <c r="I123" s="123"/>
      <c r="J123" s="122" t="s">
        <v>168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5">
        <f>'SO.07 - Vodovodní přípojka'!J30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82</v>
      </c>
      <c r="AR123" s="127"/>
      <c r="AS123" s="128">
        <v>0</v>
      </c>
      <c r="AT123" s="129">
        <f>ROUND(SUM(AV123:AW123),2)</f>
        <v>0</v>
      </c>
      <c r="AU123" s="130">
        <f>'SO.07 - Vodovodní přípojka'!P126</f>
        <v>0</v>
      </c>
      <c r="AV123" s="129">
        <f>'SO.07 - Vodovodní přípojka'!J33</f>
        <v>0</v>
      </c>
      <c r="AW123" s="129">
        <f>'SO.07 - Vodovodní přípojka'!J34</f>
        <v>0</v>
      </c>
      <c r="AX123" s="129">
        <f>'SO.07 - Vodovodní přípojka'!J35</f>
        <v>0</v>
      </c>
      <c r="AY123" s="129">
        <f>'SO.07 - Vodovodní přípojka'!J36</f>
        <v>0</v>
      </c>
      <c r="AZ123" s="129">
        <f>'SO.07 - Vodovodní přípojka'!F33</f>
        <v>0</v>
      </c>
      <c r="BA123" s="129">
        <f>'SO.07 - Vodovodní přípojka'!F34</f>
        <v>0</v>
      </c>
      <c r="BB123" s="129">
        <f>'SO.07 - Vodovodní přípojka'!F35</f>
        <v>0</v>
      </c>
      <c r="BC123" s="129">
        <f>'SO.07 - Vodovodní přípojka'!F36</f>
        <v>0</v>
      </c>
      <c r="BD123" s="131">
        <f>'SO.07 - Vodovodní přípojka'!F37</f>
        <v>0</v>
      </c>
      <c r="BE123" s="7"/>
      <c r="BT123" s="132" t="s">
        <v>83</v>
      </c>
      <c r="BV123" s="132" t="s">
        <v>78</v>
      </c>
      <c r="BW123" s="132" t="s">
        <v>169</v>
      </c>
      <c r="BX123" s="132" t="s">
        <v>5</v>
      </c>
      <c r="CL123" s="132" t="s">
        <v>1</v>
      </c>
      <c r="CM123" s="132" t="s">
        <v>85</v>
      </c>
    </row>
    <row r="124" s="7" customFormat="1" ht="16.5" customHeight="1">
      <c r="A124" s="133" t="s">
        <v>86</v>
      </c>
      <c r="B124" s="120"/>
      <c r="C124" s="121"/>
      <c r="D124" s="122" t="s">
        <v>170</v>
      </c>
      <c r="E124" s="122"/>
      <c r="F124" s="122"/>
      <c r="G124" s="122"/>
      <c r="H124" s="122"/>
      <c r="I124" s="123"/>
      <c r="J124" s="122" t="s">
        <v>171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5">
        <f>'SO.00 - Vedlejší rozpočto...'!J30</f>
        <v>0</v>
      </c>
      <c r="AH124" s="123"/>
      <c r="AI124" s="123"/>
      <c r="AJ124" s="123"/>
      <c r="AK124" s="123"/>
      <c r="AL124" s="123"/>
      <c r="AM124" s="123"/>
      <c r="AN124" s="125">
        <f>SUM(AG124,AT124)</f>
        <v>0</v>
      </c>
      <c r="AO124" s="123"/>
      <c r="AP124" s="123"/>
      <c r="AQ124" s="126" t="s">
        <v>82</v>
      </c>
      <c r="AR124" s="127"/>
      <c r="AS124" s="144">
        <v>0</v>
      </c>
      <c r="AT124" s="145">
        <f>ROUND(SUM(AV124:AW124),2)</f>
        <v>0</v>
      </c>
      <c r="AU124" s="146">
        <f>'SO.00 - Vedlejší rozpočto...'!P122</f>
        <v>0</v>
      </c>
      <c r="AV124" s="145">
        <f>'SO.00 - Vedlejší rozpočto...'!J33</f>
        <v>0</v>
      </c>
      <c r="AW124" s="145">
        <f>'SO.00 - Vedlejší rozpočto...'!J34</f>
        <v>0</v>
      </c>
      <c r="AX124" s="145">
        <f>'SO.00 - Vedlejší rozpočto...'!J35</f>
        <v>0</v>
      </c>
      <c r="AY124" s="145">
        <f>'SO.00 - Vedlejší rozpočto...'!J36</f>
        <v>0</v>
      </c>
      <c r="AZ124" s="145">
        <f>'SO.00 - Vedlejší rozpočto...'!F33</f>
        <v>0</v>
      </c>
      <c r="BA124" s="145">
        <f>'SO.00 - Vedlejší rozpočto...'!F34</f>
        <v>0</v>
      </c>
      <c r="BB124" s="145">
        <f>'SO.00 - Vedlejší rozpočto...'!F35</f>
        <v>0</v>
      </c>
      <c r="BC124" s="145">
        <f>'SO.00 - Vedlejší rozpočto...'!F36</f>
        <v>0</v>
      </c>
      <c r="BD124" s="147">
        <f>'SO.00 - Vedlejší rozpočto...'!F37</f>
        <v>0</v>
      </c>
      <c r="BE124" s="7"/>
      <c r="BT124" s="132" t="s">
        <v>83</v>
      </c>
      <c r="BV124" s="132" t="s">
        <v>78</v>
      </c>
      <c r="BW124" s="132" t="s">
        <v>172</v>
      </c>
      <c r="BX124" s="132" t="s">
        <v>5</v>
      </c>
      <c r="CL124" s="132" t="s">
        <v>1</v>
      </c>
      <c r="CM124" s="132" t="s">
        <v>85</v>
      </c>
    </row>
    <row r="125" s="2" customFormat="1" ht="30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45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</row>
  </sheetData>
  <sheetProtection sheet="1" formatColumns="0" formatRows="0" objects="1" scenarios="1" spinCount="100000" saltValue="D4oKRcA3cW9qBu/zyCRy5fegEscBTF1LaRthxfT8JSsyWT6iR2rAEj4FLDuUF4dofHO0iV7sqgwbyr5r4WkZXA==" hashValue="eJcdWFCL0wfYRJ6zs+u9G3wjiNQ+LubbgVf44rHlsqbTgn+Qi57CczSaYyMsP57+sHDa2pMystbKcWqh23X/IQ==" algorithmName="SHA-512" password="C675"/>
  <mergeCells count="158">
    <mergeCell ref="F104:J104"/>
    <mergeCell ref="L104:AF104"/>
    <mergeCell ref="F105:J105"/>
    <mergeCell ref="L105:AF105"/>
    <mergeCell ref="K106:AF106"/>
    <mergeCell ref="E106:I106"/>
    <mergeCell ref="F107:J107"/>
    <mergeCell ref="L107:AF107"/>
    <mergeCell ref="L108:AF108"/>
    <mergeCell ref="F108:J108"/>
    <mergeCell ref="L109:AF109"/>
    <mergeCell ref="F109:J109"/>
    <mergeCell ref="F110:J110"/>
    <mergeCell ref="L110:AF110"/>
    <mergeCell ref="L111:AF111"/>
    <mergeCell ref="F111:J111"/>
    <mergeCell ref="F112:J112"/>
    <mergeCell ref="L112:AF112"/>
    <mergeCell ref="F113:J113"/>
    <mergeCell ref="L113:AF113"/>
    <mergeCell ref="E114:I114"/>
    <mergeCell ref="K114:AF114"/>
    <mergeCell ref="J115:AF115"/>
    <mergeCell ref="D115:H115"/>
    <mergeCell ref="D116:H116"/>
    <mergeCell ref="J116:AF116"/>
    <mergeCell ref="D117:H117"/>
    <mergeCell ref="J117:AF117"/>
    <mergeCell ref="E118:I118"/>
    <mergeCell ref="K118:AF118"/>
    <mergeCell ref="E119:I119"/>
    <mergeCell ref="K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.01 - Hospic'!C2" display="/"/>
    <hyperlink ref="A97" location="'ZTI - Zdravotechnika a plyn'!C2" display="/"/>
    <hyperlink ref="A98" location="'UT - Ústřední vytápění'!C2" display="/"/>
    <hyperlink ref="A99" location="'KP - Kanalizační přípojka'!C2" display="/"/>
    <hyperlink ref="A100" location="'VZT - Vzduchotechnika'!C2" display="/"/>
    <hyperlink ref="A102" location="'SIL.1 - Elektroinstalace'!C2" display="/"/>
    <hyperlink ref="A103" location="'SIL.2 - Hromosvod a uzemnění'!C2" display="/"/>
    <hyperlink ref="A104" location="'SIL.3 - Žaluzie'!C2" display="/"/>
    <hyperlink ref="A105" location="'SIL.4 - Venkovní rozvody'!C2" display="/"/>
    <hyperlink ref="A107" location="'SLB.1 - Společné trasy'!C2" display="/"/>
    <hyperlink ref="A108" location="'SLB.2 - Zabezpečovací systém'!C2" display="/"/>
    <hyperlink ref="A109" location="'SLB.3 - Počítačová síť'!C2" display="/"/>
    <hyperlink ref="A110" location="'SLB.4 - Přístupový systém'!C2" display="/"/>
    <hyperlink ref="A111" location="'SLB.5 - STA'!C2" display="/"/>
    <hyperlink ref="A112" location="'SLB.6 - Kamerový systém'!C2" display="/"/>
    <hyperlink ref="A113" location="'SLB.7 - Pacient sestra'!C2" display="/"/>
    <hyperlink ref="A114" location="'GAS - Gastro'!C2" display="/"/>
    <hyperlink ref="A115" location="'SO.02 - Sklad zahradního ...'!C2" display="/"/>
    <hyperlink ref="A116" location="'SO.03 - Oplocení a přístř...'!C2" display="/"/>
    <hyperlink ref="A118" location="'SO.04.01 - Zpevněné plochy'!C2" display="/"/>
    <hyperlink ref="A119" location="'SO.04.02 - Opěrné stěny'!C2" display="/"/>
    <hyperlink ref="A120" location="'SO.04.03 - Sadové úpravy'!C2" display="/"/>
    <hyperlink ref="A121" location="'SO.05 - Hospodaření s deš...'!C2" display="/"/>
    <hyperlink ref="A122" location="'SO.06 - Plynovodní přípojka'!C2" display="/"/>
    <hyperlink ref="A123" location="'SO.07 - Vodovodní přípojka'!C2" display="/"/>
    <hyperlink ref="A124" location="'SO.00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48" t="s">
        <v>173</v>
      </c>
      <c r="BA2" s="148" t="s">
        <v>1</v>
      </c>
      <c r="BB2" s="148" t="s">
        <v>1</v>
      </c>
      <c r="BC2" s="148" t="s">
        <v>174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175</v>
      </c>
      <c r="BA3" s="148" t="s">
        <v>1</v>
      </c>
      <c r="BB3" s="148" t="s">
        <v>1</v>
      </c>
      <c r="BC3" s="148" t="s">
        <v>176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178</v>
      </c>
      <c r="BA4" s="148" t="s">
        <v>1</v>
      </c>
      <c r="BB4" s="148" t="s">
        <v>1</v>
      </c>
      <c r="BC4" s="148" t="s">
        <v>179</v>
      </c>
      <c r="BD4" s="148" t="s">
        <v>85</v>
      </c>
    </row>
    <row r="5" s="1" customFormat="1" ht="6.96" customHeight="1">
      <c r="B5" s="21"/>
      <c r="L5" s="21"/>
      <c r="AZ5" s="148" t="s">
        <v>180</v>
      </c>
      <c r="BA5" s="148" t="s">
        <v>1</v>
      </c>
      <c r="BB5" s="148" t="s">
        <v>1</v>
      </c>
      <c r="BC5" s="148" t="s">
        <v>181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182</v>
      </c>
      <c r="BA6" s="148" t="s">
        <v>1</v>
      </c>
      <c r="BB6" s="148" t="s">
        <v>1</v>
      </c>
      <c r="BC6" s="148" t="s">
        <v>183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184</v>
      </c>
      <c r="BA7" s="148" t="s">
        <v>1</v>
      </c>
      <c r="BB7" s="148" t="s">
        <v>1</v>
      </c>
      <c r="BC7" s="148" t="s">
        <v>185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8" t="s">
        <v>187</v>
      </c>
      <c r="BA8" s="148" t="s">
        <v>1</v>
      </c>
      <c r="BB8" s="148" t="s">
        <v>1</v>
      </c>
      <c r="BC8" s="148" t="s">
        <v>188</v>
      </c>
      <c r="BD8" s="148" t="s">
        <v>85</v>
      </c>
    </row>
    <row r="9" s="2" customFormat="1" ht="16.5" customHeight="1">
      <c r="A9" s="39"/>
      <c r="B9" s="45"/>
      <c r="C9" s="39"/>
      <c r="D9" s="39"/>
      <c r="E9" s="155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190</v>
      </c>
      <c r="BA9" s="148" t="s">
        <v>1</v>
      </c>
      <c r="BB9" s="148" t="s">
        <v>1</v>
      </c>
      <c r="BC9" s="148" t="s">
        <v>191</v>
      </c>
      <c r="BD9" s="148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8" t="s">
        <v>192</v>
      </c>
      <c r="BA10" s="148" t="s">
        <v>1</v>
      </c>
      <c r="BB10" s="148" t="s">
        <v>1</v>
      </c>
      <c r="BC10" s="148" t="s">
        <v>193</v>
      </c>
      <c r="BD10" s="148" t="s">
        <v>85</v>
      </c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8" t="s">
        <v>194</v>
      </c>
      <c r="BA11" s="148" t="s">
        <v>1</v>
      </c>
      <c r="BB11" s="148" t="s">
        <v>1</v>
      </c>
      <c r="BC11" s="148" t="s">
        <v>195</v>
      </c>
      <c r="BD11" s="148" t="s">
        <v>85</v>
      </c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8" t="s">
        <v>196</v>
      </c>
      <c r="BA12" s="148" t="s">
        <v>1</v>
      </c>
      <c r="BB12" s="148" t="s">
        <v>1</v>
      </c>
      <c r="BC12" s="148" t="s">
        <v>197</v>
      </c>
      <c r="BD12" s="148" t="s">
        <v>85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8" t="s">
        <v>198</v>
      </c>
      <c r="BA13" s="148" t="s">
        <v>1</v>
      </c>
      <c r="BB13" s="148" t="s">
        <v>1</v>
      </c>
      <c r="BC13" s="148" t="s">
        <v>199</v>
      </c>
      <c r="BD13" s="148" t="s">
        <v>85</v>
      </c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8" t="s">
        <v>200</v>
      </c>
      <c r="BA14" s="148" t="s">
        <v>1</v>
      </c>
      <c r="BB14" s="148" t="s">
        <v>1</v>
      </c>
      <c r="BC14" s="148" t="s">
        <v>201</v>
      </c>
      <c r="BD14" s="148" t="s">
        <v>85</v>
      </c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8" t="s">
        <v>202</v>
      </c>
      <c r="BA15" s="148" t="s">
        <v>1</v>
      </c>
      <c r="BB15" s="148" t="s">
        <v>1</v>
      </c>
      <c r="BC15" s="148" t="s">
        <v>203</v>
      </c>
      <c r="BD15" s="148" t="s">
        <v>85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8" t="s">
        <v>204</v>
      </c>
      <c r="BA16" s="148" t="s">
        <v>1</v>
      </c>
      <c r="BB16" s="148" t="s">
        <v>1</v>
      </c>
      <c r="BC16" s="148" t="s">
        <v>205</v>
      </c>
      <c r="BD16" s="148" t="s">
        <v>85</v>
      </c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8" t="s">
        <v>206</v>
      </c>
      <c r="BA17" s="148" t="s">
        <v>1</v>
      </c>
      <c r="BB17" s="148" t="s">
        <v>1</v>
      </c>
      <c r="BC17" s="148" t="s">
        <v>207</v>
      </c>
      <c r="BD17" s="148" t="s">
        <v>85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8" t="s">
        <v>208</v>
      </c>
      <c r="BA18" s="148" t="s">
        <v>1</v>
      </c>
      <c r="BB18" s="148" t="s">
        <v>1</v>
      </c>
      <c r="BC18" s="148" t="s">
        <v>209</v>
      </c>
      <c r="BD18" s="148" t="s">
        <v>85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8" t="s">
        <v>210</v>
      </c>
      <c r="BA19" s="148" t="s">
        <v>1</v>
      </c>
      <c r="BB19" s="148" t="s">
        <v>1</v>
      </c>
      <c r="BC19" s="148" t="s">
        <v>211</v>
      </c>
      <c r="BD19" s="148" t="s">
        <v>85</v>
      </c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8" t="s">
        <v>212</v>
      </c>
      <c r="BA20" s="148" t="s">
        <v>1</v>
      </c>
      <c r="BB20" s="148" t="s">
        <v>1</v>
      </c>
      <c r="BC20" s="148" t="s">
        <v>213</v>
      </c>
      <c r="BD20" s="148" t="s">
        <v>85</v>
      </c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8" t="s">
        <v>214</v>
      </c>
      <c r="BA21" s="148" t="s">
        <v>1</v>
      </c>
      <c r="BB21" s="148" t="s">
        <v>1</v>
      </c>
      <c r="BC21" s="148" t="s">
        <v>215</v>
      </c>
      <c r="BD21" s="148" t="s">
        <v>85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8" t="s">
        <v>216</v>
      </c>
      <c r="BA22" s="148" t="s">
        <v>1</v>
      </c>
      <c r="BB22" s="148" t="s">
        <v>1</v>
      </c>
      <c r="BC22" s="148" t="s">
        <v>217</v>
      </c>
      <c r="BD22" s="148" t="s">
        <v>85</v>
      </c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8" t="s">
        <v>218</v>
      </c>
      <c r="BA23" s="148" t="s">
        <v>1</v>
      </c>
      <c r="BB23" s="148" t="s">
        <v>1</v>
      </c>
      <c r="BC23" s="148" t="s">
        <v>219</v>
      </c>
      <c r="BD23" s="148" t="s">
        <v>85</v>
      </c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8" t="s">
        <v>220</v>
      </c>
      <c r="BA24" s="148" t="s">
        <v>1</v>
      </c>
      <c r="BB24" s="148" t="s">
        <v>1</v>
      </c>
      <c r="BC24" s="148" t="s">
        <v>221</v>
      </c>
      <c r="BD24" s="148" t="s">
        <v>85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8" t="s">
        <v>222</v>
      </c>
      <c r="BA25" s="148" t="s">
        <v>1</v>
      </c>
      <c r="BB25" s="148" t="s">
        <v>1</v>
      </c>
      <c r="BC25" s="148" t="s">
        <v>223</v>
      </c>
      <c r="BD25" s="148" t="s">
        <v>85</v>
      </c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8" t="s">
        <v>224</v>
      </c>
      <c r="BA26" s="148" t="s">
        <v>1</v>
      </c>
      <c r="BB26" s="148" t="s">
        <v>1</v>
      </c>
      <c r="BC26" s="148" t="s">
        <v>225</v>
      </c>
      <c r="BD26" s="148" t="s">
        <v>85</v>
      </c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Z27" s="161" t="s">
        <v>226</v>
      </c>
      <c r="BA27" s="161" t="s">
        <v>1</v>
      </c>
      <c r="BB27" s="161" t="s">
        <v>1</v>
      </c>
      <c r="BC27" s="161" t="s">
        <v>227</v>
      </c>
      <c r="BD27" s="161" t="s">
        <v>85</v>
      </c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ROUND((SUM(BE142:BE2387)),  2)</f>
        <v>0</v>
      </c>
      <c r="G33" s="39"/>
      <c r="H33" s="39"/>
      <c r="I33" s="168">
        <v>0.20999999999999999</v>
      </c>
      <c r="J33" s="167">
        <f>ROUND(((SUM(BE142:BE2387))*I33),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ROUND((SUM(BF142:BF2387)),  2)</f>
        <v>0</v>
      </c>
      <c r="G34" s="39"/>
      <c r="H34" s="39"/>
      <c r="I34" s="168">
        <v>0.14999999999999999</v>
      </c>
      <c r="J34" s="167">
        <f>ROUND(((SUM(BF142:BF2387))*I34),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ROUND((SUM(BG142:BG2387)),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ROUND((SUM(BH142:BH2387)),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ROUND((SUM(BI142:BI2387)),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SO.01 - Hospic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J143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J144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J239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J358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237</v>
      </c>
      <c r="E101" s="200"/>
      <c r="F101" s="200"/>
      <c r="G101" s="200"/>
      <c r="H101" s="200"/>
      <c r="I101" s="200"/>
      <c r="J101" s="201">
        <f>J872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238</v>
      </c>
      <c r="E102" s="200"/>
      <c r="F102" s="200"/>
      <c r="G102" s="200"/>
      <c r="H102" s="200"/>
      <c r="I102" s="200"/>
      <c r="J102" s="201">
        <f>J1101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239</v>
      </c>
      <c r="E103" s="200"/>
      <c r="F103" s="200"/>
      <c r="G103" s="200"/>
      <c r="H103" s="200"/>
      <c r="I103" s="200"/>
      <c r="J103" s="201">
        <f>J1108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240</v>
      </c>
      <c r="E104" s="200"/>
      <c r="F104" s="200"/>
      <c r="G104" s="200"/>
      <c r="H104" s="200"/>
      <c r="I104" s="200"/>
      <c r="J104" s="201">
        <f>J1370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241</v>
      </c>
      <c r="E105" s="200"/>
      <c r="F105" s="200"/>
      <c r="G105" s="200"/>
      <c r="H105" s="200"/>
      <c r="I105" s="200"/>
      <c r="J105" s="201">
        <f>J1382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242</v>
      </c>
      <c r="E106" s="200"/>
      <c r="F106" s="200"/>
      <c r="G106" s="200"/>
      <c r="H106" s="200"/>
      <c r="I106" s="200"/>
      <c r="J106" s="201">
        <f>J1415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243</v>
      </c>
      <c r="E107" s="195"/>
      <c r="F107" s="195"/>
      <c r="G107" s="195"/>
      <c r="H107" s="195"/>
      <c r="I107" s="195"/>
      <c r="J107" s="196">
        <f>J1417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244</v>
      </c>
      <c r="E108" s="200"/>
      <c r="F108" s="200"/>
      <c r="G108" s="200"/>
      <c r="H108" s="200"/>
      <c r="I108" s="200"/>
      <c r="J108" s="201">
        <f>J1418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245</v>
      </c>
      <c r="E109" s="200"/>
      <c r="F109" s="200"/>
      <c r="G109" s="200"/>
      <c r="H109" s="200"/>
      <c r="I109" s="200"/>
      <c r="J109" s="201">
        <f>J1507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246</v>
      </c>
      <c r="E110" s="200"/>
      <c r="F110" s="200"/>
      <c r="G110" s="200"/>
      <c r="H110" s="200"/>
      <c r="I110" s="200"/>
      <c r="J110" s="201">
        <f>J1601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247</v>
      </c>
      <c r="E111" s="200"/>
      <c r="F111" s="200"/>
      <c r="G111" s="200"/>
      <c r="H111" s="200"/>
      <c r="I111" s="200"/>
      <c r="J111" s="201">
        <f>J1731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248</v>
      </c>
      <c r="E112" s="200"/>
      <c r="F112" s="200"/>
      <c r="G112" s="200"/>
      <c r="H112" s="200"/>
      <c r="I112" s="200"/>
      <c r="J112" s="201">
        <f>J1756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249</v>
      </c>
      <c r="E113" s="200"/>
      <c r="F113" s="200"/>
      <c r="G113" s="200"/>
      <c r="H113" s="200"/>
      <c r="I113" s="200"/>
      <c r="J113" s="201">
        <f>J1811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250</v>
      </c>
      <c r="E114" s="200"/>
      <c r="F114" s="200"/>
      <c r="G114" s="200"/>
      <c r="H114" s="200"/>
      <c r="I114" s="200"/>
      <c r="J114" s="201">
        <f>J1895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251</v>
      </c>
      <c r="E115" s="200"/>
      <c r="F115" s="200"/>
      <c r="G115" s="200"/>
      <c r="H115" s="200"/>
      <c r="I115" s="200"/>
      <c r="J115" s="201">
        <f>J2112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252</v>
      </c>
      <c r="E116" s="200"/>
      <c r="F116" s="200"/>
      <c r="G116" s="200"/>
      <c r="H116" s="200"/>
      <c r="I116" s="200"/>
      <c r="J116" s="201">
        <f>J2169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253</v>
      </c>
      <c r="E117" s="200"/>
      <c r="F117" s="200"/>
      <c r="G117" s="200"/>
      <c r="H117" s="200"/>
      <c r="I117" s="200"/>
      <c r="J117" s="201">
        <f>J2308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254</v>
      </c>
      <c r="E118" s="200"/>
      <c r="F118" s="200"/>
      <c r="G118" s="200"/>
      <c r="H118" s="200"/>
      <c r="I118" s="200"/>
      <c r="J118" s="201">
        <f>J2333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255</v>
      </c>
      <c r="E119" s="200"/>
      <c r="F119" s="200"/>
      <c r="G119" s="200"/>
      <c r="H119" s="200"/>
      <c r="I119" s="200"/>
      <c r="J119" s="201">
        <f>J2360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256</v>
      </c>
      <c r="E120" s="200"/>
      <c r="F120" s="200"/>
      <c r="G120" s="200"/>
      <c r="H120" s="200"/>
      <c r="I120" s="200"/>
      <c r="J120" s="201">
        <f>J2378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2"/>
      <c r="C121" s="193"/>
      <c r="D121" s="194" t="s">
        <v>257</v>
      </c>
      <c r="E121" s="195"/>
      <c r="F121" s="195"/>
      <c r="G121" s="195"/>
      <c r="H121" s="195"/>
      <c r="I121" s="195"/>
      <c r="J121" s="196">
        <f>J2385</f>
        <v>0</v>
      </c>
      <c r="K121" s="193"/>
      <c r="L121" s="19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98"/>
      <c r="C122" s="134"/>
      <c r="D122" s="199" t="s">
        <v>258</v>
      </c>
      <c r="E122" s="200"/>
      <c r="F122" s="200"/>
      <c r="G122" s="200"/>
      <c r="H122" s="200"/>
      <c r="I122" s="200"/>
      <c r="J122" s="201">
        <f>J2386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259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7" t="str">
        <f>E7</f>
        <v>Lůžkový hospic Mezi stromy na pozemku č. parc 785/1 v k.ú. Havlíčkův Brod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186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SO.01 - Hospic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 xml:space="preserve"> </v>
      </c>
      <c r="G136" s="41"/>
      <c r="H136" s="41"/>
      <c r="I136" s="33" t="s">
        <v>22</v>
      </c>
      <c r="J136" s="80" t="str">
        <f>IF(J12="","",J12)</f>
        <v>25. 4. 2022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Spolek pro lůžkový hospic Mezi Stromy</v>
      </c>
      <c r="G138" s="41"/>
      <c r="H138" s="41"/>
      <c r="I138" s="33" t="s">
        <v>30</v>
      </c>
      <c r="J138" s="37" t="str">
        <f>E21</f>
        <v>PROJEKT II, v.o.s.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>Martin Škrabal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3"/>
      <c r="B141" s="204"/>
      <c r="C141" s="205" t="s">
        <v>260</v>
      </c>
      <c r="D141" s="206" t="s">
        <v>61</v>
      </c>
      <c r="E141" s="206" t="s">
        <v>57</v>
      </c>
      <c r="F141" s="206" t="s">
        <v>58</v>
      </c>
      <c r="G141" s="206" t="s">
        <v>261</v>
      </c>
      <c r="H141" s="206" t="s">
        <v>262</v>
      </c>
      <c r="I141" s="206" t="s">
        <v>263</v>
      </c>
      <c r="J141" s="206" t="s">
        <v>230</v>
      </c>
      <c r="K141" s="207" t="s">
        <v>264</v>
      </c>
      <c r="L141" s="208"/>
      <c r="M141" s="101" t="s">
        <v>1</v>
      </c>
      <c r="N141" s="102" t="s">
        <v>40</v>
      </c>
      <c r="O141" s="102" t="s">
        <v>265</v>
      </c>
      <c r="P141" s="102" t="s">
        <v>266</v>
      </c>
      <c r="Q141" s="102" t="s">
        <v>267</v>
      </c>
      <c r="R141" s="102" t="s">
        <v>268</v>
      </c>
      <c r="S141" s="102" t="s">
        <v>269</v>
      </c>
      <c r="T141" s="103" t="s">
        <v>270</v>
      </c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</row>
    <row r="142" s="2" customFormat="1" ht="22.8" customHeight="1">
      <c r="A142" s="39"/>
      <c r="B142" s="40"/>
      <c r="C142" s="108" t="s">
        <v>271</v>
      </c>
      <c r="D142" s="41"/>
      <c r="E142" s="41"/>
      <c r="F142" s="41"/>
      <c r="G142" s="41"/>
      <c r="H142" s="41"/>
      <c r="I142" s="41"/>
      <c r="J142" s="209">
        <f>BK142</f>
        <v>0</v>
      </c>
      <c r="K142" s="41"/>
      <c r="L142" s="45"/>
      <c r="M142" s="104"/>
      <c r="N142" s="210"/>
      <c r="O142" s="105"/>
      <c r="P142" s="211">
        <f>P143+P1417+P2385</f>
        <v>0</v>
      </c>
      <c r="Q142" s="105"/>
      <c r="R142" s="211">
        <f>R143+R1417+R2385</f>
        <v>5158.7593661599985</v>
      </c>
      <c r="S142" s="105"/>
      <c r="T142" s="212">
        <f>T143+T1417+T2385</f>
        <v>0.55249499999999996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232</v>
      </c>
      <c r="BK142" s="213">
        <f>BK143+BK1417+BK2385</f>
        <v>0</v>
      </c>
    </row>
    <row r="143" s="12" customFormat="1" ht="25.92" customHeight="1">
      <c r="A143" s="12"/>
      <c r="B143" s="214"/>
      <c r="C143" s="215"/>
      <c r="D143" s="216" t="s">
        <v>75</v>
      </c>
      <c r="E143" s="217" t="s">
        <v>272</v>
      </c>
      <c r="F143" s="217" t="s">
        <v>273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P144+P239+P358+P872+P1101+P1108+P1370+P1382+P1415</f>
        <v>0</v>
      </c>
      <c r="Q143" s="222"/>
      <c r="R143" s="223">
        <f>R144+R239+R358+R872+R1101+R1108+R1370+R1382+R1415</f>
        <v>4913.4734274099983</v>
      </c>
      <c r="S143" s="222"/>
      <c r="T143" s="224">
        <f>T144+T239+T358+T872+T1101+T1108+T1370+T1382+T1415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83</v>
      </c>
      <c r="AT143" s="226" t="s">
        <v>75</v>
      </c>
      <c r="AU143" s="226" t="s">
        <v>76</v>
      </c>
      <c r="AY143" s="225" t="s">
        <v>274</v>
      </c>
      <c r="BK143" s="227">
        <f>BK144+BK239+BK358+BK872+BK1101+BK1108+BK1370+BK1382+BK1415</f>
        <v>0</v>
      </c>
    </row>
    <row r="144" s="12" customFormat="1" ht="22.8" customHeight="1">
      <c r="A144" s="12"/>
      <c r="B144" s="214"/>
      <c r="C144" s="215"/>
      <c r="D144" s="216" t="s">
        <v>75</v>
      </c>
      <c r="E144" s="228" t="s">
        <v>83</v>
      </c>
      <c r="F144" s="228" t="s">
        <v>275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SUM(P145:P238)</f>
        <v>0</v>
      </c>
      <c r="Q144" s="222"/>
      <c r="R144" s="223">
        <f>SUM(R145:R238)</f>
        <v>0</v>
      </c>
      <c r="S144" s="222"/>
      <c r="T144" s="224">
        <f>SUM(T145:T238)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83</v>
      </c>
      <c r="AT144" s="226" t="s">
        <v>75</v>
      </c>
      <c r="AU144" s="226" t="s">
        <v>83</v>
      </c>
      <c r="AY144" s="225" t="s">
        <v>274</v>
      </c>
      <c r="BK144" s="227">
        <f>SUM(BK145:BK238)</f>
        <v>0</v>
      </c>
    </row>
    <row r="145" s="2" customFormat="1" ht="24.15" customHeight="1">
      <c r="A145" s="39"/>
      <c r="B145" s="40"/>
      <c r="C145" s="230" t="s">
        <v>83</v>
      </c>
      <c r="D145" s="230" t="s">
        <v>276</v>
      </c>
      <c r="E145" s="231" t="s">
        <v>277</v>
      </c>
      <c r="F145" s="232" t="s">
        <v>278</v>
      </c>
      <c r="G145" s="233" t="s">
        <v>279</v>
      </c>
      <c r="H145" s="234">
        <v>2410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282</v>
      </c>
    </row>
    <row r="146" s="13" customFormat="1">
      <c r="A146" s="13"/>
      <c r="B146" s="243"/>
      <c r="C146" s="244"/>
      <c r="D146" s="245" t="s">
        <v>283</v>
      </c>
      <c r="E146" s="246" t="s">
        <v>1</v>
      </c>
      <c r="F146" s="247" t="s">
        <v>284</v>
      </c>
      <c r="G146" s="244"/>
      <c r="H146" s="248">
        <v>2410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283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274</v>
      </c>
    </row>
    <row r="147" s="14" customFormat="1">
      <c r="A147" s="14"/>
      <c r="B147" s="255"/>
      <c r="C147" s="256"/>
      <c r="D147" s="245" t="s">
        <v>283</v>
      </c>
      <c r="E147" s="257" t="s">
        <v>1</v>
      </c>
      <c r="F147" s="258" t="s">
        <v>285</v>
      </c>
      <c r="G147" s="256"/>
      <c r="H147" s="259">
        <v>2410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283</v>
      </c>
      <c r="AU147" s="265" t="s">
        <v>85</v>
      </c>
      <c r="AV147" s="14" t="s">
        <v>106</v>
      </c>
      <c r="AW147" s="14" t="s">
        <v>32</v>
      </c>
      <c r="AX147" s="14" t="s">
        <v>76</v>
      </c>
      <c r="AY147" s="265" t="s">
        <v>274</v>
      </c>
    </row>
    <row r="148" s="15" customFormat="1">
      <c r="A148" s="15"/>
      <c r="B148" s="266"/>
      <c r="C148" s="267"/>
      <c r="D148" s="245" t="s">
        <v>283</v>
      </c>
      <c r="E148" s="268" t="s">
        <v>196</v>
      </c>
      <c r="F148" s="269" t="s">
        <v>286</v>
      </c>
      <c r="G148" s="267"/>
      <c r="H148" s="270">
        <v>2410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283</v>
      </c>
      <c r="AU148" s="276" t="s">
        <v>85</v>
      </c>
      <c r="AV148" s="15" t="s">
        <v>281</v>
      </c>
      <c r="AW148" s="15" t="s">
        <v>32</v>
      </c>
      <c r="AX148" s="15" t="s">
        <v>83</v>
      </c>
      <c r="AY148" s="276" t="s">
        <v>274</v>
      </c>
    </row>
    <row r="149" s="2" customFormat="1" ht="33" customHeight="1">
      <c r="A149" s="39"/>
      <c r="B149" s="40"/>
      <c r="C149" s="230" t="s">
        <v>85</v>
      </c>
      <c r="D149" s="230" t="s">
        <v>276</v>
      </c>
      <c r="E149" s="231" t="s">
        <v>287</v>
      </c>
      <c r="F149" s="232" t="s">
        <v>288</v>
      </c>
      <c r="G149" s="233" t="s">
        <v>289</v>
      </c>
      <c r="H149" s="234">
        <v>6008.6809999999996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290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291</v>
      </c>
      <c r="G150" s="244"/>
      <c r="H150" s="248">
        <v>1020.008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3" customFormat="1">
      <c r="A151" s="13"/>
      <c r="B151" s="243"/>
      <c r="C151" s="244"/>
      <c r="D151" s="245" t="s">
        <v>283</v>
      </c>
      <c r="E151" s="246" t="s">
        <v>1</v>
      </c>
      <c r="F151" s="247" t="s">
        <v>292</v>
      </c>
      <c r="G151" s="244"/>
      <c r="H151" s="248">
        <v>250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283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274</v>
      </c>
    </row>
    <row r="152" s="14" customFormat="1">
      <c r="A152" s="14"/>
      <c r="B152" s="255"/>
      <c r="C152" s="256"/>
      <c r="D152" s="245" t="s">
        <v>283</v>
      </c>
      <c r="E152" s="257" t="s">
        <v>1</v>
      </c>
      <c r="F152" s="258" t="s">
        <v>285</v>
      </c>
      <c r="G152" s="256"/>
      <c r="H152" s="259">
        <v>1270.008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283</v>
      </c>
      <c r="AU152" s="265" t="s">
        <v>85</v>
      </c>
      <c r="AV152" s="14" t="s">
        <v>106</v>
      </c>
      <c r="AW152" s="14" t="s">
        <v>32</v>
      </c>
      <c r="AX152" s="14" t="s">
        <v>76</v>
      </c>
      <c r="AY152" s="265" t="s">
        <v>274</v>
      </c>
    </row>
    <row r="153" s="13" customFormat="1">
      <c r="A153" s="13"/>
      <c r="B153" s="243"/>
      <c r="C153" s="244"/>
      <c r="D153" s="245" t="s">
        <v>283</v>
      </c>
      <c r="E153" s="246" t="s">
        <v>1</v>
      </c>
      <c r="F153" s="247" t="s">
        <v>293</v>
      </c>
      <c r="G153" s="244"/>
      <c r="H153" s="248">
        <v>74.159999999999997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283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274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294</v>
      </c>
      <c r="G154" s="244"/>
      <c r="H154" s="248">
        <v>131.32499999999999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3" customFormat="1">
      <c r="A155" s="13"/>
      <c r="B155" s="243"/>
      <c r="C155" s="244"/>
      <c r="D155" s="245" t="s">
        <v>283</v>
      </c>
      <c r="E155" s="246" t="s">
        <v>1</v>
      </c>
      <c r="F155" s="247" t="s">
        <v>295</v>
      </c>
      <c r="G155" s="244"/>
      <c r="H155" s="248">
        <v>105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283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274</v>
      </c>
    </row>
    <row r="156" s="13" customFormat="1">
      <c r="A156" s="13"/>
      <c r="B156" s="243"/>
      <c r="C156" s="244"/>
      <c r="D156" s="245" t="s">
        <v>283</v>
      </c>
      <c r="E156" s="246" t="s">
        <v>1</v>
      </c>
      <c r="F156" s="247" t="s">
        <v>296</v>
      </c>
      <c r="G156" s="244"/>
      <c r="H156" s="248">
        <v>40.463000000000001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283</v>
      </c>
      <c r="AU156" s="254" t="s">
        <v>85</v>
      </c>
      <c r="AV156" s="13" t="s">
        <v>85</v>
      </c>
      <c r="AW156" s="13" t="s">
        <v>32</v>
      </c>
      <c r="AX156" s="13" t="s">
        <v>76</v>
      </c>
      <c r="AY156" s="254" t="s">
        <v>274</v>
      </c>
    </row>
    <row r="157" s="13" customFormat="1">
      <c r="A157" s="13"/>
      <c r="B157" s="243"/>
      <c r="C157" s="244"/>
      <c r="D157" s="245" t="s">
        <v>283</v>
      </c>
      <c r="E157" s="246" t="s">
        <v>1</v>
      </c>
      <c r="F157" s="247" t="s">
        <v>297</v>
      </c>
      <c r="G157" s="244"/>
      <c r="H157" s="248">
        <v>67.724999999999994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283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274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298</v>
      </c>
      <c r="G158" s="244"/>
      <c r="H158" s="248">
        <v>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299</v>
      </c>
      <c r="G159" s="244"/>
      <c r="H159" s="248">
        <v>1077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4" customFormat="1">
      <c r="A160" s="14"/>
      <c r="B160" s="255"/>
      <c r="C160" s="256"/>
      <c r="D160" s="245" t="s">
        <v>283</v>
      </c>
      <c r="E160" s="257" t="s">
        <v>1</v>
      </c>
      <c r="F160" s="258" t="s">
        <v>285</v>
      </c>
      <c r="G160" s="256"/>
      <c r="H160" s="259">
        <v>1497.673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283</v>
      </c>
      <c r="AU160" s="265" t="s">
        <v>85</v>
      </c>
      <c r="AV160" s="14" t="s">
        <v>106</v>
      </c>
      <c r="AW160" s="14" t="s">
        <v>32</v>
      </c>
      <c r="AX160" s="14" t="s">
        <v>76</v>
      </c>
      <c r="AY160" s="265" t="s">
        <v>274</v>
      </c>
    </row>
    <row r="161" s="13" customFormat="1">
      <c r="A161" s="13"/>
      <c r="B161" s="243"/>
      <c r="C161" s="244"/>
      <c r="D161" s="245" t="s">
        <v>283</v>
      </c>
      <c r="E161" s="246" t="s">
        <v>1</v>
      </c>
      <c r="F161" s="247" t="s">
        <v>300</v>
      </c>
      <c r="G161" s="244"/>
      <c r="H161" s="248">
        <v>3241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283</v>
      </c>
      <c r="AU161" s="254" t="s">
        <v>85</v>
      </c>
      <c r="AV161" s="13" t="s">
        <v>85</v>
      </c>
      <c r="AW161" s="13" t="s">
        <v>32</v>
      </c>
      <c r="AX161" s="13" t="s">
        <v>76</v>
      </c>
      <c r="AY161" s="254" t="s">
        <v>274</v>
      </c>
    </row>
    <row r="162" s="15" customFormat="1">
      <c r="A162" s="15"/>
      <c r="B162" s="266"/>
      <c r="C162" s="267"/>
      <c r="D162" s="245" t="s">
        <v>283</v>
      </c>
      <c r="E162" s="268" t="s">
        <v>180</v>
      </c>
      <c r="F162" s="269" t="s">
        <v>286</v>
      </c>
      <c r="G162" s="267"/>
      <c r="H162" s="270">
        <v>6008.6809999999996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283</v>
      </c>
      <c r="AU162" s="276" t="s">
        <v>85</v>
      </c>
      <c r="AV162" s="15" t="s">
        <v>281</v>
      </c>
      <c r="AW162" s="15" t="s">
        <v>32</v>
      </c>
      <c r="AX162" s="15" t="s">
        <v>83</v>
      </c>
      <c r="AY162" s="276" t="s">
        <v>274</v>
      </c>
    </row>
    <row r="163" s="2" customFormat="1" ht="33" customHeight="1">
      <c r="A163" s="39"/>
      <c r="B163" s="40"/>
      <c r="C163" s="230" t="s">
        <v>106</v>
      </c>
      <c r="D163" s="230" t="s">
        <v>276</v>
      </c>
      <c r="E163" s="231" t="s">
        <v>301</v>
      </c>
      <c r="F163" s="232" t="s">
        <v>302</v>
      </c>
      <c r="G163" s="233" t="s">
        <v>289</v>
      </c>
      <c r="H163" s="234">
        <v>257.697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281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303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304</v>
      </c>
      <c r="G164" s="244"/>
      <c r="H164" s="248">
        <v>29.640000000000001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3" customFormat="1">
      <c r="A165" s="13"/>
      <c r="B165" s="243"/>
      <c r="C165" s="244"/>
      <c r="D165" s="245" t="s">
        <v>283</v>
      </c>
      <c r="E165" s="246" t="s">
        <v>1</v>
      </c>
      <c r="F165" s="247" t="s">
        <v>305</v>
      </c>
      <c r="G165" s="244"/>
      <c r="H165" s="248">
        <v>2.0699999999999998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283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274</v>
      </c>
    </row>
    <row r="166" s="13" customFormat="1">
      <c r="A166" s="13"/>
      <c r="B166" s="243"/>
      <c r="C166" s="244"/>
      <c r="D166" s="245" t="s">
        <v>283</v>
      </c>
      <c r="E166" s="246" t="s">
        <v>1</v>
      </c>
      <c r="F166" s="247" t="s">
        <v>306</v>
      </c>
      <c r="G166" s="244"/>
      <c r="H166" s="248">
        <v>8.8800000000000008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283</v>
      </c>
      <c r="AU166" s="254" t="s">
        <v>85</v>
      </c>
      <c r="AV166" s="13" t="s">
        <v>85</v>
      </c>
      <c r="AW166" s="13" t="s">
        <v>32</v>
      </c>
      <c r="AX166" s="13" t="s">
        <v>76</v>
      </c>
      <c r="AY166" s="254" t="s">
        <v>274</v>
      </c>
    </row>
    <row r="167" s="14" customFormat="1">
      <c r="A167" s="14"/>
      <c r="B167" s="255"/>
      <c r="C167" s="256"/>
      <c r="D167" s="245" t="s">
        <v>283</v>
      </c>
      <c r="E167" s="257" t="s">
        <v>1</v>
      </c>
      <c r="F167" s="258" t="s">
        <v>285</v>
      </c>
      <c r="G167" s="256"/>
      <c r="H167" s="259">
        <v>40.590000000000003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283</v>
      </c>
      <c r="AU167" s="265" t="s">
        <v>85</v>
      </c>
      <c r="AV167" s="14" t="s">
        <v>106</v>
      </c>
      <c r="AW167" s="14" t="s">
        <v>32</v>
      </c>
      <c r="AX167" s="14" t="s">
        <v>76</v>
      </c>
      <c r="AY167" s="265" t="s">
        <v>274</v>
      </c>
    </row>
    <row r="168" s="16" customFormat="1">
      <c r="A168" s="16"/>
      <c r="B168" s="277"/>
      <c r="C168" s="278"/>
      <c r="D168" s="245" t="s">
        <v>283</v>
      </c>
      <c r="E168" s="279" t="s">
        <v>1</v>
      </c>
      <c r="F168" s="280" t="s">
        <v>307</v>
      </c>
      <c r="G168" s="278"/>
      <c r="H168" s="279" t="s">
        <v>1</v>
      </c>
      <c r="I168" s="281"/>
      <c r="J168" s="278"/>
      <c r="K168" s="278"/>
      <c r="L168" s="282"/>
      <c r="M168" s="283"/>
      <c r="N168" s="284"/>
      <c r="O168" s="284"/>
      <c r="P168" s="284"/>
      <c r="Q168" s="284"/>
      <c r="R168" s="284"/>
      <c r="S168" s="284"/>
      <c r="T168" s="28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6" t="s">
        <v>283</v>
      </c>
      <c r="AU168" s="286" t="s">
        <v>85</v>
      </c>
      <c r="AV168" s="16" t="s">
        <v>83</v>
      </c>
      <c r="AW168" s="16" t="s">
        <v>32</v>
      </c>
      <c r="AX168" s="16" t="s">
        <v>76</v>
      </c>
      <c r="AY168" s="286" t="s">
        <v>274</v>
      </c>
    </row>
    <row r="169" s="13" customFormat="1">
      <c r="A169" s="13"/>
      <c r="B169" s="243"/>
      <c r="C169" s="244"/>
      <c r="D169" s="245" t="s">
        <v>283</v>
      </c>
      <c r="E169" s="246" t="s">
        <v>1</v>
      </c>
      <c r="F169" s="247" t="s">
        <v>308</v>
      </c>
      <c r="G169" s="244"/>
      <c r="H169" s="248">
        <v>74.141999999999996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283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274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309</v>
      </c>
      <c r="G170" s="244"/>
      <c r="H170" s="248">
        <v>142.965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274</v>
      </c>
    </row>
    <row r="171" s="14" customFormat="1">
      <c r="A171" s="14"/>
      <c r="B171" s="255"/>
      <c r="C171" s="256"/>
      <c r="D171" s="245" t="s">
        <v>283</v>
      </c>
      <c r="E171" s="257" t="s">
        <v>1</v>
      </c>
      <c r="F171" s="258" t="s">
        <v>285</v>
      </c>
      <c r="G171" s="256"/>
      <c r="H171" s="259">
        <v>217.107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283</v>
      </c>
      <c r="AU171" s="265" t="s">
        <v>85</v>
      </c>
      <c r="AV171" s="14" t="s">
        <v>106</v>
      </c>
      <c r="AW171" s="14" t="s">
        <v>32</v>
      </c>
      <c r="AX171" s="14" t="s">
        <v>76</v>
      </c>
      <c r="AY171" s="265" t="s">
        <v>274</v>
      </c>
    </row>
    <row r="172" s="15" customFormat="1">
      <c r="A172" s="15"/>
      <c r="B172" s="266"/>
      <c r="C172" s="267"/>
      <c r="D172" s="245" t="s">
        <v>283</v>
      </c>
      <c r="E172" s="268" t="s">
        <v>212</v>
      </c>
      <c r="F172" s="269" t="s">
        <v>286</v>
      </c>
      <c r="G172" s="267"/>
      <c r="H172" s="270">
        <v>257.697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283</v>
      </c>
      <c r="AU172" s="276" t="s">
        <v>85</v>
      </c>
      <c r="AV172" s="15" t="s">
        <v>281</v>
      </c>
      <c r="AW172" s="15" t="s">
        <v>32</v>
      </c>
      <c r="AX172" s="15" t="s">
        <v>83</v>
      </c>
      <c r="AY172" s="276" t="s">
        <v>274</v>
      </c>
    </row>
    <row r="173" s="2" customFormat="1" ht="33" customHeight="1">
      <c r="A173" s="39"/>
      <c r="B173" s="40"/>
      <c r="C173" s="230" t="s">
        <v>281</v>
      </c>
      <c r="D173" s="230" t="s">
        <v>276</v>
      </c>
      <c r="E173" s="231" t="s">
        <v>310</v>
      </c>
      <c r="F173" s="232" t="s">
        <v>311</v>
      </c>
      <c r="G173" s="233" t="s">
        <v>289</v>
      </c>
      <c r="H173" s="234">
        <v>48.173999999999999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312</v>
      </c>
    </row>
    <row r="174" s="13" customFormat="1">
      <c r="A174" s="13"/>
      <c r="B174" s="243"/>
      <c r="C174" s="244"/>
      <c r="D174" s="245" t="s">
        <v>283</v>
      </c>
      <c r="E174" s="246" t="s">
        <v>1</v>
      </c>
      <c r="F174" s="247" t="s">
        <v>313</v>
      </c>
      <c r="G174" s="244"/>
      <c r="H174" s="248">
        <v>39.810000000000002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283</v>
      </c>
      <c r="AU174" s="254" t="s">
        <v>85</v>
      </c>
      <c r="AV174" s="13" t="s">
        <v>85</v>
      </c>
      <c r="AW174" s="13" t="s">
        <v>32</v>
      </c>
      <c r="AX174" s="13" t="s">
        <v>76</v>
      </c>
      <c r="AY174" s="254" t="s">
        <v>274</v>
      </c>
    </row>
    <row r="175" s="13" customFormat="1">
      <c r="A175" s="13"/>
      <c r="B175" s="243"/>
      <c r="C175" s="244"/>
      <c r="D175" s="245" t="s">
        <v>283</v>
      </c>
      <c r="E175" s="246" t="s">
        <v>1</v>
      </c>
      <c r="F175" s="247" t="s">
        <v>314</v>
      </c>
      <c r="G175" s="244"/>
      <c r="H175" s="248">
        <v>1.5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283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274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315</v>
      </c>
      <c r="G176" s="244"/>
      <c r="H176" s="248">
        <v>6.8639999999999999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4" customFormat="1">
      <c r="A177" s="14"/>
      <c r="B177" s="255"/>
      <c r="C177" s="256"/>
      <c r="D177" s="245" t="s">
        <v>283</v>
      </c>
      <c r="E177" s="257" t="s">
        <v>1</v>
      </c>
      <c r="F177" s="258" t="s">
        <v>285</v>
      </c>
      <c r="G177" s="256"/>
      <c r="H177" s="259">
        <v>48.173999999999999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283</v>
      </c>
      <c r="AU177" s="265" t="s">
        <v>85</v>
      </c>
      <c r="AV177" s="14" t="s">
        <v>106</v>
      </c>
      <c r="AW177" s="14" t="s">
        <v>32</v>
      </c>
      <c r="AX177" s="14" t="s">
        <v>76</v>
      </c>
      <c r="AY177" s="265" t="s">
        <v>274</v>
      </c>
    </row>
    <row r="178" s="15" customFormat="1">
      <c r="A178" s="15"/>
      <c r="B178" s="266"/>
      <c r="C178" s="267"/>
      <c r="D178" s="245" t="s">
        <v>283</v>
      </c>
      <c r="E178" s="268" t="s">
        <v>214</v>
      </c>
      <c r="F178" s="269" t="s">
        <v>286</v>
      </c>
      <c r="G178" s="267"/>
      <c r="H178" s="270">
        <v>48.173999999999999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283</v>
      </c>
      <c r="AU178" s="276" t="s">
        <v>85</v>
      </c>
      <c r="AV178" s="15" t="s">
        <v>281</v>
      </c>
      <c r="AW178" s="15" t="s">
        <v>32</v>
      </c>
      <c r="AX178" s="15" t="s">
        <v>83</v>
      </c>
      <c r="AY178" s="276" t="s">
        <v>274</v>
      </c>
    </row>
    <row r="179" s="2" customFormat="1" ht="37.8" customHeight="1">
      <c r="A179" s="39"/>
      <c r="B179" s="40"/>
      <c r="C179" s="230" t="s">
        <v>316</v>
      </c>
      <c r="D179" s="230" t="s">
        <v>276</v>
      </c>
      <c r="E179" s="231" t="s">
        <v>317</v>
      </c>
      <c r="F179" s="232" t="s">
        <v>318</v>
      </c>
      <c r="G179" s="233" t="s">
        <v>289</v>
      </c>
      <c r="H179" s="234">
        <v>2481.8699999999999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319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224</v>
      </c>
      <c r="G180" s="244"/>
      <c r="H180" s="248">
        <v>1259.8699999999999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274</v>
      </c>
    </row>
    <row r="181" s="13" customFormat="1">
      <c r="A181" s="13"/>
      <c r="B181" s="243"/>
      <c r="C181" s="244"/>
      <c r="D181" s="245" t="s">
        <v>283</v>
      </c>
      <c r="E181" s="246" t="s">
        <v>1</v>
      </c>
      <c r="F181" s="247" t="s">
        <v>192</v>
      </c>
      <c r="G181" s="244"/>
      <c r="H181" s="248">
        <v>981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283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274</v>
      </c>
    </row>
    <row r="182" s="13" customFormat="1">
      <c r="A182" s="13"/>
      <c r="B182" s="243"/>
      <c r="C182" s="244"/>
      <c r="D182" s="245" t="s">
        <v>283</v>
      </c>
      <c r="E182" s="246" t="s">
        <v>1</v>
      </c>
      <c r="F182" s="247" t="s">
        <v>320</v>
      </c>
      <c r="G182" s="244"/>
      <c r="H182" s="248">
        <v>241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274</v>
      </c>
    </row>
    <row r="183" s="14" customFormat="1">
      <c r="A183" s="14"/>
      <c r="B183" s="255"/>
      <c r="C183" s="256"/>
      <c r="D183" s="245" t="s">
        <v>283</v>
      </c>
      <c r="E183" s="257" t="s">
        <v>1</v>
      </c>
      <c r="F183" s="258" t="s">
        <v>285</v>
      </c>
      <c r="G183" s="256"/>
      <c r="H183" s="259">
        <v>2481.8699999999999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283</v>
      </c>
      <c r="AU183" s="265" t="s">
        <v>85</v>
      </c>
      <c r="AV183" s="14" t="s">
        <v>106</v>
      </c>
      <c r="AW183" s="14" t="s">
        <v>32</v>
      </c>
      <c r="AX183" s="14" t="s">
        <v>76</v>
      </c>
      <c r="AY183" s="265" t="s">
        <v>274</v>
      </c>
    </row>
    <row r="184" s="15" customFormat="1">
      <c r="A184" s="15"/>
      <c r="B184" s="266"/>
      <c r="C184" s="267"/>
      <c r="D184" s="245" t="s">
        <v>283</v>
      </c>
      <c r="E184" s="268" t="s">
        <v>1</v>
      </c>
      <c r="F184" s="269" t="s">
        <v>286</v>
      </c>
      <c r="G184" s="267"/>
      <c r="H184" s="270">
        <v>2481.8699999999999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283</v>
      </c>
      <c r="AU184" s="276" t="s">
        <v>85</v>
      </c>
      <c r="AV184" s="15" t="s">
        <v>281</v>
      </c>
      <c r="AW184" s="15" t="s">
        <v>32</v>
      </c>
      <c r="AX184" s="15" t="s">
        <v>83</v>
      </c>
      <c r="AY184" s="276" t="s">
        <v>274</v>
      </c>
    </row>
    <row r="185" s="2" customFormat="1" ht="37.8" customHeight="1">
      <c r="A185" s="39"/>
      <c r="B185" s="40"/>
      <c r="C185" s="230" t="s">
        <v>321</v>
      </c>
      <c r="D185" s="230" t="s">
        <v>276</v>
      </c>
      <c r="E185" s="231" t="s">
        <v>322</v>
      </c>
      <c r="F185" s="232" t="s">
        <v>323</v>
      </c>
      <c r="G185" s="233" t="s">
        <v>289</v>
      </c>
      <c r="H185" s="234">
        <v>4073.6819999999998</v>
      </c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281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324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180</v>
      </c>
      <c r="G186" s="244"/>
      <c r="H186" s="248">
        <v>6008.6809999999996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3" customFormat="1">
      <c r="A187" s="13"/>
      <c r="B187" s="243"/>
      <c r="C187" s="244"/>
      <c r="D187" s="245" t="s">
        <v>283</v>
      </c>
      <c r="E187" s="246" t="s">
        <v>1</v>
      </c>
      <c r="F187" s="247" t="s">
        <v>212</v>
      </c>
      <c r="G187" s="244"/>
      <c r="H187" s="248">
        <v>257.697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283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274</v>
      </c>
    </row>
    <row r="188" s="13" customFormat="1">
      <c r="A188" s="13"/>
      <c r="B188" s="243"/>
      <c r="C188" s="244"/>
      <c r="D188" s="245" t="s">
        <v>283</v>
      </c>
      <c r="E188" s="246" t="s">
        <v>1</v>
      </c>
      <c r="F188" s="247" t="s">
        <v>214</v>
      </c>
      <c r="G188" s="244"/>
      <c r="H188" s="248">
        <v>48.173999999999999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283</v>
      </c>
      <c r="AU188" s="254" t="s">
        <v>85</v>
      </c>
      <c r="AV188" s="13" t="s">
        <v>85</v>
      </c>
      <c r="AW188" s="13" t="s">
        <v>32</v>
      </c>
      <c r="AX188" s="13" t="s">
        <v>76</v>
      </c>
      <c r="AY188" s="254" t="s">
        <v>274</v>
      </c>
    </row>
    <row r="189" s="13" customFormat="1">
      <c r="A189" s="13"/>
      <c r="B189" s="243"/>
      <c r="C189" s="244"/>
      <c r="D189" s="245" t="s">
        <v>283</v>
      </c>
      <c r="E189" s="246" t="s">
        <v>1</v>
      </c>
      <c r="F189" s="247" t="s">
        <v>325</v>
      </c>
      <c r="G189" s="244"/>
      <c r="H189" s="248">
        <v>-1259.8699999999999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283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274</v>
      </c>
    </row>
    <row r="190" s="13" customFormat="1">
      <c r="A190" s="13"/>
      <c r="B190" s="243"/>
      <c r="C190" s="244"/>
      <c r="D190" s="245" t="s">
        <v>283</v>
      </c>
      <c r="E190" s="246" t="s">
        <v>1</v>
      </c>
      <c r="F190" s="247" t="s">
        <v>326</v>
      </c>
      <c r="G190" s="244"/>
      <c r="H190" s="248">
        <v>-981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283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274</v>
      </c>
    </row>
    <row r="191" s="14" customFormat="1">
      <c r="A191" s="14"/>
      <c r="B191" s="255"/>
      <c r="C191" s="256"/>
      <c r="D191" s="245" t="s">
        <v>283</v>
      </c>
      <c r="E191" s="257" t="s">
        <v>200</v>
      </c>
      <c r="F191" s="258" t="s">
        <v>285</v>
      </c>
      <c r="G191" s="256"/>
      <c r="H191" s="259">
        <v>4073.6819999999998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283</v>
      </c>
      <c r="AU191" s="265" t="s">
        <v>85</v>
      </c>
      <c r="AV191" s="14" t="s">
        <v>106</v>
      </c>
      <c r="AW191" s="14" t="s">
        <v>32</v>
      </c>
      <c r="AX191" s="14" t="s">
        <v>76</v>
      </c>
      <c r="AY191" s="265" t="s">
        <v>274</v>
      </c>
    </row>
    <row r="192" s="15" customFormat="1">
      <c r="A192" s="15"/>
      <c r="B192" s="266"/>
      <c r="C192" s="267"/>
      <c r="D192" s="245" t="s">
        <v>283</v>
      </c>
      <c r="E192" s="268" t="s">
        <v>1</v>
      </c>
      <c r="F192" s="269" t="s">
        <v>286</v>
      </c>
      <c r="G192" s="267"/>
      <c r="H192" s="270">
        <v>4073.6819999999998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283</v>
      </c>
      <c r="AU192" s="276" t="s">
        <v>85</v>
      </c>
      <c r="AV192" s="15" t="s">
        <v>281</v>
      </c>
      <c r="AW192" s="15" t="s">
        <v>32</v>
      </c>
      <c r="AX192" s="15" t="s">
        <v>83</v>
      </c>
      <c r="AY192" s="276" t="s">
        <v>274</v>
      </c>
    </row>
    <row r="193" s="2" customFormat="1" ht="24.15" customHeight="1">
      <c r="A193" s="39"/>
      <c r="B193" s="40"/>
      <c r="C193" s="230" t="s">
        <v>327</v>
      </c>
      <c r="D193" s="230" t="s">
        <v>276</v>
      </c>
      <c r="E193" s="231" t="s">
        <v>328</v>
      </c>
      <c r="F193" s="232" t="s">
        <v>329</v>
      </c>
      <c r="G193" s="233" t="s">
        <v>289</v>
      </c>
      <c r="H193" s="234">
        <v>8796.4220000000005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330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331</v>
      </c>
      <c r="G194" s="244"/>
      <c r="H194" s="248">
        <v>6314.5519999999997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332</v>
      </c>
      <c r="G195" s="244"/>
      <c r="H195" s="248">
        <v>1259.8699999999999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274</v>
      </c>
    </row>
    <row r="196" s="13" customFormat="1">
      <c r="A196" s="13"/>
      <c r="B196" s="243"/>
      <c r="C196" s="244"/>
      <c r="D196" s="245" t="s">
        <v>283</v>
      </c>
      <c r="E196" s="246" t="s">
        <v>1</v>
      </c>
      <c r="F196" s="247" t="s">
        <v>192</v>
      </c>
      <c r="G196" s="244"/>
      <c r="H196" s="248">
        <v>981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283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274</v>
      </c>
    </row>
    <row r="197" s="13" customFormat="1">
      <c r="A197" s="13"/>
      <c r="B197" s="243"/>
      <c r="C197" s="244"/>
      <c r="D197" s="245" t="s">
        <v>283</v>
      </c>
      <c r="E197" s="246" t="s">
        <v>1</v>
      </c>
      <c r="F197" s="247" t="s">
        <v>320</v>
      </c>
      <c r="G197" s="244"/>
      <c r="H197" s="248">
        <v>241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283</v>
      </c>
      <c r="AU197" s="254" t="s">
        <v>85</v>
      </c>
      <c r="AV197" s="13" t="s">
        <v>85</v>
      </c>
      <c r="AW197" s="13" t="s">
        <v>32</v>
      </c>
      <c r="AX197" s="13" t="s">
        <v>76</v>
      </c>
      <c r="AY197" s="254" t="s">
        <v>274</v>
      </c>
    </row>
    <row r="198" s="14" customFormat="1">
      <c r="A198" s="14"/>
      <c r="B198" s="255"/>
      <c r="C198" s="256"/>
      <c r="D198" s="245" t="s">
        <v>283</v>
      </c>
      <c r="E198" s="257" t="s">
        <v>1</v>
      </c>
      <c r="F198" s="258" t="s">
        <v>285</v>
      </c>
      <c r="G198" s="256"/>
      <c r="H198" s="259">
        <v>8796.4220000000005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283</v>
      </c>
      <c r="AU198" s="265" t="s">
        <v>85</v>
      </c>
      <c r="AV198" s="14" t="s">
        <v>106</v>
      </c>
      <c r="AW198" s="14" t="s">
        <v>32</v>
      </c>
      <c r="AX198" s="14" t="s">
        <v>76</v>
      </c>
      <c r="AY198" s="265" t="s">
        <v>274</v>
      </c>
    </row>
    <row r="199" s="15" customFormat="1">
      <c r="A199" s="15"/>
      <c r="B199" s="266"/>
      <c r="C199" s="267"/>
      <c r="D199" s="245" t="s">
        <v>283</v>
      </c>
      <c r="E199" s="268" t="s">
        <v>1</v>
      </c>
      <c r="F199" s="269" t="s">
        <v>286</v>
      </c>
      <c r="G199" s="267"/>
      <c r="H199" s="270">
        <v>8796.4220000000005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283</v>
      </c>
      <c r="AU199" s="276" t="s">
        <v>85</v>
      </c>
      <c r="AV199" s="15" t="s">
        <v>281</v>
      </c>
      <c r="AW199" s="15" t="s">
        <v>32</v>
      </c>
      <c r="AX199" s="15" t="s">
        <v>83</v>
      </c>
      <c r="AY199" s="276" t="s">
        <v>274</v>
      </c>
    </row>
    <row r="200" s="2" customFormat="1" ht="24.15" customHeight="1">
      <c r="A200" s="39"/>
      <c r="B200" s="40"/>
      <c r="C200" s="230" t="s">
        <v>333</v>
      </c>
      <c r="D200" s="230" t="s">
        <v>276</v>
      </c>
      <c r="E200" s="231" t="s">
        <v>334</v>
      </c>
      <c r="F200" s="232" t="s">
        <v>335</v>
      </c>
      <c r="G200" s="233" t="s">
        <v>289</v>
      </c>
      <c r="H200" s="234">
        <v>981</v>
      </c>
      <c r="I200" s="235"/>
      <c r="J200" s="236">
        <f>ROUND(I200*H200,2)</f>
        <v>0</v>
      </c>
      <c r="K200" s="232" t="s">
        <v>280</v>
      </c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281</v>
      </c>
      <c r="AT200" s="241" t="s">
        <v>276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281</v>
      </c>
      <c r="BM200" s="241" t="s">
        <v>336</v>
      </c>
    </row>
    <row r="201" s="13" customFormat="1">
      <c r="A201" s="13"/>
      <c r="B201" s="243"/>
      <c r="C201" s="244"/>
      <c r="D201" s="245" t="s">
        <v>283</v>
      </c>
      <c r="E201" s="246" t="s">
        <v>1</v>
      </c>
      <c r="F201" s="247" t="s">
        <v>337</v>
      </c>
      <c r="G201" s="244"/>
      <c r="H201" s="248">
        <v>981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283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274</v>
      </c>
    </row>
    <row r="202" s="14" customFormat="1">
      <c r="A202" s="14"/>
      <c r="B202" s="255"/>
      <c r="C202" s="256"/>
      <c r="D202" s="245" t="s">
        <v>283</v>
      </c>
      <c r="E202" s="257" t="s">
        <v>1</v>
      </c>
      <c r="F202" s="258" t="s">
        <v>285</v>
      </c>
      <c r="G202" s="256"/>
      <c r="H202" s="259">
        <v>981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283</v>
      </c>
      <c r="AU202" s="265" t="s">
        <v>85</v>
      </c>
      <c r="AV202" s="14" t="s">
        <v>106</v>
      </c>
      <c r="AW202" s="14" t="s">
        <v>32</v>
      </c>
      <c r="AX202" s="14" t="s">
        <v>76</v>
      </c>
      <c r="AY202" s="265" t="s">
        <v>274</v>
      </c>
    </row>
    <row r="203" s="15" customFormat="1">
      <c r="A203" s="15"/>
      <c r="B203" s="266"/>
      <c r="C203" s="267"/>
      <c r="D203" s="245" t="s">
        <v>283</v>
      </c>
      <c r="E203" s="268" t="s">
        <v>192</v>
      </c>
      <c r="F203" s="269" t="s">
        <v>286</v>
      </c>
      <c r="G203" s="267"/>
      <c r="H203" s="270">
        <v>981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283</v>
      </c>
      <c r="AU203" s="276" t="s">
        <v>85</v>
      </c>
      <c r="AV203" s="15" t="s">
        <v>281</v>
      </c>
      <c r="AW203" s="15" t="s">
        <v>32</v>
      </c>
      <c r="AX203" s="15" t="s">
        <v>83</v>
      </c>
      <c r="AY203" s="276" t="s">
        <v>274</v>
      </c>
    </row>
    <row r="204" s="2" customFormat="1" ht="33" customHeight="1">
      <c r="A204" s="39"/>
      <c r="B204" s="40"/>
      <c r="C204" s="230" t="s">
        <v>338</v>
      </c>
      <c r="D204" s="230" t="s">
        <v>276</v>
      </c>
      <c r="E204" s="231" t="s">
        <v>339</v>
      </c>
      <c r="F204" s="232" t="s">
        <v>340</v>
      </c>
      <c r="G204" s="233" t="s">
        <v>341</v>
      </c>
      <c r="H204" s="234">
        <v>7536.3119999999999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281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342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343</v>
      </c>
      <c r="G205" s="244"/>
      <c r="H205" s="248">
        <v>7536.3119999999999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4" customFormat="1">
      <c r="A206" s="14"/>
      <c r="B206" s="255"/>
      <c r="C206" s="256"/>
      <c r="D206" s="245" t="s">
        <v>283</v>
      </c>
      <c r="E206" s="257" t="s">
        <v>1</v>
      </c>
      <c r="F206" s="258" t="s">
        <v>285</v>
      </c>
      <c r="G206" s="256"/>
      <c r="H206" s="259">
        <v>7536.3119999999999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283</v>
      </c>
      <c r="AU206" s="265" t="s">
        <v>85</v>
      </c>
      <c r="AV206" s="14" t="s">
        <v>106</v>
      </c>
      <c r="AW206" s="14" t="s">
        <v>32</v>
      </c>
      <c r="AX206" s="14" t="s">
        <v>76</v>
      </c>
      <c r="AY206" s="265" t="s">
        <v>274</v>
      </c>
    </row>
    <row r="207" s="15" customFormat="1">
      <c r="A207" s="15"/>
      <c r="B207" s="266"/>
      <c r="C207" s="267"/>
      <c r="D207" s="245" t="s">
        <v>283</v>
      </c>
      <c r="E207" s="268" t="s">
        <v>1</v>
      </c>
      <c r="F207" s="269" t="s">
        <v>286</v>
      </c>
      <c r="G207" s="267"/>
      <c r="H207" s="270">
        <v>7536.3119999999999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283</v>
      </c>
      <c r="AU207" s="276" t="s">
        <v>85</v>
      </c>
      <c r="AV207" s="15" t="s">
        <v>281</v>
      </c>
      <c r="AW207" s="15" t="s">
        <v>32</v>
      </c>
      <c r="AX207" s="15" t="s">
        <v>83</v>
      </c>
      <c r="AY207" s="276" t="s">
        <v>274</v>
      </c>
    </row>
    <row r="208" s="2" customFormat="1" ht="16.5" customHeight="1">
      <c r="A208" s="39"/>
      <c r="B208" s="40"/>
      <c r="C208" s="230" t="s">
        <v>344</v>
      </c>
      <c r="D208" s="230" t="s">
        <v>276</v>
      </c>
      <c r="E208" s="231" t="s">
        <v>345</v>
      </c>
      <c r="F208" s="232" t="s">
        <v>346</v>
      </c>
      <c r="G208" s="233" t="s">
        <v>289</v>
      </c>
      <c r="H208" s="234">
        <v>6314.5519999999997</v>
      </c>
      <c r="I208" s="235"/>
      <c r="J208" s="236">
        <f>ROUND(I208*H208,2)</f>
        <v>0</v>
      </c>
      <c r="K208" s="232" t="s">
        <v>280</v>
      </c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281</v>
      </c>
      <c r="AT208" s="241" t="s">
        <v>276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281</v>
      </c>
      <c r="BM208" s="241" t="s">
        <v>347</v>
      </c>
    </row>
    <row r="209" s="13" customFormat="1">
      <c r="A209" s="13"/>
      <c r="B209" s="243"/>
      <c r="C209" s="244"/>
      <c r="D209" s="245" t="s">
        <v>283</v>
      </c>
      <c r="E209" s="246" t="s">
        <v>1</v>
      </c>
      <c r="F209" s="247" t="s">
        <v>224</v>
      </c>
      <c r="G209" s="244"/>
      <c r="H209" s="248">
        <v>1259.8699999999999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283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274</v>
      </c>
    </row>
    <row r="210" s="13" customFormat="1">
      <c r="A210" s="13"/>
      <c r="B210" s="243"/>
      <c r="C210" s="244"/>
      <c r="D210" s="245" t="s">
        <v>283</v>
      </c>
      <c r="E210" s="246" t="s">
        <v>1</v>
      </c>
      <c r="F210" s="247" t="s">
        <v>192</v>
      </c>
      <c r="G210" s="244"/>
      <c r="H210" s="248">
        <v>981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283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274</v>
      </c>
    </row>
    <row r="211" s="13" customFormat="1">
      <c r="A211" s="13"/>
      <c r="B211" s="243"/>
      <c r="C211" s="244"/>
      <c r="D211" s="245" t="s">
        <v>283</v>
      </c>
      <c r="E211" s="246" t="s">
        <v>1</v>
      </c>
      <c r="F211" s="247" t="s">
        <v>200</v>
      </c>
      <c r="G211" s="244"/>
      <c r="H211" s="248">
        <v>4073.6819999999998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283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274</v>
      </c>
    </row>
    <row r="212" s="14" customFormat="1">
      <c r="A212" s="14"/>
      <c r="B212" s="255"/>
      <c r="C212" s="256"/>
      <c r="D212" s="245" t="s">
        <v>283</v>
      </c>
      <c r="E212" s="257" t="s">
        <v>1</v>
      </c>
      <c r="F212" s="258" t="s">
        <v>285</v>
      </c>
      <c r="G212" s="256"/>
      <c r="H212" s="259">
        <v>6314.5519999999997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283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274</v>
      </c>
    </row>
    <row r="213" s="15" customFormat="1">
      <c r="A213" s="15"/>
      <c r="B213" s="266"/>
      <c r="C213" s="267"/>
      <c r="D213" s="245" t="s">
        <v>283</v>
      </c>
      <c r="E213" s="268" t="s">
        <v>1</v>
      </c>
      <c r="F213" s="269" t="s">
        <v>286</v>
      </c>
      <c r="G213" s="267"/>
      <c r="H213" s="270">
        <v>6314.5519999999997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283</v>
      </c>
      <c r="AU213" s="276" t="s">
        <v>85</v>
      </c>
      <c r="AV213" s="15" t="s">
        <v>281</v>
      </c>
      <c r="AW213" s="15" t="s">
        <v>32</v>
      </c>
      <c r="AX213" s="15" t="s">
        <v>83</v>
      </c>
      <c r="AY213" s="276" t="s">
        <v>274</v>
      </c>
    </row>
    <row r="214" s="2" customFormat="1" ht="24.15" customHeight="1">
      <c r="A214" s="39"/>
      <c r="B214" s="40"/>
      <c r="C214" s="230" t="s">
        <v>348</v>
      </c>
      <c r="D214" s="230" t="s">
        <v>276</v>
      </c>
      <c r="E214" s="231" t="s">
        <v>349</v>
      </c>
      <c r="F214" s="232" t="s">
        <v>350</v>
      </c>
      <c r="G214" s="233" t="s">
        <v>289</v>
      </c>
      <c r="H214" s="234">
        <v>1259.8699999999999</v>
      </c>
      <c r="I214" s="235"/>
      <c r="J214" s="236">
        <f>ROUND(I214*H214,2)</f>
        <v>0</v>
      </c>
      <c r="K214" s="232" t="s">
        <v>280</v>
      </c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281</v>
      </c>
      <c r="AT214" s="241" t="s">
        <v>276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281</v>
      </c>
      <c r="BM214" s="241" t="s">
        <v>351</v>
      </c>
    </row>
    <row r="215" s="16" customFormat="1">
      <c r="A215" s="16"/>
      <c r="B215" s="277"/>
      <c r="C215" s="278"/>
      <c r="D215" s="245" t="s">
        <v>283</v>
      </c>
      <c r="E215" s="279" t="s">
        <v>1</v>
      </c>
      <c r="F215" s="280" t="s">
        <v>352</v>
      </c>
      <c r="G215" s="278"/>
      <c r="H215" s="279" t="s">
        <v>1</v>
      </c>
      <c r="I215" s="281"/>
      <c r="J215" s="278"/>
      <c r="K215" s="278"/>
      <c r="L215" s="282"/>
      <c r="M215" s="283"/>
      <c r="N215" s="284"/>
      <c r="O215" s="284"/>
      <c r="P215" s="284"/>
      <c r="Q215" s="284"/>
      <c r="R215" s="284"/>
      <c r="S215" s="284"/>
      <c r="T215" s="285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6" t="s">
        <v>283</v>
      </c>
      <c r="AU215" s="286" t="s">
        <v>85</v>
      </c>
      <c r="AV215" s="16" t="s">
        <v>83</v>
      </c>
      <c r="AW215" s="16" t="s">
        <v>32</v>
      </c>
      <c r="AX215" s="16" t="s">
        <v>76</v>
      </c>
      <c r="AY215" s="286" t="s">
        <v>274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353</v>
      </c>
      <c r="G216" s="244"/>
      <c r="H216" s="248">
        <v>159.96000000000001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274</v>
      </c>
    </row>
    <row r="217" s="13" customFormat="1">
      <c r="A217" s="13"/>
      <c r="B217" s="243"/>
      <c r="C217" s="244"/>
      <c r="D217" s="245" t="s">
        <v>283</v>
      </c>
      <c r="E217" s="246" t="s">
        <v>1</v>
      </c>
      <c r="F217" s="247" t="s">
        <v>354</v>
      </c>
      <c r="G217" s="244"/>
      <c r="H217" s="248">
        <v>90.545000000000002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274</v>
      </c>
    </row>
    <row r="218" s="13" customFormat="1">
      <c r="A218" s="13"/>
      <c r="B218" s="243"/>
      <c r="C218" s="244"/>
      <c r="D218" s="245" t="s">
        <v>283</v>
      </c>
      <c r="E218" s="246" t="s">
        <v>1</v>
      </c>
      <c r="F218" s="247" t="s">
        <v>355</v>
      </c>
      <c r="G218" s="244"/>
      <c r="H218" s="248">
        <v>353.85000000000002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283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274</v>
      </c>
    </row>
    <row r="219" s="14" customFormat="1">
      <c r="A219" s="14"/>
      <c r="B219" s="255"/>
      <c r="C219" s="256"/>
      <c r="D219" s="245" t="s">
        <v>283</v>
      </c>
      <c r="E219" s="257" t="s">
        <v>1</v>
      </c>
      <c r="F219" s="258" t="s">
        <v>285</v>
      </c>
      <c r="G219" s="256"/>
      <c r="H219" s="259">
        <v>604.35500000000002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283</v>
      </c>
      <c r="AU219" s="265" t="s">
        <v>85</v>
      </c>
      <c r="AV219" s="14" t="s">
        <v>106</v>
      </c>
      <c r="AW219" s="14" t="s">
        <v>32</v>
      </c>
      <c r="AX219" s="14" t="s">
        <v>76</v>
      </c>
      <c r="AY219" s="265" t="s">
        <v>274</v>
      </c>
    </row>
    <row r="220" s="16" customFormat="1">
      <c r="A220" s="16"/>
      <c r="B220" s="277"/>
      <c r="C220" s="278"/>
      <c r="D220" s="245" t="s">
        <v>283</v>
      </c>
      <c r="E220" s="279" t="s">
        <v>1</v>
      </c>
      <c r="F220" s="280" t="s">
        <v>356</v>
      </c>
      <c r="G220" s="278"/>
      <c r="H220" s="279" t="s">
        <v>1</v>
      </c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6" t="s">
        <v>283</v>
      </c>
      <c r="AU220" s="286" t="s">
        <v>85</v>
      </c>
      <c r="AV220" s="16" t="s">
        <v>83</v>
      </c>
      <c r="AW220" s="16" t="s">
        <v>32</v>
      </c>
      <c r="AX220" s="16" t="s">
        <v>76</v>
      </c>
      <c r="AY220" s="286" t="s">
        <v>274</v>
      </c>
    </row>
    <row r="221" s="13" customFormat="1">
      <c r="A221" s="13"/>
      <c r="B221" s="243"/>
      <c r="C221" s="244"/>
      <c r="D221" s="245" t="s">
        <v>283</v>
      </c>
      <c r="E221" s="246" t="s">
        <v>1</v>
      </c>
      <c r="F221" s="247" t="s">
        <v>357</v>
      </c>
      <c r="G221" s="244"/>
      <c r="H221" s="248">
        <v>117.99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283</v>
      </c>
      <c r="AU221" s="254" t="s">
        <v>85</v>
      </c>
      <c r="AV221" s="13" t="s">
        <v>85</v>
      </c>
      <c r="AW221" s="13" t="s">
        <v>32</v>
      </c>
      <c r="AX221" s="13" t="s">
        <v>76</v>
      </c>
      <c r="AY221" s="254" t="s">
        <v>274</v>
      </c>
    </row>
    <row r="222" s="13" customFormat="1">
      <c r="A222" s="13"/>
      <c r="B222" s="243"/>
      <c r="C222" s="244"/>
      <c r="D222" s="245" t="s">
        <v>283</v>
      </c>
      <c r="E222" s="246" t="s">
        <v>1</v>
      </c>
      <c r="F222" s="247" t="s">
        <v>358</v>
      </c>
      <c r="G222" s="244"/>
      <c r="H222" s="248">
        <v>62.524999999999999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283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274</v>
      </c>
    </row>
    <row r="223" s="13" customFormat="1">
      <c r="A223" s="13"/>
      <c r="B223" s="243"/>
      <c r="C223" s="244"/>
      <c r="D223" s="245" t="s">
        <v>283</v>
      </c>
      <c r="E223" s="246" t="s">
        <v>1</v>
      </c>
      <c r="F223" s="247" t="s">
        <v>359</v>
      </c>
      <c r="G223" s="244"/>
      <c r="H223" s="248">
        <v>250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283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274</v>
      </c>
    </row>
    <row r="224" s="13" customFormat="1">
      <c r="A224" s="13"/>
      <c r="B224" s="243"/>
      <c r="C224" s="244"/>
      <c r="D224" s="245" t="s">
        <v>283</v>
      </c>
      <c r="E224" s="246" t="s">
        <v>1</v>
      </c>
      <c r="F224" s="247" t="s">
        <v>360</v>
      </c>
      <c r="G224" s="244"/>
      <c r="H224" s="248">
        <v>225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283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274</v>
      </c>
    </row>
    <row r="225" s="14" customFormat="1">
      <c r="A225" s="14"/>
      <c r="B225" s="255"/>
      <c r="C225" s="256"/>
      <c r="D225" s="245" t="s">
        <v>283</v>
      </c>
      <c r="E225" s="257" t="s">
        <v>1</v>
      </c>
      <c r="F225" s="258" t="s">
        <v>285</v>
      </c>
      <c r="G225" s="256"/>
      <c r="H225" s="259">
        <v>655.51499999999999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283</v>
      </c>
      <c r="AU225" s="265" t="s">
        <v>85</v>
      </c>
      <c r="AV225" s="14" t="s">
        <v>106</v>
      </c>
      <c r="AW225" s="14" t="s">
        <v>32</v>
      </c>
      <c r="AX225" s="14" t="s">
        <v>76</v>
      </c>
      <c r="AY225" s="265" t="s">
        <v>274</v>
      </c>
    </row>
    <row r="226" s="15" customFormat="1">
      <c r="A226" s="15"/>
      <c r="B226" s="266"/>
      <c r="C226" s="267"/>
      <c r="D226" s="245" t="s">
        <v>283</v>
      </c>
      <c r="E226" s="268" t="s">
        <v>224</v>
      </c>
      <c r="F226" s="269" t="s">
        <v>286</v>
      </c>
      <c r="G226" s="267"/>
      <c r="H226" s="270">
        <v>1259.8699999999999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6" t="s">
        <v>283</v>
      </c>
      <c r="AU226" s="276" t="s">
        <v>85</v>
      </c>
      <c r="AV226" s="15" t="s">
        <v>281</v>
      </c>
      <c r="AW226" s="15" t="s">
        <v>32</v>
      </c>
      <c r="AX226" s="15" t="s">
        <v>83</v>
      </c>
      <c r="AY226" s="276" t="s">
        <v>274</v>
      </c>
    </row>
    <row r="227" s="2" customFormat="1" ht="33" customHeight="1">
      <c r="A227" s="39"/>
      <c r="B227" s="40"/>
      <c r="C227" s="230" t="s">
        <v>361</v>
      </c>
      <c r="D227" s="230" t="s">
        <v>276</v>
      </c>
      <c r="E227" s="231" t="s">
        <v>362</v>
      </c>
      <c r="F227" s="232" t="s">
        <v>363</v>
      </c>
      <c r="G227" s="233" t="s">
        <v>279</v>
      </c>
      <c r="H227" s="234">
        <v>2410</v>
      </c>
      <c r="I227" s="235"/>
      <c r="J227" s="236">
        <f>ROUND(I227*H227,2)</f>
        <v>0</v>
      </c>
      <c r="K227" s="232" t="s">
        <v>280</v>
      </c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281</v>
      </c>
      <c r="AT227" s="241" t="s">
        <v>276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281</v>
      </c>
      <c r="BM227" s="241" t="s">
        <v>364</v>
      </c>
    </row>
    <row r="228" s="13" customFormat="1">
      <c r="A228" s="13"/>
      <c r="B228" s="243"/>
      <c r="C228" s="244"/>
      <c r="D228" s="245" t="s">
        <v>283</v>
      </c>
      <c r="E228" s="246" t="s">
        <v>1</v>
      </c>
      <c r="F228" s="247" t="s">
        <v>196</v>
      </c>
      <c r="G228" s="244"/>
      <c r="H228" s="248">
        <v>2410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283</v>
      </c>
      <c r="AU228" s="254" t="s">
        <v>85</v>
      </c>
      <c r="AV228" s="13" t="s">
        <v>85</v>
      </c>
      <c r="AW228" s="13" t="s">
        <v>32</v>
      </c>
      <c r="AX228" s="13" t="s">
        <v>76</v>
      </c>
      <c r="AY228" s="254" t="s">
        <v>274</v>
      </c>
    </row>
    <row r="229" s="14" customFormat="1">
      <c r="A229" s="14"/>
      <c r="B229" s="255"/>
      <c r="C229" s="256"/>
      <c r="D229" s="245" t="s">
        <v>283</v>
      </c>
      <c r="E229" s="257" t="s">
        <v>1</v>
      </c>
      <c r="F229" s="258" t="s">
        <v>285</v>
      </c>
      <c r="G229" s="256"/>
      <c r="H229" s="259">
        <v>2410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283</v>
      </c>
      <c r="AU229" s="265" t="s">
        <v>85</v>
      </c>
      <c r="AV229" s="14" t="s">
        <v>106</v>
      </c>
      <c r="AW229" s="14" t="s">
        <v>32</v>
      </c>
      <c r="AX229" s="14" t="s">
        <v>76</v>
      </c>
      <c r="AY229" s="265" t="s">
        <v>274</v>
      </c>
    </row>
    <row r="230" s="15" customFormat="1">
      <c r="A230" s="15"/>
      <c r="B230" s="266"/>
      <c r="C230" s="267"/>
      <c r="D230" s="245" t="s">
        <v>283</v>
      </c>
      <c r="E230" s="268" t="s">
        <v>1</v>
      </c>
      <c r="F230" s="269" t="s">
        <v>286</v>
      </c>
      <c r="G230" s="267"/>
      <c r="H230" s="270">
        <v>2410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283</v>
      </c>
      <c r="AU230" s="276" t="s">
        <v>85</v>
      </c>
      <c r="AV230" s="15" t="s">
        <v>281</v>
      </c>
      <c r="AW230" s="15" t="s">
        <v>32</v>
      </c>
      <c r="AX230" s="15" t="s">
        <v>83</v>
      </c>
      <c r="AY230" s="276" t="s">
        <v>274</v>
      </c>
    </row>
    <row r="231" s="2" customFormat="1" ht="24.15" customHeight="1">
      <c r="A231" s="39"/>
      <c r="B231" s="40"/>
      <c r="C231" s="230" t="s">
        <v>365</v>
      </c>
      <c r="D231" s="230" t="s">
        <v>276</v>
      </c>
      <c r="E231" s="231" t="s">
        <v>366</v>
      </c>
      <c r="F231" s="232" t="s">
        <v>367</v>
      </c>
      <c r="G231" s="233" t="s">
        <v>279</v>
      </c>
      <c r="H231" s="234">
        <v>2410</v>
      </c>
      <c r="I231" s="235"/>
      <c r="J231" s="236">
        <f>ROUND(I231*H231,2)</f>
        <v>0</v>
      </c>
      <c r="K231" s="232" t="s">
        <v>280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281</v>
      </c>
      <c r="AT231" s="241" t="s">
        <v>276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281</v>
      </c>
      <c r="BM231" s="241" t="s">
        <v>368</v>
      </c>
    </row>
    <row r="232" s="13" customFormat="1">
      <c r="A232" s="13"/>
      <c r="B232" s="243"/>
      <c r="C232" s="244"/>
      <c r="D232" s="245" t="s">
        <v>283</v>
      </c>
      <c r="E232" s="246" t="s">
        <v>1</v>
      </c>
      <c r="F232" s="247" t="s">
        <v>196</v>
      </c>
      <c r="G232" s="244"/>
      <c r="H232" s="248">
        <v>2410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283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274</v>
      </c>
    </row>
    <row r="233" s="14" customFormat="1">
      <c r="A233" s="14"/>
      <c r="B233" s="255"/>
      <c r="C233" s="256"/>
      <c r="D233" s="245" t="s">
        <v>283</v>
      </c>
      <c r="E233" s="257" t="s">
        <v>1</v>
      </c>
      <c r="F233" s="258" t="s">
        <v>285</v>
      </c>
      <c r="G233" s="256"/>
      <c r="H233" s="259">
        <v>2410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283</v>
      </c>
      <c r="AU233" s="265" t="s">
        <v>85</v>
      </c>
      <c r="AV233" s="14" t="s">
        <v>106</v>
      </c>
      <c r="AW233" s="14" t="s">
        <v>32</v>
      </c>
      <c r="AX233" s="14" t="s">
        <v>76</v>
      </c>
      <c r="AY233" s="265" t="s">
        <v>274</v>
      </c>
    </row>
    <row r="234" s="15" customFormat="1">
      <c r="A234" s="15"/>
      <c r="B234" s="266"/>
      <c r="C234" s="267"/>
      <c r="D234" s="245" t="s">
        <v>283</v>
      </c>
      <c r="E234" s="268" t="s">
        <v>1</v>
      </c>
      <c r="F234" s="269" t="s">
        <v>286</v>
      </c>
      <c r="G234" s="267"/>
      <c r="H234" s="270">
        <v>2410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283</v>
      </c>
      <c r="AU234" s="276" t="s">
        <v>85</v>
      </c>
      <c r="AV234" s="15" t="s">
        <v>281</v>
      </c>
      <c r="AW234" s="15" t="s">
        <v>32</v>
      </c>
      <c r="AX234" s="15" t="s">
        <v>83</v>
      </c>
      <c r="AY234" s="276" t="s">
        <v>274</v>
      </c>
    </row>
    <row r="235" s="2" customFormat="1" ht="24.15" customHeight="1">
      <c r="A235" s="39"/>
      <c r="B235" s="40"/>
      <c r="C235" s="230" t="s">
        <v>369</v>
      </c>
      <c r="D235" s="230" t="s">
        <v>276</v>
      </c>
      <c r="E235" s="231" t="s">
        <v>370</v>
      </c>
      <c r="F235" s="232" t="s">
        <v>371</v>
      </c>
      <c r="G235" s="233" t="s">
        <v>279</v>
      </c>
      <c r="H235" s="234">
        <v>2300</v>
      </c>
      <c r="I235" s="235"/>
      <c r="J235" s="236">
        <f>ROUND(I235*H235,2)</f>
        <v>0</v>
      </c>
      <c r="K235" s="232" t="s">
        <v>280</v>
      </c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281</v>
      </c>
      <c r="AT235" s="241" t="s">
        <v>276</v>
      </c>
      <c r="AU235" s="241" t="s">
        <v>85</v>
      </c>
      <c r="AY235" s="18" t="s">
        <v>274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281</v>
      </c>
      <c r="BM235" s="241" t="s">
        <v>372</v>
      </c>
    </row>
    <row r="236" s="13" customFormat="1">
      <c r="A236" s="13"/>
      <c r="B236" s="243"/>
      <c r="C236" s="244"/>
      <c r="D236" s="245" t="s">
        <v>283</v>
      </c>
      <c r="E236" s="246" t="s">
        <v>1</v>
      </c>
      <c r="F236" s="247" t="s">
        <v>373</v>
      </c>
      <c r="G236" s="244"/>
      <c r="H236" s="248">
        <v>2300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283</v>
      </c>
      <c r="AU236" s="254" t="s">
        <v>85</v>
      </c>
      <c r="AV236" s="13" t="s">
        <v>85</v>
      </c>
      <c r="AW236" s="13" t="s">
        <v>32</v>
      </c>
      <c r="AX236" s="13" t="s">
        <v>76</v>
      </c>
      <c r="AY236" s="254" t="s">
        <v>274</v>
      </c>
    </row>
    <row r="237" s="14" customFormat="1">
      <c r="A237" s="14"/>
      <c r="B237" s="255"/>
      <c r="C237" s="256"/>
      <c r="D237" s="245" t="s">
        <v>283</v>
      </c>
      <c r="E237" s="257" t="s">
        <v>1</v>
      </c>
      <c r="F237" s="258" t="s">
        <v>285</v>
      </c>
      <c r="G237" s="256"/>
      <c r="H237" s="259">
        <v>2300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283</v>
      </c>
      <c r="AU237" s="265" t="s">
        <v>85</v>
      </c>
      <c r="AV237" s="14" t="s">
        <v>106</v>
      </c>
      <c r="AW237" s="14" t="s">
        <v>32</v>
      </c>
      <c r="AX237" s="14" t="s">
        <v>76</v>
      </c>
      <c r="AY237" s="265" t="s">
        <v>274</v>
      </c>
    </row>
    <row r="238" s="15" customFormat="1">
      <c r="A238" s="15"/>
      <c r="B238" s="266"/>
      <c r="C238" s="267"/>
      <c r="D238" s="245" t="s">
        <v>283</v>
      </c>
      <c r="E238" s="268" t="s">
        <v>1</v>
      </c>
      <c r="F238" s="269" t="s">
        <v>286</v>
      </c>
      <c r="G238" s="267"/>
      <c r="H238" s="270">
        <v>2300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283</v>
      </c>
      <c r="AU238" s="276" t="s">
        <v>85</v>
      </c>
      <c r="AV238" s="15" t="s">
        <v>281</v>
      </c>
      <c r="AW238" s="15" t="s">
        <v>32</v>
      </c>
      <c r="AX238" s="15" t="s">
        <v>83</v>
      </c>
      <c r="AY238" s="276" t="s">
        <v>274</v>
      </c>
    </row>
    <row r="239" s="12" customFormat="1" ht="22.8" customHeight="1">
      <c r="A239" s="12"/>
      <c r="B239" s="214"/>
      <c r="C239" s="215"/>
      <c r="D239" s="216" t="s">
        <v>75</v>
      </c>
      <c r="E239" s="228" t="s">
        <v>85</v>
      </c>
      <c r="F239" s="228" t="s">
        <v>374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SUM(P240:P357)</f>
        <v>0</v>
      </c>
      <c r="Q239" s="222"/>
      <c r="R239" s="223">
        <f>SUM(R240:R357)</f>
        <v>2363.9938338899997</v>
      </c>
      <c r="S239" s="222"/>
      <c r="T239" s="224">
        <f>SUM(T240:T357)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83</v>
      </c>
      <c r="AT239" s="226" t="s">
        <v>75</v>
      </c>
      <c r="AU239" s="226" t="s">
        <v>83</v>
      </c>
      <c r="AY239" s="225" t="s">
        <v>274</v>
      </c>
      <c r="BK239" s="227">
        <f>SUM(BK240:BK357)</f>
        <v>0</v>
      </c>
    </row>
    <row r="240" s="2" customFormat="1" ht="33" customHeight="1">
      <c r="A240" s="39"/>
      <c r="B240" s="40"/>
      <c r="C240" s="230" t="s">
        <v>8</v>
      </c>
      <c r="D240" s="230" t="s">
        <v>276</v>
      </c>
      <c r="E240" s="231" t="s">
        <v>375</v>
      </c>
      <c r="F240" s="232" t="s">
        <v>376</v>
      </c>
      <c r="G240" s="233" t="s">
        <v>289</v>
      </c>
      <c r="H240" s="234">
        <v>16.199999999999999</v>
      </c>
      <c r="I240" s="235"/>
      <c r="J240" s="236">
        <f>ROUND(I240*H240,2)</f>
        <v>0</v>
      </c>
      <c r="K240" s="232" t="s">
        <v>280</v>
      </c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281</v>
      </c>
      <c r="AT240" s="241" t="s">
        <v>276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281</v>
      </c>
      <c r="BM240" s="241" t="s">
        <v>377</v>
      </c>
    </row>
    <row r="241" s="13" customFormat="1">
      <c r="A241" s="13"/>
      <c r="B241" s="243"/>
      <c r="C241" s="244"/>
      <c r="D241" s="245" t="s">
        <v>283</v>
      </c>
      <c r="E241" s="246" t="s">
        <v>1</v>
      </c>
      <c r="F241" s="247" t="s">
        <v>378</v>
      </c>
      <c r="G241" s="244"/>
      <c r="H241" s="248">
        <v>16.199999999999999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283</v>
      </c>
      <c r="AU241" s="254" t="s">
        <v>85</v>
      </c>
      <c r="AV241" s="13" t="s">
        <v>85</v>
      </c>
      <c r="AW241" s="13" t="s">
        <v>32</v>
      </c>
      <c r="AX241" s="13" t="s">
        <v>76</v>
      </c>
      <c r="AY241" s="254" t="s">
        <v>274</v>
      </c>
    </row>
    <row r="242" s="14" customFormat="1">
      <c r="A242" s="14"/>
      <c r="B242" s="255"/>
      <c r="C242" s="256"/>
      <c r="D242" s="245" t="s">
        <v>283</v>
      </c>
      <c r="E242" s="257" t="s">
        <v>1</v>
      </c>
      <c r="F242" s="258" t="s">
        <v>285</v>
      </c>
      <c r="G242" s="256"/>
      <c r="H242" s="259">
        <v>16.199999999999999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283</v>
      </c>
      <c r="AU242" s="265" t="s">
        <v>85</v>
      </c>
      <c r="AV242" s="14" t="s">
        <v>106</v>
      </c>
      <c r="AW242" s="14" t="s">
        <v>32</v>
      </c>
      <c r="AX242" s="14" t="s">
        <v>76</v>
      </c>
      <c r="AY242" s="265" t="s">
        <v>274</v>
      </c>
    </row>
    <row r="243" s="15" customFormat="1">
      <c r="A243" s="15"/>
      <c r="B243" s="266"/>
      <c r="C243" s="267"/>
      <c r="D243" s="245" t="s">
        <v>283</v>
      </c>
      <c r="E243" s="268" t="s">
        <v>1</v>
      </c>
      <c r="F243" s="269" t="s">
        <v>286</v>
      </c>
      <c r="G243" s="267"/>
      <c r="H243" s="270">
        <v>16.199999999999999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283</v>
      </c>
      <c r="AU243" s="276" t="s">
        <v>85</v>
      </c>
      <c r="AV243" s="15" t="s">
        <v>281</v>
      </c>
      <c r="AW243" s="15" t="s">
        <v>32</v>
      </c>
      <c r="AX243" s="15" t="s">
        <v>83</v>
      </c>
      <c r="AY243" s="276" t="s">
        <v>274</v>
      </c>
    </row>
    <row r="244" s="2" customFormat="1" ht="24.15" customHeight="1">
      <c r="A244" s="39"/>
      <c r="B244" s="40"/>
      <c r="C244" s="230" t="s">
        <v>379</v>
      </c>
      <c r="D244" s="230" t="s">
        <v>276</v>
      </c>
      <c r="E244" s="231" t="s">
        <v>380</v>
      </c>
      <c r="F244" s="232" t="s">
        <v>381</v>
      </c>
      <c r="G244" s="233" t="s">
        <v>279</v>
      </c>
      <c r="H244" s="234">
        <v>147</v>
      </c>
      <c r="I244" s="235"/>
      <c r="J244" s="236">
        <f>ROUND(I244*H244,2)</f>
        <v>0</v>
      </c>
      <c r="K244" s="232" t="s">
        <v>280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0.00017000000000000001</v>
      </c>
      <c r="R244" s="239">
        <f>Q244*H244</f>
        <v>0.024990000000000002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281</v>
      </c>
      <c r="AT244" s="241" t="s">
        <v>276</v>
      </c>
      <c r="AU244" s="241" t="s">
        <v>85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281</v>
      </c>
      <c r="BM244" s="241" t="s">
        <v>382</v>
      </c>
    </row>
    <row r="245" s="13" customFormat="1">
      <c r="A245" s="13"/>
      <c r="B245" s="243"/>
      <c r="C245" s="244"/>
      <c r="D245" s="245" t="s">
        <v>283</v>
      </c>
      <c r="E245" s="246" t="s">
        <v>1</v>
      </c>
      <c r="F245" s="247" t="s">
        <v>383</v>
      </c>
      <c r="G245" s="244"/>
      <c r="H245" s="248">
        <v>147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283</v>
      </c>
      <c r="AU245" s="254" t="s">
        <v>85</v>
      </c>
      <c r="AV245" s="13" t="s">
        <v>85</v>
      </c>
      <c r="AW245" s="13" t="s">
        <v>32</v>
      </c>
      <c r="AX245" s="13" t="s">
        <v>76</v>
      </c>
      <c r="AY245" s="254" t="s">
        <v>274</v>
      </c>
    </row>
    <row r="246" s="14" customFormat="1">
      <c r="A246" s="14"/>
      <c r="B246" s="255"/>
      <c r="C246" s="256"/>
      <c r="D246" s="245" t="s">
        <v>283</v>
      </c>
      <c r="E246" s="257" t="s">
        <v>1</v>
      </c>
      <c r="F246" s="258" t="s">
        <v>285</v>
      </c>
      <c r="G246" s="256"/>
      <c r="H246" s="259">
        <v>147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283</v>
      </c>
      <c r="AU246" s="265" t="s">
        <v>85</v>
      </c>
      <c r="AV246" s="14" t="s">
        <v>106</v>
      </c>
      <c r="AW246" s="14" t="s">
        <v>32</v>
      </c>
      <c r="AX246" s="14" t="s">
        <v>76</v>
      </c>
      <c r="AY246" s="265" t="s">
        <v>274</v>
      </c>
    </row>
    <row r="247" s="15" customFormat="1">
      <c r="A247" s="15"/>
      <c r="B247" s="266"/>
      <c r="C247" s="267"/>
      <c r="D247" s="245" t="s">
        <v>283</v>
      </c>
      <c r="E247" s="268" t="s">
        <v>1</v>
      </c>
      <c r="F247" s="269" t="s">
        <v>286</v>
      </c>
      <c r="G247" s="267"/>
      <c r="H247" s="270">
        <v>147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283</v>
      </c>
      <c r="AU247" s="276" t="s">
        <v>85</v>
      </c>
      <c r="AV247" s="15" t="s">
        <v>281</v>
      </c>
      <c r="AW247" s="15" t="s">
        <v>32</v>
      </c>
      <c r="AX247" s="15" t="s">
        <v>83</v>
      </c>
      <c r="AY247" s="276" t="s">
        <v>274</v>
      </c>
    </row>
    <row r="248" s="2" customFormat="1" ht="24.15" customHeight="1">
      <c r="A248" s="39"/>
      <c r="B248" s="40"/>
      <c r="C248" s="287" t="s">
        <v>384</v>
      </c>
      <c r="D248" s="287" t="s">
        <v>385</v>
      </c>
      <c r="E248" s="288" t="s">
        <v>386</v>
      </c>
      <c r="F248" s="289" t="s">
        <v>387</v>
      </c>
      <c r="G248" s="290" t="s">
        <v>279</v>
      </c>
      <c r="H248" s="291">
        <v>174.12200000000001</v>
      </c>
      <c r="I248" s="292"/>
      <c r="J248" s="293">
        <f>ROUND(I248*H248,2)</f>
        <v>0</v>
      </c>
      <c r="K248" s="289" t="s">
        <v>280</v>
      </c>
      <c r="L248" s="294"/>
      <c r="M248" s="295" t="s">
        <v>1</v>
      </c>
      <c r="N248" s="296" t="s">
        <v>41</v>
      </c>
      <c r="O248" s="92"/>
      <c r="P248" s="239">
        <f>O248*H248</f>
        <v>0</v>
      </c>
      <c r="Q248" s="239">
        <v>0.00029999999999999997</v>
      </c>
      <c r="R248" s="239">
        <f>Q248*H248</f>
        <v>0.052236600000000001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333</v>
      </c>
      <c r="AT248" s="241" t="s">
        <v>385</v>
      </c>
      <c r="AU248" s="241" t="s">
        <v>85</v>
      </c>
      <c r="AY248" s="18" t="s">
        <v>274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281</v>
      </c>
      <c r="BM248" s="241" t="s">
        <v>388</v>
      </c>
    </row>
    <row r="249" s="13" customFormat="1">
      <c r="A249" s="13"/>
      <c r="B249" s="243"/>
      <c r="C249" s="244"/>
      <c r="D249" s="245" t="s">
        <v>283</v>
      </c>
      <c r="E249" s="244"/>
      <c r="F249" s="247" t="s">
        <v>389</v>
      </c>
      <c r="G249" s="244"/>
      <c r="H249" s="248">
        <v>174.12200000000001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283</v>
      </c>
      <c r="AU249" s="254" t="s">
        <v>85</v>
      </c>
      <c r="AV249" s="13" t="s">
        <v>85</v>
      </c>
      <c r="AW249" s="13" t="s">
        <v>4</v>
      </c>
      <c r="AX249" s="13" t="s">
        <v>83</v>
      </c>
      <c r="AY249" s="254" t="s">
        <v>274</v>
      </c>
    </row>
    <row r="250" s="2" customFormat="1" ht="16.5" customHeight="1">
      <c r="A250" s="39"/>
      <c r="B250" s="40"/>
      <c r="C250" s="230" t="s">
        <v>390</v>
      </c>
      <c r="D250" s="230" t="s">
        <v>276</v>
      </c>
      <c r="E250" s="231" t="s">
        <v>391</v>
      </c>
      <c r="F250" s="232" t="s">
        <v>392</v>
      </c>
      <c r="G250" s="233" t="s">
        <v>289</v>
      </c>
      <c r="H250" s="234">
        <v>3</v>
      </c>
      <c r="I250" s="235"/>
      <c r="J250" s="236">
        <f>ROUND(I250*H250,2)</f>
        <v>0</v>
      </c>
      <c r="K250" s="232" t="s">
        <v>280</v>
      </c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2.3010199999999998</v>
      </c>
      <c r="R250" s="239">
        <f>Q250*H250</f>
        <v>6.90306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281</v>
      </c>
      <c r="AT250" s="241" t="s">
        <v>276</v>
      </c>
      <c r="AU250" s="241" t="s">
        <v>85</v>
      </c>
      <c r="AY250" s="18" t="s">
        <v>274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281</v>
      </c>
      <c r="BM250" s="241" t="s">
        <v>393</v>
      </c>
    </row>
    <row r="251" s="13" customFormat="1">
      <c r="A251" s="13"/>
      <c r="B251" s="243"/>
      <c r="C251" s="244"/>
      <c r="D251" s="245" t="s">
        <v>283</v>
      </c>
      <c r="E251" s="246" t="s">
        <v>1</v>
      </c>
      <c r="F251" s="247" t="s">
        <v>394</v>
      </c>
      <c r="G251" s="244"/>
      <c r="H251" s="248">
        <v>3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283</v>
      </c>
      <c r="AU251" s="254" t="s">
        <v>85</v>
      </c>
      <c r="AV251" s="13" t="s">
        <v>85</v>
      </c>
      <c r="AW251" s="13" t="s">
        <v>32</v>
      </c>
      <c r="AX251" s="13" t="s">
        <v>76</v>
      </c>
      <c r="AY251" s="254" t="s">
        <v>274</v>
      </c>
    </row>
    <row r="252" s="14" customFormat="1">
      <c r="A252" s="14"/>
      <c r="B252" s="255"/>
      <c r="C252" s="256"/>
      <c r="D252" s="245" t="s">
        <v>283</v>
      </c>
      <c r="E252" s="257" t="s">
        <v>1</v>
      </c>
      <c r="F252" s="258" t="s">
        <v>285</v>
      </c>
      <c r="G252" s="256"/>
      <c r="H252" s="259">
        <v>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283</v>
      </c>
      <c r="AU252" s="265" t="s">
        <v>85</v>
      </c>
      <c r="AV252" s="14" t="s">
        <v>106</v>
      </c>
      <c r="AW252" s="14" t="s">
        <v>32</v>
      </c>
      <c r="AX252" s="14" t="s">
        <v>76</v>
      </c>
      <c r="AY252" s="265" t="s">
        <v>274</v>
      </c>
    </row>
    <row r="253" s="15" customFormat="1">
      <c r="A253" s="15"/>
      <c r="B253" s="266"/>
      <c r="C253" s="267"/>
      <c r="D253" s="245" t="s">
        <v>283</v>
      </c>
      <c r="E253" s="268" t="s">
        <v>1</v>
      </c>
      <c r="F253" s="269" t="s">
        <v>286</v>
      </c>
      <c r="G253" s="267"/>
      <c r="H253" s="270">
        <v>3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283</v>
      </c>
      <c r="AU253" s="276" t="s">
        <v>85</v>
      </c>
      <c r="AV253" s="15" t="s">
        <v>281</v>
      </c>
      <c r="AW253" s="15" t="s">
        <v>32</v>
      </c>
      <c r="AX253" s="15" t="s">
        <v>83</v>
      </c>
      <c r="AY253" s="276" t="s">
        <v>274</v>
      </c>
    </row>
    <row r="254" s="2" customFormat="1" ht="24.15" customHeight="1">
      <c r="A254" s="39"/>
      <c r="B254" s="40"/>
      <c r="C254" s="230" t="s">
        <v>395</v>
      </c>
      <c r="D254" s="230" t="s">
        <v>276</v>
      </c>
      <c r="E254" s="231" t="s">
        <v>396</v>
      </c>
      <c r="F254" s="232" t="s">
        <v>397</v>
      </c>
      <c r="G254" s="233" t="s">
        <v>398</v>
      </c>
      <c r="H254" s="234">
        <v>60</v>
      </c>
      <c r="I254" s="235"/>
      <c r="J254" s="236">
        <f>ROUND(I254*H254,2)</f>
        <v>0</v>
      </c>
      <c r="K254" s="232" t="s">
        <v>280</v>
      </c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0.00048999999999999998</v>
      </c>
      <c r="R254" s="239">
        <f>Q254*H254</f>
        <v>0.029399999999999999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281</v>
      </c>
      <c r="AT254" s="241" t="s">
        <v>276</v>
      </c>
      <c r="AU254" s="241" t="s">
        <v>85</v>
      </c>
      <c r="AY254" s="18" t="s">
        <v>274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281</v>
      </c>
      <c r="BM254" s="241" t="s">
        <v>399</v>
      </c>
    </row>
    <row r="255" s="13" customFormat="1">
      <c r="A255" s="13"/>
      <c r="B255" s="243"/>
      <c r="C255" s="244"/>
      <c r="D255" s="245" t="s">
        <v>283</v>
      </c>
      <c r="E255" s="246" t="s">
        <v>1</v>
      </c>
      <c r="F255" s="247" t="s">
        <v>400</v>
      </c>
      <c r="G255" s="244"/>
      <c r="H255" s="248">
        <v>60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283</v>
      </c>
      <c r="AU255" s="254" t="s">
        <v>85</v>
      </c>
      <c r="AV255" s="13" t="s">
        <v>85</v>
      </c>
      <c r="AW255" s="13" t="s">
        <v>32</v>
      </c>
      <c r="AX255" s="13" t="s">
        <v>76</v>
      </c>
      <c r="AY255" s="254" t="s">
        <v>274</v>
      </c>
    </row>
    <row r="256" s="14" customFormat="1">
      <c r="A256" s="14"/>
      <c r="B256" s="255"/>
      <c r="C256" s="256"/>
      <c r="D256" s="245" t="s">
        <v>283</v>
      </c>
      <c r="E256" s="257" t="s">
        <v>1</v>
      </c>
      <c r="F256" s="258" t="s">
        <v>285</v>
      </c>
      <c r="G256" s="256"/>
      <c r="H256" s="259">
        <v>60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283</v>
      </c>
      <c r="AU256" s="265" t="s">
        <v>85</v>
      </c>
      <c r="AV256" s="14" t="s">
        <v>106</v>
      </c>
      <c r="AW256" s="14" t="s">
        <v>32</v>
      </c>
      <c r="AX256" s="14" t="s">
        <v>76</v>
      </c>
      <c r="AY256" s="265" t="s">
        <v>274</v>
      </c>
    </row>
    <row r="257" s="15" customFormat="1">
      <c r="A257" s="15"/>
      <c r="B257" s="266"/>
      <c r="C257" s="267"/>
      <c r="D257" s="245" t="s">
        <v>283</v>
      </c>
      <c r="E257" s="268" t="s">
        <v>1</v>
      </c>
      <c r="F257" s="269" t="s">
        <v>286</v>
      </c>
      <c r="G257" s="267"/>
      <c r="H257" s="270">
        <v>60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283</v>
      </c>
      <c r="AU257" s="276" t="s">
        <v>85</v>
      </c>
      <c r="AV257" s="15" t="s">
        <v>281</v>
      </c>
      <c r="AW257" s="15" t="s">
        <v>32</v>
      </c>
      <c r="AX257" s="15" t="s">
        <v>83</v>
      </c>
      <c r="AY257" s="276" t="s">
        <v>274</v>
      </c>
    </row>
    <row r="258" s="2" customFormat="1" ht="24.15" customHeight="1">
      <c r="A258" s="39"/>
      <c r="B258" s="40"/>
      <c r="C258" s="230" t="s">
        <v>401</v>
      </c>
      <c r="D258" s="230" t="s">
        <v>276</v>
      </c>
      <c r="E258" s="231" t="s">
        <v>402</v>
      </c>
      <c r="F258" s="232" t="s">
        <v>403</v>
      </c>
      <c r="G258" s="233" t="s">
        <v>289</v>
      </c>
      <c r="H258" s="234">
        <v>238.59999999999999</v>
      </c>
      <c r="I258" s="235"/>
      <c r="J258" s="236">
        <f>ROUND(I258*H258,2)</f>
        <v>0</v>
      </c>
      <c r="K258" s="232" t="s">
        <v>280</v>
      </c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2.1600000000000001</v>
      </c>
      <c r="R258" s="239">
        <f>Q258*H258</f>
        <v>515.37599999999998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281</v>
      </c>
      <c r="AT258" s="241" t="s">
        <v>276</v>
      </c>
      <c r="AU258" s="241" t="s">
        <v>85</v>
      </c>
      <c r="AY258" s="18" t="s">
        <v>274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281</v>
      </c>
      <c r="BM258" s="241" t="s">
        <v>404</v>
      </c>
    </row>
    <row r="259" s="16" customFormat="1">
      <c r="A259" s="16"/>
      <c r="B259" s="277"/>
      <c r="C259" s="278"/>
      <c r="D259" s="245" t="s">
        <v>283</v>
      </c>
      <c r="E259" s="279" t="s">
        <v>1</v>
      </c>
      <c r="F259" s="280" t="s">
        <v>352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6" t="s">
        <v>283</v>
      </c>
      <c r="AU259" s="286" t="s">
        <v>85</v>
      </c>
      <c r="AV259" s="16" t="s">
        <v>83</v>
      </c>
      <c r="AW259" s="16" t="s">
        <v>32</v>
      </c>
      <c r="AX259" s="16" t="s">
        <v>76</v>
      </c>
      <c r="AY259" s="286" t="s">
        <v>274</v>
      </c>
    </row>
    <row r="260" s="13" customFormat="1">
      <c r="A260" s="13"/>
      <c r="B260" s="243"/>
      <c r="C260" s="244"/>
      <c r="D260" s="245" t="s">
        <v>283</v>
      </c>
      <c r="E260" s="246" t="s">
        <v>1</v>
      </c>
      <c r="F260" s="247" t="s">
        <v>405</v>
      </c>
      <c r="G260" s="244"/>
      <c r="H260" s="248">
        <v>79.980000000000004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283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274</v>
      </c>
    </row>
    <row r="261" s="13" customFormat="1">
      <c r="A261" s="13"/>
      <c r="B261" s="243"/>
      <c r="C261" s="244"/>
      <c r="D261" s="245" t="s">
        <v>283</v>
      </c>
      <c r="E261" s="246" t="s">
        <v>1</v>
      </c>
      <c r="F261" s="247" t="s">
        <v>406</v>
      </c>
      <c r="G261" s="244"/>
      <c r="H261" s="248">
        <v>25.870000000000001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283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274</v>
      </c>
    </row>
    <row r="262" s="13" customFormat="1">
      <c r="A262" s="13"/>
      <c r="B262" s="243"/>
      <c r="C262" s="244"/>
      <c r="D262" s="245" t="s">
        <v>283</v>
      </c>
      <c r="E262" s="246" t="s">
        <v>1</v>
      </c>
      <c r="F262" s="247" t="s">
        <v>407</v>
      </c>
      <c r="G262" s="244"/>
      <c r="H262" s="248">
        <v>67.400000000000006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283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274</v>
      </c>
    </row>
    <row r="263" s="13" customFormat="1">
      <c r="A263" s="13"/>
      <c r="B263" s="243"/>
      <c r="C263" s="244"/>
      <c r="D263" s="245" t="s">
        <v>283</v>
      </c>
      <c r="E263" s="246" t="s">
        <v>1</v>
      </c>
      <c r="F263" s="247" t="s">
        <v>408</v>
      </c>
      <c r="G263" s="244"/>
      <c r="H263" s="248">
        <v>65.349999999999994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283</v>
      </c>
      <c r="AU263" s="254" t="s">
        <v>85</v>
      </c>
      <c r="AV263" s="13" t="s">
        <v>85</v>
      </c>
      <c r="AW263" s="13" t="s">
        <v>32</v>
      </c>
      <c r="AX263" s="13" t="s">
        <v>76</v>
      </c>
      <c r="AY263" s="254" t="s">
        <v>274</v>
      </c>
    </row>
    <row r="264" s="14" customFormat="1">
      <c r="A264" s="14"/>
      <c r="B264" s="255"/>
      <c r="C264" s="256"/>
      <c r="D264" s="245" t="s">
        <v>283</v>
      </c>
      <c r="E264" s="257" t="s">
        <v>1</v>
      </c>
      <c r="F264" s="258" t="s">
        <v>285</v>
      </c>
      <c r="G264" s="256"/>
      <c r="H264" s="259">
        <v>238.59999999999999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283</v>
      </c>
      <c r="AU264" s="265" t="s">
        <v>85</v>
      </c>
      <c r="AV264" s="14" t="s">
        <v>106</v>
      </c>
      <c r="AW264" s="14" t="s">
        <v>32</v>
      </c>
      <c r="AX264" s="14" t="s">
        <v>76</v>
      </c>
      <c r="AY264" s="265" t="s">
        <v>274</v>
      </c>
    </row>
    <row r="265" s="15" customFormat="1">
      <c r="A265" s="15"/>
      <c r="B265" s="266"/>
      <c r="C265" s="267"/>
      <c r="D265" s="245" t="s">
        <v>283</v>
      </c>
      <c r="E265" s="268" t="s">
        <v>1</v>
      </c>
      <c r="F265" s="269" t="s">
        <v>286</v>
      </c>
      <c r="G265" s="267"/>
      <c r="H265" s="270">
        <v>238.59999999999999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6" t="s">
        <v>283</v>
      </c>
      <c r="AU265" s="276" t="s">
        <v>85</v>
      </c>
      <c r="AV265" s="15" t="s">
        <v>281</v>
      </c>
      <c r="AW265" s="15" t="s">
        <v>32</v>
      </c>
      <c r="AX265" s="15" t="s">
        <v>83</v>
      </c>
      <c r="AY265" s="276" t="s">
        <v>274</v>
      </c>
    </row>
    <row r="266" s="2" customFormat="1" ht="21.75" customHeight="1">
      <c r="A266" s="39"/>
      <c r="B266" s="40"/>
      <c r="C266" s="230" t="s">
        <v>7</v>
      </c>
      <c r="D266" s="230" t="s">
        <v>276</v>
      </c>
      <c r="E266" s="231" t="s">
        <v>409</v>
      </c>
      <c r="F266" s="232" t="s">
        <v>410</v>
      </c>
      <c r="G266" s="233" t="s">
        <v>341</v>
      </c>
      <c r="H266" s="234">
        <v>11.121</v>
      </c>
      <c r="I266" s="235"/>
      <c r="J266" s="236">
        <f>ROUND(I266*H266,2)</f>
        <v>0</v>
      </c>
      <c r="K266" s="232" t="s">
        <v>280</v>
      </c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1.06277</v>
      </c>
      <c r="R266" s="239">
        <f>Q266*H266</f>
        <v>11.81906517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281</v>
      </c>
      <c r="AT266" s="241" t="s">
        <v>276</v>
      </c>
      <c r="AU266" s="241" t="s">
        <v>85</v>
      </c>
      <c r="AY266" s="18" t="s">
        <v>274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281</v>
      </c>
      <c r="BM266" s="241" t="s">
        <v>411</v>
      </c>
    </row>
    <row r="267" s="16" customFormat="1">
      <c r="A267" s="16"/>
      <c r="B267" s="277"/>
      <c r="C267" s="278"/>
      <c r="D267" s="245" t="s">
        <v>283</v>
      </c>
      <c r="E267" s="279" t="s">
        <v>1</v>
      </c>
      <c r="F267" s="280" t="s">
        <v>412</v>
      </c>
      <c r="G267" s="278"/>
      <c r="H267" s="279" t="s">
        <v>1</v>
      </c>
      <c r="I267" s="281"/>
      <c r="J267" s="278"/>
      <c r="K267" s="278"/>
      <c r="L267" s="282"/>
      <c r="M267" s="283"/>
      <c r="N267" s="284"/>
      <c r="O267" s="284"/>
      <c r="P267" s="284"/>
      <c r="Q267" s="284"/>
      <c r="R267" s="284"/>
      <c r="S267" s="284"/>
      <c r="T267" s="285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6" t="s">
        <v>283</v>
      </c>
      <c r="AU267" s="286" t="s">
        <v>85</v>
      </c>
      <c r="AV267" s="16" t="s">
        <v>83</v>
      </c>
      <c r="AW267" s="16" t="s">
        <v>32</v>
      </c>
      <c r="AX267" s="16" t="s">
        <v>76</v>
      </c>
      <c r="AY267" s="286" t="s">
        <v>274</v>
      </c>
    </row>
    <row r="268" s="13" customFormat="1">
      <c r="A268" s="13"/>
      <c r="B268" s="243"/>
      <c r="C268" s="244"/>
      <c r="D268" s="245" t="s">
        <v>283</v>
      </c>
      <c r="E268" s="246" t="s">
        <v>1</v>
      </c>
      <c r="F268" s="247" t="s">
        <v>413</v>
      </c>
      <c r="G268" s="244"/>
      <c r="H268" s="248">
        <v>3.0419999999999998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283</v>
      </c>
      <c r="AU268" s="254" t="s">
        <v>85</v>
      </c>
      <c r="AV268" s="13" t="s">
        <v>85</v>
      </c>
      <c r="AW268" s="13" t="s">
        <v>32</v>
      </c>
      <c r="AX268" s="13" t="s">
        <v>76</v>
      </c>
      <c r="AY268" s="254" t="s">
        <v>274</v>
      </c>
    </row>
    <row r="269" s="13" customFormat="1">
      <c r="A269" s="13"/>
      <c r="B269" s="243"/>
      <c r="C269" s="244"/>
      <c r="D269" s="245" t="s">
        <v>283</v>
      </c>
      <c r="E269" s="246" t="s">
        <v>1</v>
      </c>
      <c r="F269" s="247" t="s">
        <v>414</v>
      </c>
      <c r="G269" s="244"/>
      <c r="H269" s="248">
        <v>0.125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283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274</v>
      </c>
    </row>
    <row r="270" s="14" customFormat="1">
      <c r="A270" s="14"/>
      <c r="B270" s="255"/>
      <c r="C270" s="256"/>
      <c r="D270" s="245" t="s">
        <v>283</v>
      </c>
      <c r="E270" s="257" t="s">
        <v>1</v>
      </c>
      <c r="F270" s="258" t="s">
        <v>285</v>
      </c>
      <c r="G270" s="256"/>
      <c r="H270" s="259">
        <v>3.1669999999999998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283</v>
      </c>
      <c r="AU270" s="265" t="s">
        <v>85</v>
      </c>
      <c r="AV270" s="14" t="s">
        <v>106</v>
      </c>
      <c r="AW270" s="14" t="s">
        <v>32</v>
      </c>
      <c r="AX270" s="14" t="s">
        <v>76</v>
      </c>
      <c r="AY270" s="265" t="s">
        <v>274</v>
      </c>
    </row>
    <row r="271" s="16" customFormat="1">
      <c r="A271" s="16"/>
      <c r="B271" s="277"/>
      <c r="C271" s="278"/>
      <c r="D271" s="245" t="s">
        <v>283</v>
      </c>
      <c r="E271" s="279" t="s">
        <v>1</v>
      </c>
      <c r="F271" s="280" t="s">
        <v>415</v>
      </c>
      <c r="G271" s="278"/>
      <c r="H271" s="279" t="s">
        <v>1</v>
      </c>
      <c r="I271" s="281"/>
      <c r="J271" s="278"/>
      <c r="K271" s="278"/>
      <c r="L271" s="282"/>
      <c r="M271" s="283"/>
      <c r="N271" s="284"/>
      <c r="O271" s="284"/>
      <c r="P271" s="284"/>
      <c r="Q271" s="284"/>
      <c r="R271" s="284"/>
      <c r="S271" s="284"/>
      <c r="T271" s="28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6" t="s">
        <v>283</v>
      </c>
      <c r="AU271" s="286" t="s">
        <v>85</v>
      </c>
      <c r="AV271" s="16" t="s">
        <v>83</v>
      </c>
      <c r="AW271" s="16" t="s">
        <v>32</v>
      </c>
      <c r="AX271" s="16" t="s">
        <v>76</v>
      </c>
      <c r="AY271" s="286" t="s">
        <v>274</v>
      </c>
    </row>
    <row r="272" s="13" customFormat="1">
      <c r="A272" s="13"/>
      <c r="B272" s="243"/>
      <c r="C272" s="244"/>
      <c r="D272" s="245" t="s">
        <v>283</v>
      </c>
      <c r="E272" s="246" t="s">
        <v>1</v>
      </c>
      <c r="F272" s="247" t="s">
        <v>416</v>
      </c>
      <c r="G272" s="244"/>
      <c r="H272" s="248">
        <v>2.5990000000000002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283</v>
      </c>
      <c r="AU272" s="254" t="s">
        <v>85</v>
      </c>
      <c r="AV272" s="13" t="s">
        <v>85</v>
      </c>
      <c r="AW272" s="13" t="s">
        <v>32</v>
      </c>
      <c r="AX272" s="13" t="s">
        <v>76</v>
      </c>
      <c r="AY272" s="254" t="s">
        <v>274</v>
      </c>
    </row>
    <row r="273" s="13" customFormat="1">
      <c r="A273" s="13"/>
      <c r="B273" s="243"/>
      <c r="C273" s="244"/>
      <c r="D273" s="245" t="s">
        <v>283</v>
      </c>
      <c r="E273" s="246" t="s">
        <v>1</v>
      </c>
      <c r="F273" s="247" t="s">
        <v>417</v>
      </c>
      <c r="G273" s="244"/>
      <c r="H273" s="248">
        <v>4.9459999999999997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283</v>
      </c>
      <c r="AU273" s="254" t="s">
        <v>85</v>
      </c>
      <c r="AV273" s="13" t="s">
        <v>85</v>
      </c>
      <c r="AW273" s="13" t="s">
        <v>32</v>
      </c>
      <c r="AX273" s="13" t="s">
        <v>76</v>
      </c>
      <c r="AY273" s="254" t="s">
        <v>274</v>
      </c>
    </row>
    <row r="274" s="13" customFormat="1">
      <c r="A274" s="13"/>
      <c r="B274" s="243"/>
      <c r="C274" s="244"/>
      <c r="D274" s="245" t="s">
        <v>283</v>
      </c>
      <c r="E274" s="246" t="s">
        <v>1</v>
      </c>
      <c r="F274" s="247" t="s">
        <v>418</v>
      </c>
      <c r="G274" s="244"/>
      <c r="H274" s="248">
        <v>0.40899999999999997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283</v>
      </c>
      <c r="AU274" s="254" t="s">
        <v>85</v>
      </c>
      <c r="AV274" s="13" t="s">
        <v>85</v>
      </c>
      <c r="AW274" s="13" t="s">
        <v>32</v>
      </c>
      <c r="AX274" s="13" t="s">
        <v>76</v>
      </c>
      <c r="AY274" s="254" t="s">
        <v>274</v>
      </c>
    </row>
    <row r="275" s="14" customFormat="1">
      <c r="A275" s="14"/>
      <c r="B275" s="255"/>
      <c r="C275" s="256"/>
      <c r="D275" s="245" t="s">
        <v>283</v>
      </c>
      <c r="E275" s="257" t="s">
        <v>1</v>
      </c>
      <c r="F275" s="258" t="s">
        <v>285</v>
      </c>
      <c r="G275" s="256"/>
      <c r="H275" s="259">
        <v>7.9539999999999997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283</v>
      </c>
      <c r="AU275" s="265" t="s">
        <v>85</v>
      </c>
      <c r="AV275" s="14" t="s">
        <v>106</v>
      </c>
      <c r="AW275" s="14" t="s">
        <v>32</v>
      </c>
      <c r="AX275" s="14" t="s">
        <v>76</v>
      </c>
      <c r="AY275" s="265" t="s">
        <v>274</v>
      </c>
    </row>
    <row r="276" s="15" customFormat="1">
      <c r="A276" s="15"/>
      <c r="B276" s="266"/>
      <c r="C276" s="267"/>
      <c r="D276" s="245" t="s">
        <v>283</v>
      </c>
      <c r="E276" s="268" t="s">
        <v>1</v>
      </c>
      <c r="F276" s="269" t="s">
        <v>286</v>
      </c>
      <c r="G276" s="267"/>
      <c r="H276" s="270">
        <v>11.121</v>
      </c>
      <c r="I276" s="271"/>
      <c r="J276" s="267"/>
      <c r="K276" s="267"/>
      <c r="L276" s="272"/>
      <c r="M276" s="273"/>
      <c r="N276" s="274"/>
      <c r="O276" s="274"/>
      <c r="P276" s="274"/>
      <c r="Q276" s="274"/>
      <c r="R276" s="274"/>
      <c r="S276" s="274"/>
      <c r="T276" s="27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6" t="s">
        <v>283</v>
      </c>
      <c r="AU276" s="276" t="s">
        <v>85</v>
      </c>
      <c r="AV276" s="15" t="s">
        <v>281</v>
      </c>
      <c r="AW276" s="15" t="s">
        <v>32</v>
      </c>
      <c r="AX276" s="15" t="s">
        <v>83</v>
      </c>
      <c r="AY276" s="276" t="s">
        <v>274</v>
      </c>
    </row>
    <row r="277" s="2" customFormat="1" ht="24.15" customHeight="1">
      <c r="A277" s="39"/>
      <c r="B277" s="40"/>
      <c r="C277" s="230" t="s">
        <v>419</v>
      </c>
      <c r="D277" s="230" t="s">
        <v>276</v>
      </c>
      <c r="E277" s="231" t="s">
        <v>420</v>
      </c>
      <c r="F277" s="232" t="s">
        <v>421</v>
      </c>
      <c r="G277" s="233" t="s">
        <v>289</v>
      </c>
      <c r="H277" s="234">
        <v>237.125</v>
      </c>
      <c r="I277" s="235"/>
      <c r="J277" s="236">
        <f>ROUND(I277*H277,2)</f>
        <v>0</v>
      </c>
      <c r="K277" s="232" t="s">
        <v>280</v>
      </c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2.5018699999999998</v>
      </c>
      <c r="R277" s="239">
        <f>Q277*H277</f>
        <v>593.25592374999997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281</v>
      </c>
      <c r="AT277" s="241" t="s">
        <v>276</v>
      </c>
      <c r="AU277" s="241" t="s">
        <v>85</v>
      </c>
      <c r="AY277" s="18" t="s">
        <v>274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281</v>
      </c>
      <c r="BM277" s="241" t="s">
        <v>422</v>
      </c>
    </row>
    <row r="278" s="16" customFormat="1">
      <c r="A278" s="16"/>
      <c r="B278" s="277"/>
      <c r="C278" s="278"/>
      <c r="D278" s="245" t="s">
        <v>283</v>
      </c>
      <c r="E278" s="279" t="s">
        <v>1</v>
      </c>
      <c r="F278" s="280" t="s">
        <v>412</v>
      </c>
      <c r="G278" s="278"/>
      <c r="H278" s="279" t="s">
        <v>1</v>
      </c>
      <c r="I278" s="281"/>
      <c r="J278" s="278"/>
      <c r="K278" s="278"/>
      <c r="L278" s="282"/>
      <c r="M278" s="283"/>
      <c r="N278" s="284"/>
      <c r="O278" s="284"/>
      <c r="P278" s="284"/>
      <c r="Q278" s="284"/>
      <c r="R278" s="284"/>
      <c r="S278" s="284"/>
      <c r="T278" s="285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6" t="s">
        <v>283</v>
      </c>
      <c r="AU278" s="286" t="s">
        <v>85</v>
      </c>
      <c r="AV278" s="16" t="s">
        <v>83</v>
      </c>
      <c r="AW278" s="16" t="s">
        <v>32</v>
      </c>
      <c r="AX278" s="16" t="s">
        <v>76</v>
      </c>
      <c r="AY278" s="286" t="s">
        <v>274</v>
      </c>
    </row>
    <row r="279" s="13" customFormat="1">
      <c r="A279" s="13"/>
      <c r="B279" s="243"/>
      <c r="C279" s="244"/>
      <c r="D279" s="245" t="s">
        <v>283</v>
      </c>
      <c r="E279" s="246" t="s">
        <v>1</v>
      </c>
      <c r="F279" s="247" t="s">
        <v>423</v>
      </c>
      <c r="G279" s="244"/>
      <c r="H279" s="248">
        <v>67.590000000000003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283</v>
      </c>
      <c r="AU279" s="254" t="s">
        <v>85</v>
      </c>
      <c r="AV279" s="13" t="s">
        <v>85</v>
      </c>
      <c r="AW279" s="13" t="s">
        <v>32</v>
      </c>
      <c r="AX279" s="13" t="s">
        <v>76</v>
      </c>
      <c r="AY279" s="254" t="s">
        <v>274</v>
      </c>
    </row>
    <row r="280" s="13" customFormat="1">
      <c r="A280" s="13"/>
      <c r="B280" s="243"/>
      <c r="C280" s="244"/>
      <c r="D280" s="245" t="s">
        <v>283</v>
      </c>
      <c r="E280" s="246" t="s">
        <v>1</v>
      </c>
      <c r="F280" s="247" t="s">
        <v>424</v>
      </c>
      <c r="G280" s="244"/>
      <c r="H280" s="248">
        <v>1.8500000000000001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283</v>
      </c>
      <c r="AU280" s="254" t="s">
        <v>85</v>
      </c>
      <c r="AV280" s="13" t="s">
        <v>85</v>
      </c>
      <c r="AW280" s="13" t="s">
        <v>32</v>
      </c>
      <c r="AX280" s="13" t="s">
        <v>76</v>
      </c>
      <c r="AY280" s="254" t="s">
        <v>274</v>
      </c>
    </row>
    <row r="281" s="14" customFormat="1">
      <c r="A281" s="14"/>
      <c r="B281" s="255"/>
      <c r="C281" s="256"/>
      <c r="D281" s="245" t="s">
        <v>283</v>
      </c>
      <c r="E281" s="257" t="s">
        <v>1</v>
      </c>
      <c r="F281" s="258" t="s">
        <v>285</v>
      </c>
      <c r="G281" s="256"/>
      <c r="H281" s="259">
        <v>69.439999999999998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283</v>
      </c>
      <c r="AU281" s="265" t="s">
        <v>85</v>
      </c>
      <c r="AV281" s="14" t="s">
        <v>106</v>
      </c>
      <c r="AW281" s="14" t="s">
        <v>32</v>
      </c>
      <c r="AX281" s="14" t="s">
        <v>76</v>
      </c>
      <c r="AY281" s="265" t="s">
        <v>274</v>
      </c>
    </row>
    <row r="282" s="16" customFormat="1">
      <c r="A282" s="16"/>
      <c r="B282" s="277"/>
      <c r="C282" s="278"/>
      <c r="D282" s="245" t="s">
        <v>283</v>
      </c>
      <c r="E282" s="279" t="s">
        <v>1</v>
      </c>
      <c r="F282" s="280" t="s">
        <v>415</v>
      </c>
      <c r="G282" s="278"/>
      <c r="H282" s="279" t="s">
        <v>1</v>
      </c>
      <c r="I282" s="281"/>
      <c r="J282" s="278"/>
      <c r="K282" s="278"/>
      <c r="L282" s="282"/>
      <c r="M282" s="283"/>
      <c r="N282" s="284"/>
      <c r="O282" s="284"/>
      <c r="P282" s="284"/>
      <c r="Q282" s="284"/>
      <c r="R282" s="284"/>
      <c r="S282" s="284"/>
      <c r="T282" s="28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6" t="s">
        <v>283</v>
      </c>
      <c r="AU282" s="286" t="s">
        <v>85</v>
      </c>
      <c r="AV282" s="16" t="s">
        <v>83</v>
      </c>
      <c r="AW282" s="16" t="s">
        <v>32</v>
      </c>
      <c r="AX282" s="16" t="s">
        <v>76</v>
      </c>
      <c r="AY282" s="286" t="s">
        <v>274</v>
      </c>
    </row>
    <row r="283" s="13" customFormat="1">
      <c r="A283" s="13"/>
      <c r="B283" s="243"/>
      <c r="C283" s="244"/>
      <c r="D283" s="245" t="s">
        <v>283</v>
      </c>
      <c r="E283" s="246" t="s">
        <v>1</v>
      </c>
      <c r="F283" s="247" t="s">
        <v>425</v>
      </c>
      <c r="G283" s="244"/>
      <c r="H283" s="248">
        <v>57.765000000000001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283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274</v>
      </c>
    </row>
    <row r="284" s="13" customFormat="1">
      <c r="A284" s="13"/>
      <c r="B284" s="243"/>
      <c r="C284" s="244"/>
      <c r="D284" s="245" t="s">
        <v>283</v>
      </c>
      <c r="E284" s="246" t="s">
        <v>1</v>
      </c>
      <c r="F284" s="247" t="s">
        <v>426</v>
      </c>
      <c r="G284" s="244"/>
      <c r="H284" s="248">
        <v>109.92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283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274</v>
      </c>
    </row>
    <row r="285" s="14" customFormat="1">
      <c r="A285" s="14"/>
      <c r="B285" s="255"/>
      <c r="C285" s="256"/>
      <c r="D285" s="245" t="s">
        <v>283</v>
      </c>
      <c r="E285" s="257" t="s">
        <v>1</v>
      </c>
      <c r="F285" s="258" t="s">
        <v>285</v>
      </c>
      <c r="G285" s="256"/>
      <c r="H285" s="259">
        <v>167.685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283</v>
      </c>
      <c r="AU285" s="265" t="s">
        <v>85</v>
      </c>
      <c r="AV285" s="14" t="s">
        <v>106</v>
      </c>
      <c r="AW285" s="14" t="s">
        <v>32</v>
      </c>
      <c r="AX285" s="14" t="s">
        <v>76</v>
      </c>
      <c r="AY285" s="265" t="s">
        <v>274</v>
      </c>
    </row>
    <row r="286" s="15" customFormat="1">
      <c r="A286" s="15"/>
      <c r="B286" s="266"/>
      <c r="C286" s="267"/>
      <c r="D286" s="245" t="s">
        <v>283</v>
      </c>
      <c r="E286" s="268" t="s">
        <v>1</v>
      </c>
      <c r="F286" s="269" t="s">
        <v>286</v>
      </c>
      <c r="G286" s="267"/>
      <c r="H286" s="270">
        <v>237.125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6" t="s">
        <v>283</v>
      </c>
      <c r="AU286" s="276" t="s">
        <v>85</v>
      </c>
      <c r="AV286" s="15" t="s">
        <v>281</v>
      </c>
      <c r="AW286" s="15" t="s">
        <v>32</v>
      </c>
      <c r="AX286" s="15" t="s">
        <v>83</v>
      </c>
      <c r="AY286" s="276" t="s">
        <v>274</v>
      </c>
    </row>
    <row r="287" s="2" customFormat="1" ht="16.5" customHeight="1">
      <c r="A287" s="39"/>
      <c r="B287" s="40"/>
      <c r="C287" s="230" t="s">
        <v>427</v>
      </c>
      <c r="D287" s="230" t="s">
        <v>276</v>
      </c>
      <c r="E287" s="231" t="s">
        <v>428</v>
      </c>
      <c r="F287" s="232" t="s">
        <v>429</v>
      </c>
      <c r="G287" s="233" t="s">
        <v>279</v>
      </c>
      <c r="H287" s="234">
        <v>40.490000000000002</v>
      </c>
      <c r="I287" s="235"/>
      <c r="J287" s="236">
        <f>ROUND(I287*H287,2)</f>
        <v>0</v>
      </c>
      <c r="K287" s="232" t="s">
        <v>280</v>
      </c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0.00247</v>
      </c>
      <c r="R287" s="239">
        <f>Q287*H287</f>
        <v>0.10001030000000001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281</v>
      </c>
      <c r="AT287" s="241" t="s">
        <v>276</v>
      </c>
      <c r="AU287" s="241" t="s">
        <v>85</v>
      </c>
      <c r="AY287" s="18" t="s">
        <v>274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281</v>
      </c>
      <c r="BM287" s="241" t="s">
        <v>430</v>
      </c>
    </row>
    <row r="288" s="16" customFormat="1">
      <c r="A288" s="16"/>
      <c r="B288" s="277"/>
      <c r="C288" s="278"/>
      <c r="D288" s="245" t="s">
        <v>283</v>
      </c>
      <c r="E288" s="279" t="s">
        <v>1</v>
      </c>
      <c r="F288" s="280" t="s">
        <v>412</v>
      </c>
      <c r="G288" s="278"/>
      <c r="H288" s="279" t="s">
        <v>1</v>
      </c>
      <c r="I288" s="281"/>
      <c r="J288" s="278"/>
      <c r="K288" s="278"/>
      <c r="L288" s="282"/>
      <c r="M288" s="283"/>
      <c r="N288" s="284"/>
      <c r="O288" s="284"/>
      <c r="P288" s="284"/>
      <c r="Q288" s="284"/>
      <c r="R288" s="284"/>
      <c r="S288" s="284"/>
      <c r="T288" s="285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6" t="s">
        <v>283</v>
      </c>
      <c r="AU288" s="286" t="s">
        <v>85</v>
      </c>
      <c r="AV288" s="16" t="s">
        <v>83</v>
      </c>
      <c r="AW288" s="16" t="s">
        <v>32</v>
      </c>
      <c r="AX288" s="16" t="s">
        <v>76</v>
      </c>
      <c r="AY288" s="286" t="s">
        <v>274</v>
      </c>
    </row>
    <row r="289" s="13" customFormat="1">
      <c r="A289" s="13"/>
      <c r="B289" s="243"/>
      <c r="C289" s="244"/>
      <c r="D289" s="245" t="s">
        <v>283</v>
      </c>
      <c r="E289" s="246" t="s">
        <v>1</v>
      </c>
      <c r="F289" s="247" t="s">
        <v>431</v>
      </c>
      <c r="G289" s="244"/>
      <c r="H289" s="248">
        <v>11.895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283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274</v>
      </c>
    </row>
    <row r="290" s="13" customFormat="1">
      <c r="A290" s="13"/>
      <c r="B290" s="243"/>
      <c r="C290" s="244"/>
      <c r="D290" s="245" t="s">
        <v>283</v>
      </c>
      <c r="E290" s="246" t="s">
        <v>1</v>
      </c>
      <c r="F290" s="247" t="s">
        <v>432</v>
      </c>
      <c r="G290" s="244"/>
      <c r="H290" s="248">
        <v>2.4500000000000002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283</v>
      </c>
      <c r="AU290" s="254" t="s">
        <v>85</v>
      </c>
      <c r="AV290" s="13" t="s">
        <v>85</v>
      </c>
      <c r="AW290" s="13" t="s">
        <v>32</v>
      </c>
      <c r="AX290" s="13" t="s">
        <v>76</v>
      </c>
      <c r="AY290" s="254" t="s">
        <v>274</v>
      </c>
    </row>
    <row r="291" s="14" customFormat="1">
      <c r="A291" s="14"/>
      <c r="B291" s="255"/>
      <c r="C291" s="256"/>
      <c r="D291" s="245" t="s">
        <v>283</v>
      </c>
      <c r="E291" s="257" t="s">
        <v>1</v>
      </c>
      <c r="F291" s="258" t="s">
        <v>285</v>
      </c>
      <c r="G291" s="256"/>
      <c r="H291" s="259">
        <v>14.345000000000001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283</v>
      </c>
      <c r="AU291" s="265" t="s">
        <v>85</v>
      </c>
      <c r="AV291" s="14" t="s">
        <v>106</v>
      </c>
      <c r="AW291" s="14" t="s">
        <v>32</v>
      </c>
      <c r="AX291" s="14" t="s">
        <v>76</v>
      </c>
      <c r="AY291" s="265" t="s">
        <v>274</v>
      </c>
    </row>
    <row r="292" s="16" customFormat="1">
      <c r="A292" s="16"/>
      <c r="B292" s="277"/>
      <c r="C292" s="278"/>
      <c r="D292" s="245" t="s">
        <v>283</v>
      </c>
      <c r="E292" s="279" t="s">
        <v>1</v>
      </c>
      <c r="F292" s="280" t="s">
        <v>415</v>
      </c>
      <c r="G292" s="278"/>
      <c r="H292" s="279" t="s">
        <v>1</v>
      </c>
      <c r="I292" s="281"/>
      <c r="J292" s="278"/>
      <c r="K292" s="278"/>
      <c r="L292" s="282"/>
      <c r="M292" s="283"/>
      <c r="N292" s="284"/>
      <c r="O292" s="284"/>
      <c r="P292" s="284"/>
      <c r="Q292" s="284"/>
      <c r="R292" s="284"/>
      <c r="S292" s="284"/>
      <c r="T292" s="285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6" t="s">
        <v>283</v>
      </c>
      <c r="AU292" s="286" t="s">
        <v>85</v>
      </c>
      <c r="AV292" s="16" t="s">
        <v>83</v>
      </c>
      <c r="AW292" s="16" t="s">
        <v>32</v>
      </c>
      <c r="AX292" s="16" t="s">
        <v>76</v>
      </c>
      <c r="AY292" s="286" t="s">
        <v>274</v>
      </c>
    </row>
    <row r="293" s="13" customFormat="1">
      <c r="A293" s="13"/>
      <c r="B293" s="243"/>
      <c r="C293" s="244"/>
      <c r="D293" s="245" t="s">
        <v>283</v>
      </c>
      <c r="E293" s="246" t="s">
        <v>1</v>
      </c>
      <c r="F293" s="247" t="s">
        <v>433</v>
      </c>
      <c r="G293" s="244"/>
      <c r="H293" s="248">
        <v>7.8600000000000003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283</v>
      </c>
      <c r="AU293" s="254" t="s">
        <v>85</v>
      </c>
      <c r="AV293" s="13" t="s">
        <v>85</v>
      </c>
      <c r="AW293" s="13" t="s">
        <v>32</v>
      </c>
      <c r="AX293" s="13" t="s">
        <v>76</v>
      </c>
      <c r="AY293" s="254" t="s">
        <v>274</v>
      </c>
    </row>
    <row r="294" s="13" customFormat="1">
      <c r="A294" s="13"/>
      <c r="B294" s="243"/>
      <c r="C294" s="244"/>
      <c r="D294" s="245" t="s">
        <v>283</v>
      </c>
      <c r="E294" s="246" t="s">
        <v>1</v>
      </c>
      <c r="F294" s="247" t="s">
        <v>434</v>
      </c>
      <c r="G294" s="244"/>
      <c r="H294" s="248">
        <v>18.285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283</v>
      </c>
      <c r="AU294" s="254" t="s">
        <v>85</v>
      </c>
      <c r="AV294" s="13" t="s">
        <v>85</v>
      </c>
      <c r="AW294" s="13" t="s">
        <v>32</v>
      </c>
      <c r="AX294" s="13" t="s">
        <v>76</v>
      </c>
      <c r="AY294" s="254" t="s">
        <v>274</v>
      </c>
    </row>
    <row r="295" s="14" customFormat="1">
      <c r="A295" s="14"/>
      <c r="B295" s="255"/>
      <c r="C295" s="256"/>
      <c r="D295" s="245" t="s">
        <v>283</v>
      </c>
      <c r="E295" s="257" t="s">
        <v>1</v>
      </c>
      <c r="F295" s="258" t="s">
        <v>285</v>
      </c>
      <c r="G295" s="256"/>
      <c r="H295" s="259">
        <v>26.145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283</v>
      </c>
      <c r="AU295" s="265" t="s">
        <v>85</v>
      </c>
      <c r="AV295" s="14" t="s">
        <v>106</v>
      </c>
      <c r="AW295" s="14" t="s">
        <v>32</v>
      </c>
      <c r="AX295" s="14" t="s">
        <v>76</v>
      </c>
      <c r="AY295" s="265" t="s">
        <v>274</v>
      </c>
    </row>
    <row r="296" s="15" customFormat="1">
      <c r="A296" s="15"/>
      <c r="B296" s="266"/>
      <c r="C296" s="267"/>
      <c r="D296" s="245" t="s">
        <v>283</v>
      </c>
      <c r="E296" s="268" t="s">
        <v>1</v>
      </c>
      <c r="F296" s="269" t="s">
        <v>286</v>
      </c>
      <c r="G296" s="267"/>
      <c r="H296" s="270">
        <v>40.490000000000002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6" t="s">
        <v>283</v>
      </c>
      <c r="AU296" s="276" t="s">
        <v>85</v>
      </c>
      <c r="AV296" s="15" t="s">
        <v>281</v>
      </c>
      <c r="AW296" s="15" t="s">
        <v>32</v>
      </c>
      <c r="AX296" s="15" t="s">
        <v>83</v>
      </c>
      <c r="AY296" s="276" t="s">
        <v>274</v>
      </c>
    </row>
    <row r="297" s="2" customFormat="1" ht="16.5" customHeight="1">
      <c r="A297" s="39"/>
      <c r="B297" s="40"/>
      <c r="C297" s="230" t="s">
        <v>435</v>
      </c>
      <c r="D297" s="230" t="s">
        <v>276</v>
      </c>
      <c r="E297" s="231" t="s">
        <v>436</v>
      </c>
      <c r="F297" s="232" t="s">
        <v>437</v>
      </c>
      <c r="G297" s="233" t="s">
        <v>279</v>
      </c>
      <c r="H297" s="234">
        <v>40.490000000000002</v>
      </c>
      <c r="I297" s="235"/>
      <c r="J297" s="236">
        <f>ROUND(I297*H297,2)</f>
        <v>0</v>
      </c>
      <c r="K297" s="232" t="s">
        <v>280</v>
      </c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281</v>
      </c>
      <c r="AT297" s="241" t="s">
        <v>276</v>
      </c>
      <c r="AU297" s="241" t="s">
        <v>85</v>
      </c>
      <c r="AY297" s="18" t="s">
        <v>274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281</v>
      </c>
      <c r="BM297" s="241" t="s">
        <v>438</v>
      </c>
    </row>
    <row r="298" s="2" customFormat="1" ht="16.5" customHeight="1">
      <c r="A298" s="39"/>
      <c r="B298" s="40"/>
      <c r="C298" s="230" t="s">
        <v>439</v>
      </c>
      <c r="D298" s="230" t="s">
        <v>276</v>
      </c>
      <c r="E298" s="231" t="s">
        <v>440</v>
      </c>
      <c r="F298" s="232" t="s">
        <v>441</v>
      </c>
      <c r="G298" s="233" t="s">
        <v>289</v>
      </c>
      <c r="H298" s="234">
        <v>343.25999999999999</v>
      </c>
      <c r="I298" s="235"/>
      <c r="J298" s="236">
        <f>ROUND(I298*H298,2)</f>
        <v>0</v>
      </c>
      <c r="K298" s="232" t="s">
        <v>280</v>
      </c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2.5018699999999998</v>
      </c>
      <c r="R298" s="239">
        <f>Q298*H298</f>
        <v>858.79189619999988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281</v>
      </c>
      <c r="AT298" s="241" t="s">
        <v>276</v>
      </c>
      <c r="AU298" s="241" t="s">
        <v>85</v>
      </c>
      <c r="AY298" s="18" t="s">
        <v>274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281</v>
      </c>
      <c r="BM298" s="241" t="s">
        <v>442</v>
      </c>
    </row>
    <row r="299" s="16" customFormat="1">
      <c r="A299" s="16"/>
      <c r="B299" s="277"/>
      <c r="C299" s="278"/>
      <c r="D299" s="245" t="s">
        <v>283</v>
      </c>
      <c r="E299" s="279" t="s">
        <v>1</v>
      </c>
      <c r="F299" s="280" t="s">
        <v>412</v>
      </c>
      <c r="G299" s="278"/>
      <c r="H299" s="279" t="s">
        <v>1</v>
      </c>
      <c r="I299" s="281"/>
      <c r="J299" s="278"/>
      <c r="K299" s="278"/>
      <c r="L299" s="282"/>
      <c r="M299" s="283"/>
      <c r="N299" s="284"/>
      <c r="O299" s="284"/>
      <c r="P299" s="284"/>
      <c r="Q299" s="284"/>
      <c r="R299" s="284"/>
      <c r="S299" s="284"/>
      <c r="T299" s="285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6" t="s">
        <v>283</v>
      </c>
      <c r="AU299" s="286" t="s">
        <v>85</v>
      </c>
      <c r="AV299" s="16" t="s">
        <v>83</v>
      </c>
      <c r="AW299" s="16" t="s">
        <v>32</v>
      </c>
      <c r="AX299" s="16" t="s">
        <v>76</v>
      </c>
      <c r="AY299" s="286" t="s">
        <v>274</v>
      </c>
    </row>
    <row r="300" s="13" customFormat="1">
      <c r="A300" s="13"/>
      <c r="B300" s="243"/>
      <c r="C300" s="244"/>
      <c r="D300" s="245" t="s">
        <v>283</v>
      </c>
      <c r="E300" s="246" t="s">
        <v>1</v>
      </c>
      <c r="F300" s="247" t="s">
        <v>443</v>
      </c>
      <c r="G300" s="244"/>
      <c r="H300" s="248">
        <v>158.19999999999999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283</v>
      </c>
      <c r="AU300" s="254" t="s">
        <v>85</v>
      </c>
      <c r="AV300" s="13" t="s">
        <v>85</v>
      </c>
      <c r="AW300" s="13" t="s">
        <v>32</v>
      </c>
      <c r="AX300" s="13" t="s">
        <v>76</v>
      </c>
      <c r="AY300" s="254" t="s">
        <v>274</v>
      </c>
    </row>
    <row r="301" s="13" customFormat="1">
      <c r="A301" s="13"/>
      <c r="B301" s="243"/>
      <c r="C301" s="244"/>
      <c r="D301" s="245" t="s">
        <v>283</v>
      </c>
      <c r="E301" s="246" t="s">
        <v>1</v>
      </c>
      <c r="F301" s="247" t="s">
        <v>444</v>
      </c>
      <c r="G301" s="244"/>
      <c r="H301" s="248">
        <v>2.472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283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274</v>
      </c>
    </row>
    <row r="302" s="13" customFormat="1">
      <c r="A302" s="13"/>
      <c r="B302" s="243"/>
      <c r="C302" s="244"/>
      <c r="D302" s="245" t="s">
        <v>283</v>
      </c>
      <c r="E302" s="246" t="s">
        <v>1</v>
      </c>
      <c r="F302" s="247" t="s">
        <v>445</v>
      </c>
      <c r="G302" s="244"/>
      <c r="H302" s="248">
        <v>18.012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283</v>
      </c>
      <c r="AU302" s="254" t="s">
        <v>85</v>
      </c>
      <c r="AV302" s="13" t="s">
        <v>85</v>
      </c>
      <c r="AW302" s="13" t="s">
        <v>32</v>
      </c>
      <c r="AX302" s="13" t="s">
        <v>76</v>
      </c>
      <c r="AY302" s="254" t="s">
        <v>274</v>
      </c>
    </row>
    <row r="303" s="13" customFormat="1">
      <c r="A303" s="13"/>
      <c r="B303" s="243"/>
      <c r="C303" s="244"/>
      <c r="D303" s="245" t="s">
        <v>283</v>
      </c>
      <c r="E303" s="246" t="s">
        <v>1</v>
      </c>
      <c r="F303" s="247" t="s">
        <v>446</v>
      </c>
      <c r="G303" s="244"/>
      <c r="H303" s="248">
        <v>2.0649999999999999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283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274</v>
      </c>
    </row>
    <row r="304" s="13" customFormat="1">
      <c r="A304" s="13"/>
      <c r="B304" s="243"/>
      <c r="C304" s="244"/>
      <c r="D304" s="245" t="s">
        <v>283</v>
      </c>
      <c r="E304" s="246" t="s">
        <v>1</v>
      </c>
      <c r="F304" s="247" t="s">
        <v>447</v>
      </c>
      <c r="G304" s="244"/>
      <c r="H304" s="248">
        <v>14.593999999999999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283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274</v>
      </c>
    </row>
    <row r="305" s="14" customFormat="1">
      <c r="A305" s="14"/>
      <c r="B305" s="255"/>
      <c r="C305" s="256"/>
      <c r="D305" s="245" t="s">
        <v>283</v>
      </c>
      <c r="E305" s="257" t="s">
        <v>1</v>
      </c>
      <c r="F305" s="258" t="s">
        <v>285</v>
      </c>
      <c r="G305" s="256"/>
      <c r="H305" s="259">
        <v>195.34299999999999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283</v>
      </c>
      <c r="AU305" s="265" t="s">
        <v>85</v>
      </c>
      <c r="AV305" s="14" t="s">
        <v>106</v>
      </c>
      <c r="AW305" s="14" t="s">
        <v>32</v>
      </c>
      <c r="AX305" s="14" t="s">
        <v>76</v>
      </c>
      <c r="AY305" s="265" t="s">
        <v>274</v>
      </c>
    </row>
    <row r="306" s="16" customFormat="1">
      <c r="A306" s="16"/>
      <c r="B306" s="277"/>
      <c r="C306" s="278"/>
      <c r="D306" s="245" t="s">
        <v>283</v>
      </c>
      <c r="E306" s="279" t="s">
        <v>1</v>
      </c>
      <c r="F306" s="280" t="s">
        <v>415</v>
      </c>
      <c r="G306" s="278"/>
      <c r="H306" s="279" t="s">
        <v>1</v>
      </c>
      <c r="I306" s="281"/>
      <c r="J306" s="278"/>
      <c r="K306" s="278"/>
      <c r="L306" s="282"/>
      <c r="M306" s="283"/>
      <c r="N306" s="284"/>
      <c r="O306" s="284"/>
      <c r="P306" s="284"/>
      <c r="Q306" s="284"/>
      <c r="R306" s="284"/>
      <c r="S306" s="284"/>
      <c r="T306" s="28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6" t="s">
        <v>283</v>
      </c>
      <c r="AU306" s="286" t="s">
        <v>85</v>
      </c>
      <c r="AV306" s="16" t="s">
        <v>83</v>
      </c>
      <c r="AW306" s="16" t="s">
        <v>32</v>
      </c>
      <c r="AX306" s="16" t="s">
        <v>76</v>
      </c>
      <c r="AY306" s="286" t="s">
        <v>274</v>
      </c>
    </row>
    <row r="307" s="13" customFormat="1">
      <c r="A307" s="13"/>
      <c r="B307" s="243"/>
      <c r="C307" s="244"/>
      <c r="D307" s="245" t="s">
        <v>283</v>
      </c>
      <c r="E307" s="246" t="s">
        <v>1</v>
      </c>
      <c r="F307" s="247" t="s">
        <v>448</v>
      </c>
      <c r="G307" s="244"/>
      <c r="H307" s="248">
        <v>51.040999999999997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283</v>
      </c>
      <c r="AU307" s="254" t="s">
        <v>85</v>
      </c>
      <c r="AV307" s="13" t="s">
        <v>85</v>
      </c>
      <c r="AW307" s="13" t="s">
        <v>32</v>
      </c>
      <c r="AX307" s="13" t="s">
        <v>76</v>
      </c>
      <c r="AY307" s="254" t="s">
        <v>274</v>
      </c>
    </row>
    <row r="308" s="13" customFormat="1">
      <c r="A308" s="13"/>
      <c r="B308" s="243"/>
      <c r="C308" s="244"/>
      <c r="D308" s="245" t="s">
        <v>283</v>
      </c>
      <c r="E308" s="246" t="s">
        <v>1</v>
      </c>
      <c r="F308" s="247" t="s">
        <v>449</v>
      </c>
      <c r="G308" s="244"/>
      <c r="H308" s="248">
        <v>8.3640000000000008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283</v>
      </c>
      <c r="AU308" s="254" t="s">
        <v>85</v>
      </c>
      <c r="AV308" s="13" t="s">
        <v>85</v>
      </c>
      <c r="AW308" s="13" t="s">
        <v>32</v>
      </c>
      <c r="AX308" s="13" t="s">
        <v>76</v>
      </c>
      <c r="AY308" s="254" t="s">
        <v>274</v>
      </c>
    </row>
    <row r="309" s="13" customFormat="1">
      <c r="A309" s="13"/>
      <c r="B309" s="243"/>
      <c r="C309" s="244"/>
      <c r="D309" s="245" t="s">
        <v>283</v>
      </c>
      <c r="E309" s="246" t="s">
        <v>1</v>
      </c>
      <c r="F309" s="247" t="s">
        <v>450</v>
      </c>
      <c r="G309" s="244"/>
      <c r="H309" s="248">
        <v>9.1899999999999995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283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274</v>
      </c>
    </row>
    <row r="310" s="13" customFormat="1">
      <c r="A310" s="13"/>
      <c r="B310" s="243"/>
      <c r="C310" s="244"/>
      <c r="D310" s="245" t="s">
        <v>283</v>
      </c>
      <c r="E310" s="246" t="s">
        <v>1</v>
      </c>
      <c r="F310" s="247" t="s">
        <v>451</v>
      </c>
      <c r="G310" s="244"/>
      <c r="H310" s="248">
        <v>16.172999999999998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283</v>
      </c>
      <c r="AU310" s="254" t="s">
        <v>85</v>
      </c>
      <c r="AV310" s="13" t="s">
        <v>85</v>
      </c>
      <c r="AW310" s="13" t="s">
        <v>32</v>
      </c>
      <c r="AX310" s="13" t="s">
        <v>76</v>
      </c>
      <c r="AY310" s="254" t="s">
        <v>274</v>
      </c>
    </row>
    <row r="311" s="13" customFormat="1">
      <c r="A311" s="13"/>
      <c r="B311" s="243"/>
      <c r="C311" s="244"/>
      <c r="D311" s="245" t="s">
        <v>283</v>
      </c>
      <c r="E311" s="246" t="s">
        <v>1</v>
      </c>
      <c r="F311" s="247" t="s">
        <v>452</v>
      </c>
      <c r="G311" s="244"/>
      <c r="H311" s="248">
        <v>16.609000000000002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283</v>
      </c>
      <c r="AU311" s="254" t="s">
        <v>85</v>
      </c>
      <c r="AV311" s="13" t="s">
        <v>85</v>
      </c>
      <c r="AW311" s="13" t="s">
        <v>32</v>
      </c>
      <c r="AX311" s="13" t="s">
        <v>76</v>
      </c>
      <c r="AY311" s="254" t="s">
        <v>274</v>
      </c>
    </row>
    <row r="312" s="13" customFormat="1">
      <c r="A312" s="13"/>
      <c r="B312" s="243"/>
      <c r="C312" s="244"/>
      <c r="D312" s="245" t="s">
        <v>283</v>
      </c>
      <c r="E312" s="246" t="s">
        <v>1</v>
      </c>
      <c r="F312" s="247" t="s">
        <v>453</v>
      </c>
      <c r="G312" s="244"/>
      <c r="H312" s="248">
        <v>3.1739999999999999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283</v>
      </c>
      <c r="AU312" s="254" t="s">
        <v>85</v>
      </c>
      <c r="AV312" s="13" t="s">
        <v>85</v>
      </c>
      <c r="AW312" s="13" t="s">
        <v>32</v>
      </c>
      <c r="AX312" s="13" t="s">
        <v>76</v>
      </c>
      <c r="AY312" s="254" t="s">
        <v>274</v>
      </c>
    </row>
    <row r="313" s="13" customFormat="1">
      <c r="A313" s="13"/>
      <c r="B313" s="243"/>
      <c r="C313" s="244"/>
      <c r="D313" s="245" t="s">
        <v>283</v>
      </c>
      <c r="E313" s="246" t="s">
        <v>1</v>
      </c>
      <c r="F313" s="247" t="s">
        <v>454</v>
      </c>
      <c r="G313" s="244"/>
      <c r="H313" s="248">
        <v>21.971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283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274</v>
      </c>
    </row>
    <row r="314" s="13" customFormat="1">
      <c r="A314" s="13"/>
      <c r="B314" s="243"/>
      <c r="C314" s="244"/>
      <c r="D314" s="245" t="s">
        <v>283</v>
      </c>
      <c r="E314" s="246" t="s">
        <v>1</v>
      </c>
      <c r="F314" s="247" t="s">
        <v>455</v>
      </c>
      <c r="G314" s="244"/>
      <c r="H314" s="248">
        <v>9.6199999999999992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283</v>
      </c>
      <c r="AU314" s="254" t="s">
        <v>85</v>
      </c>
      <c r="AV314" s="13" t="s">
        <v>85</v>
      </c>
      <c r="AW314" s="13" t="s">
        <v>32</v>
      </c>
      <c r="AX314" s="13" t="s">
        <v>76</v>
      </c>
      <c r="AY314" s="254" t="s">
        <v>274</v>
      </c>
    </row>
    <row r="315" s="13" customFormat="1">
      <c r="A315" s="13"/>
      <c r="B315" s="243"/>
      <c r="C315" s="244"/>
      <c r="D315" s="245" t="s">
        <v>283</v>
      </c>
      <c r="E315" s="246" t="s">
        <v>1</v>
      </c>
      <c r="F315" s="247" t="s">
        <v>456</v>
      </c>
      <c r="G315" s="244"/>
      <c r="H315" s="248">
        <v>1.8799999999999999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283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274</v>
      </c>
    </row>
    <row r="316" s="13" customFormat="1">
      <c r="A316" s="13"/>
      <c r="B316" s="243"/>
      <c r="C316" s="244"/>
      <c r="D316" s="245" t="s">
        <v>283</v>
      </c>
      <c r="E316" s="246" t="s">
        <v>1</v>
      </c>
      <c r="F316" s="247" t="s">
        <v>457</v>
      </c>
      <c r="G316" s="244"/>
      <c r="H316" s="248">
        <v>2.2200000000000002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283</v>
      </c>
      <c r="AU316" s="254" t="s">
        <v>85</v>
      </c>
      <c r="AV316" s="13" t="s">
        <v>85</v>
      </c>
      <c r="AW316" s="13" t="s">
        <v>32</v>
      </c>
      <c r="AX316" s="13" t="s">
        <v>76</v>
      </c>
      <c r="AY316" s="254" t="s">
        <v>274</v>
      </c>
    </row>
    <row r="317" s="13" customFormat="1">
      <c r="A317" s="13"/>
      <c r="B317" s="243"/>
      <c r="C317" s="244"/>
      <c r="D317" s="245" t="s">
        <v>283</v>
      </c>
      <c r="E317" s="246" t="s">
        <v>1</v>
      </c>
      <c r="F317" s="247" t="s">
        <v>458</v>
      </c>
      <c r="G317" s="244"/>
      <c r="H317" s="248">
        <v>2.843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283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274</v>
      </c>
    </row>
    <row r="318" s="13" customFormat="1">
      <c r="A318" s="13"/>
      <c r="B318" s="243"/>
      <c r="C318" s="244"/>
      <c r="D318" s="245" t="s">
        <v>283</v>
      </c>
      <c r="E318" s="246" t="s">
        <v>1</v>
      </c>
      <c r="F318" s="247" t="s">
        <v>459</v>
      </c>
      <c r="G318" s="244"/>
      <c r="H318" s="248">
        <v>0.64000000000000001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283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274</v>
      </c>
    </row>
    <row r="319" s="13" customFormat="1">
      <c r="A319" s="13"/>
      <c r="B319" s="243"/>
      <c r="C319" s="244"/>
      <c r="D319" s="245" t="s">
        <v>283</v>
      </c>
      <c r="E319" s="246" t="s">
        <v>1</v>
      </c>
      <c r="F319" s="247" t="s">
        <v>460</v>
      </c>
      <c r="G319" s="244"/>
      <c r="H319" s="248">
        <v>2.6859999999999999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283</v>
      </c>
      <c r="AU319" s="254" t="s">
        <v>85</v>
      </c>
      <c r="AV319" s="13" t="s">
        <v>85</v>
      </c>
      <c r="AW319" s="13" t="s">
        <v>32</v>
      </c>
      <c r="AX319" s="13" t="s">
        <v>76</v>
      </c>
      <c r="AY319" s="254" t="s">
        <v>274</v>
      </c>
    </row>
    <row r="320" s="13" customFormat="1">
      <c r="A320" s="13"/>
      <c r="B320" s="243"/>
      <c r="C320" s="244"/>
      <c r="D320" s="245" t="s">
        <v>283</v>
      </c>
      <c r="E320" s="246" t="s">
        <v>1</v>
      </c>
      <c r="F320" s="247" t="s">
        <v>461</v>
      </c>
      <c r="G320" s="244"/>
      <c r="H320" s="248">
        <v>0.71499999999999997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283</v>
      </c>
      <c r="AU320" s="254" t="s">
        <v>85</v>
      </c>
      <c r="AV320" s="13" t="s">
        <v>85</v>
      </c>
      <c r="AW320" s="13" t="s">
        <v>32</v>
      </c>
      <c r="AX320" s="13" t="s">
        <v>76</v>
      </c>
      <c r="AY320" s="254" t="s">
        <v>274</v>
      </c>
    </row>
    <row r="321" s="13" customFormat="1">
      <c r="A321" s="13"/>
      <c r="B321" s="243"/>
      <c r="C321" s="244"/>
      <c r="D321" s="245" t="s">
        <v>283</v>
      </c>
      <c r="E321" s="246" t="s">
        <v>1</v>
      </c>
      <c r="F321" s="247" t="s">
        <v>462</v>
      </c>
      <c r="G321" s="244"/>
      <c r="H321" s="248">
        <v>0.79100000000000004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283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274</v>
      </c>
    </row>
    <row r="322" s="14" customFormat="1">
      <c r="A322" s="14"/>
      <c r="B322" s="255"/>
      <c r="C322" s="256"/>
      <c r="D322" s="245" t="s">
        <v>283</v>
      </c>
      <c r="E322" s="257" t="s">
        <v>1</v>
      </c>
      <c r="F322" s="258" t="s">
        <v>285</v>
      </c>
      <c r="G322" s="256"/>
      <c r="H322" s="259">
        <v>147.917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283</v>
      </c>
      <c r="AU322" s="265" t="s">
        <v>85</v>
      </c>
      <c r="AV322" s="14" t="s">
        <v>106</v>
      </c>
      <c r="AW322" s="14" t="s">
        <v>32</v>
      </c>
      <c r="AX322" s="14" t="s">
        <v>76</v>
      </c>
      <c r="AY322" s="265" t="s">
        <v>274</v>
      </c>
    </row>
    <row r="323" s="15" customFormat="1">
      <c r="A323" s="15"/>
      <c r="B323" s="266"/>
      <c r="C323" s="267"/>
      <c r="D323" s="245" t="s">
        <v>283</v>
      </c>
      <c r="E323" s="268" t="s">
        <v>1</v>
      </c>
      <c r="F323" s="269" t="s">
        <v>286</v>
      </c>
      <c r="G323" s="267"/>
      <c r="H323" s="270">
        <v>343.25999999999999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283</v>
      </c>
      <c r="AU323" s="276" t="s">
        <v>85</v>
      </c>
      <c r="AV323" s="15" t="s">
        <v>281</v>
      </c>
      <c r="AW323" s="15" t="s">
        <v>32</v>
      </c>
      <c r="AX323" s="15" t="s">
        <v>83</v>
      </c>
      <c r="AY323" s="276" t="s">
        <v>274</v>
      </c>
    </row>
    <row r="324" s="2" customFormat="1" ht="24.15" customHeight="1">
      <c r="A324" s="39"/>
      <c r="B324" s="40"/>
      <c r="C324" s="230" t="s">
        <v>463</v>
      </c>
      <c r="D324" s="230" t="s">
        <v>276</v>
      </c>
      <c r="E324" s="231" t="s">
        <v>464</v>
      </c>
      <c r="F324" s="232" t="s">
        <v>465</v>
      </c>
      <c r="G324" s="233" t="s">
        <v>289</v>
      </c>
      <c r="H324" s="234">
        <v>147.917</v>
      </c>
      <c r="I324" s="235"/>
      <c r="J324" s="236">
        <f>ROUND(I324*H324,2)</f>
        <v>0</v>
      </c>
      <c r="K324" s="232" t="s">
        <v>280</v>
      </c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2.5018699999999998</v>
      </c>
      <c r="R324" s="239">
        <f>Q324*H324</f>
        <v>370.06910478999998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281</v>
      </c>
      <c r="AT324" s="241" t="s">
        <v>276</v>
      </c>
      <c r="AU324" s="241" t="s">
        <v>85</v>
      </c>
      <c r="AY324" s="18" t="s">
        <v>274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281</v>
      </c>
      <c r="BM324" s="241" t="s">
        <v>466</v>
      </c>
    </row>
    <row r="325" s="16" customFormat="1">
      <c r="A325" s="16"/>
      <c r="B325" s="277"/>
      <c r="C325" s="278"/>
      <c r="D325" s="245" t="s">
        <v>283</v>
      </c>
      <c r="E325" s="279" t="s">
        <v>1</v>
      </c>
      <c r="F325" s="280" t="s">
        <v>415</v>
      </c>
      <c r="G325" s="278"/>
      <c r="H325" s="279" t="s">
        <v>1</v>
      </c>
      <c r="I325" s="281"/>
      <c r="J325" s="278"/>
      <c r="K325" s="278"/>
      <c r="L325" s="282"/>
      <c r="M325" s="283"/>
      <c r="N325" s="284"/>
      <c r="O325" s="284"/>
      <c r="P325" s="284"/>
      <c r="Q325" s="284"/>
      <c r="R325" s="284"/>
      <c r="S325" s="284"/>
      <c r="T325" s="285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6" t="s">
        <v>283</v>
      </c>
      <c r="AU325" s="286" t="s">
        <v>85</v>
      </c>
      <c r="AV325" s="16" t="s">
        <v>83</v>
      </c>
      <c r="AW325" s="16" t="s">
        <v>32</v>
      </c>
      <c r="AX325" s="16" t="s">
        <v>76</v>
      </c>
      <c r="AY325" s="286" t="s">
        <v>274</v>
      </c>
    </row>
    <row r="326" s="13" customFormat="1">
      <c r="A326" s="13"/>
      <c r="B326" s="243"/>
      <c r="C326" s="244"/>
      <c r="D326" s="245" t="s">
        <v>283</v>
      </c>
      <c r="E326" s="246" t="s">
        <v>1</v>
      </c>
      <c r="F326" s="247" t="s">
        <v>448</v>
      </c>
      <c r="G326" s="244"/>
      <c r="H326" s="248">
        <v>51.040999999999997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283</v>
      </c>
      <c r="AU326" s="254" t="s">
        <v>85</v>
      </c>
      <c r="AV326" s="13" t="s">
        <v>85</v>
      </c>
      <c r="AW326" s="13" t="s">
        <v>32</v>
      </c>
      <c r="AX326" s="13" t="s">
        <v>76</v>
      </c>
      <c r="AY326" s="254" t="s">
        <v>274</v>
      </c>
    </row>
    <row r="327" s="13" customFormat="1">
      <c r="A327" s="13"/>
      <c r="B327" s="243"/>
      <c r="C327" s="244"/>
      <c r="D327" s="245" t="s">
        <v>283</v>
      </c>
      <c r="E327" s="246" t="s">
        <v>1</v>
      </c>
      <c r="F327" s="247" t="s">
        <v>449</v>
      </c>
      <c r="G327" s="244"/>
      <c r="H327" s="248">
        <v>8.3640000000000008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283</v>
      </c>
      <c r="AU327" s="254" t="s">
        <v>85</v>
      </c>
      <c r="AV327" s="13" t="s">
        <v>85</v>
      </c>
      <c r="AW327" s="13" t="s">
        <v>32</v>
      </c>
      <c r="AX327" s="13" t="s">
        <v>76</v>
      </c>
      <c r="AY327" s="254" t="s">
        <v>274</v>
      </c>
    </row>
    <row r="328" s="13" customFormat="1">
      <c r="A328" s="13"/>
      <c r="B328" s="243"/>
      <c r="C328" s="244"/>
      <c r="D328" s="245" t="s">
        <v>283</v>
      </c>
      <c r="E328" s="246" t="s">
        <v>1</v>
      </c>
      <c r="F328" s="247" t="s">
        <v>450</v>
      </c>
      <c r="G328" s="244"/>
      <c r="H328" s="248">
        <v>9.1899999999999995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283</v>
      </c>
      <c r="AU328" s="254" t="s">
        <v>85</v>
      </c>
      <c r="AV328" s="13" t="s">
        <v>85</v>
      </c>
      <c r="AW328" s="13" t="s">
        <v>32</v>
      </c>
      <c r="AX328" s="13" t="s">
        <v>76</v>
      </c>
      <c r="AY328" s="254" t="s">
        <v>274</v>
      </c>
    </row>
    <row r="329" s="13" customFormat="1">
      <c r="A329" s="13"/>
      <c r="B329" s="243"/>
      <c r="C329" s="244"/>
      <c r="D329" s="245" t="s">
        <v>283</v>
      </c>
      <c r="E329" s="246" t="s">
        <v>1</v>
      </c>
      <c r="F329" s="247" t="s">
        <v>451</v>
      </c>
      <c r="G329" s="244"/>
      <c r="H329" s="248">
        <v>16.172999999999998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283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274</v>
      </c>
    </row>
    <row r="330" s="13" customFormat="1">
      <c r="A330" s="13"/>
      <c r="B330" s="243"/>
      <c r="C330" s="244"/>
      <c r="D330" s="245" t="s">
        <v>283</v>
      </c>
      <c r="E330" s="246" t="s">
        <v>1</v>
      </c>
      <c r="F330" s="247" t="s">
        <v>452</v>
      </c>
      <c r="G330" s="244"/>
      <c r="H330" s="248">
        <v>16.609000000000002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283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274</v>
      </c>
    </row>
    <row r="331" s="13" customFormat="1">
      <c r="A331" s="13"/>
      <c r="B331" s="243"/>
      <c r="C331" s="244"/>
      <c r="D331" s="245" t="s">
        <v>283</v>
      </c>
      <c r="E331" s="246" t="s">
        <v>1</v>
      </c>
      <c r="F331" s="247" t="s">
        <v>453</v>
      </c>
      <c r="G331" s="244"/>
      <c r="H331" s="248">
        <v>3.1739999999999999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283</v>
      </c>
      <c r="AU331" s="254" t="s">
        <v>85</v>
      </c>
      <c r="AV331" s="13" t="s">
        <v>85</v>
      </c>
      <c r="AW331" s="13" t="s">
        <v>32</v>
      </c>
      <c r="AX331" s="13" t="s">
        <v>76</v>
      </c>
      <c r="AY331" s="254" t="s">
        <v>274</v>
      </c>
    </row>
    <row r="332" s="13" customFormat="1">
      <c r="A332" s="13"/>
      <c r="B332" s="243"/>
      <c r="C332" s="244"/>
      <c r="D332" s="245" t="s">
        <v>283</v>
      </c>
      <c r="E332" s="246" t="s">
        <v>1</v>
      </c>
      <c r="F332" s="247" t="s">
        <v>454</v>
      </c>
      <c r="G332" s="244"/>
      <c r="H332" s="248">
        <v>21.971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283</v>
      </c>
      <c r="AU332" s="254" t="s">
        <v>85</v>
      </c>
      <c r="AV332" s="13" t="s">
        <v>85</v>
      </c>
      <c r="AW332" s="13" t="s">
        <v>32</v>
      </c>
      <c r="AX332" s="13" t="s">
        <v>76</v>
      </c>
      <c r="AY332" s="254" t="s">
        <v>274</v>
      </c>
    </row>
    <row r="333" s="13" customFormat="1">
      <c r="A333" s="13"/>
      <c r="B333" s="243"/>
      <c r="C333" s="244"/>
      <c r="D333" s="245" t="s">
        <v>283</v>
      </c>
      <c r="E333" s="246" t="s">
        <v>1</v>
      </c>
      <c r="F333" s="247" t="s">
        <v>455</v>
      </c>
      <c r="G333" s="244"/>
      <c r="H333" s="248">
        <v>9.6199999999999992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283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274</v>
      </c>
    </row>
    <row r="334" s="13" customFormat="1">
      <c r="A334" s="13"/>
      <c r="B334" s="243"/>
      <c r="C334" s="244"/>
      <c r="D334" s="245" t="s">
        <v>283</v>
      </c>
      <c r="E334" s="246" t="s">
        <v>1</v>
      </c>
      <c r="F334" s="247" t="s">
        <v>456</v>
      </c>
      <c r="G334" s="244"/>
      <c r="H334" s="248">
        <v>1.8799999999999999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283</v>
      </c>
      <c r="AU334" s="254" t="s">
        <v>85</v>
      </c>
      <c r="AV334" s="13" t="s">
        <v>85</v>
      </c>
      <c r="AW334" s="13" t="s">
        <v>32</v>
      </c>
      <c r="AX334" s="13" t="s">
        <v>76</v>
      </c>
      <c r="AY334" s="254" t="s">
        <v>274</v>
      </c>
    </row>
    <row r="335" s="13" customFormat="1">
      <c r="A335" s="13"/>
      <c r="B335" s="243"/>
      <c r="C335" s="244"/>
      <c r="D335" s="245" t="s">
        <v>283</v>
      </c>
      <c r="E335" s="246" t="s">
        <v>1</v>
      </c>
      <c r="F335" s="247" t="s">
        <v>457</v>
      </c>
      <c r="G335" s="244"/>
      <c r="H335" s="248">
        <v>2.2200000000000002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283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274</v>
      </c>
    </row>
    <row r="336" s="13" customFormat="1">
      <c r="A336" s="13"/>
      <c r="B336" s="243"/>
      <c r="C336" s="244"/>
      <c r="D336" s="245" t="s">
        <v>283</v>
      </c>
      <c r="E336" s="246" t="s">
        <v>1</v>
      </c>
      <c r="F336" s="247" t="s">
        <v>458</v>
      </c>
      <c r="G336" s="244"/>
      <c r="H336" s="248">
        <v>2.843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283</v>
      </c>
      <c r="AU336" s="254" t="s">
        <v>85</v>
      </c>
      <c r="AV336" s="13" t="s">
        <v>85</v>
      </c>
      <c r="AW336" s="13" t="s">
        <v>32</v>
      </c>
      <c r="AX336" s="13" t="s">
        <v>76</v>
      </c>
      <c r="AY336" s="254" t="s">
        <v>274</v>
      </c>
    </row>
    <row r="337" s="13" customFormat="1">
      <c r="A337" s="13"/>
      <c r="B337" s="243"/>
      <c r="C337" s="244"/>
      <c r="D337" s="245" t="s">
        <v>283</v>
      </c>
      <c r="E337" s="246" t="s">
        <v>1</v>
      </c>
      <c r="F337" s="247" t="s">
        <v>459</v>
      </c>
      <c r="G337" s="244"/>
      <c r="H337" s="248">
        <v>0.64000000000000001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283</v>
      </c>
      <c r="AU337" s="254" t="s">
        <v>85</v>
      </c>
      <c r="AV337" s="13" t="s">
        <v>85</v>
      </c>
      <c r="AW337" s="13" t="s">
        <v>32</v>
      </c>
      <c r="AX337" s="13" t="s">
        <v>76</v>
      </c>
      <c r="AY337" s="254" t="s">
        <v>274</v>
      </c>
    </row>
    <row r="338" s="13" customFormat="1">
      <c r="A338" s="13"/>
      <c r="B338" s="243"/>
      <c r="C338" s="244"/>
      <c r="D338" s="245" t="s">
        <v>283</v>
      </c>
      <c r="E338" s="246" t="s">
        <v>1</v>
      </c>
      <c r="F338" s="247" t="s">
        <v>460</v>
      </c>
      <c r="G338" s="244"/>
      <c r="H338" s="248">
        <v>2.6859999999999999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283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274</v>
      </c>
    </row>
    <row r="339" s="13" customFormat="1">
      <c r="A339" s="13"/>
      <c r="B339" s="243"/>
      <c r="C339" s="244"/>
      <c r="D339" s="245" t="s">
        <v>283</v>
      </c>
      <c r="E339" s="246" t="s">
        <v>1</v>
      </c>
      <c r="F339" s="247" t="s">
        <v>461</v>
      </c>
      <c r="G339" s="244"/>
      <c r="H339" s="248">
        <v>0.71499999999999997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283</v>
      </c>
      <c r="AU339" s="254" t="s">
        <v>85</v>
      </c>
      <c r="AV339" s="13" t="s">
        <v>85</v>
      </c>
      <c r="AW339" s="13" t="s">
        <v>32</v>
      </c>
      <c r="AX339" s="13" t="s">
        <v>76</v>
      </c>
      <c r="AY339" s="254" t="s">
        <v>274</v>
      </c>
    </row>
    <row r="340" s="13" customFormat="1">
      <c r="A340" s="13"/>
      <c r="B340" s="243"/>
      <c r="C340" s="244"/>
      <c r="D340" s="245" t="s">
        <v>283</v>
      </c>
      <c r="E340" s="246" t="s">
        <v>1</v>
      </c>
      <c r="F340" s="247" t="s">
        <v>462</v>
      </c>
      <c r="G340" s="244"/>
      <c r="H340" s="248">
        <v>0.79100000000000004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283</v>
      </c>
      <c r="AU340" s="254" t="s">
        <v>85</v>
      </c>
      <c r="AV340" s="13" t="s">
        <v>85</v>
      </c>
      <c r="AW340" s="13" t="s">
        <v>32</v>
      </c>
      <c r="AX340" s="13" t="s">
        <v>76</v>
      </c>
      <c r="AY340" s="254" t="s">
        <v>274</v>
      </c>
    </row>
    <row r="341" s="14" customFormat="1">
      <c r="A341" s="14"/>
      <c r="B341" s="255"/>
      <c r="C341" s="256"/>
      <c r="D341" s="245" t="s">
        <v>283</v>
      </c>
      <c r="E341" s="257" t="s">
        <v>1</v>
      </c>
      <c r="F341" s="258" t="s">
        <v>285</v>
      </c>
      <c r="G341" s="256"/>
      <c r="H341" s="259">
        <v>147.917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283</v>
      </c>
      <c r="AU341" s="265" t="s">
        <v>85</v>
      </c>
      <c r="AV341" s="14" t="s">
        <v>106</v>
      </c>
      <c r="AW341" s="14" t="s">
        <v>32</v>
      </c>
      <c r="AX341" s="14" t="s">
        <v>76</v>
      </c>
      <c r="AY341" s="265" t="s">
        <v>274</v>
      </c>
    </row>
    <row r="342" s="15" customFormat="1">
      <c r="A342" s="15"/>
      <c r="B342" s="266"/>
      <c r="C342" s="267"/>
      <c r="D342" s="245" t="s">
        <v>283</v>
      </c>
      <c r="E342" s="268" t="s">
        <v>467</v>
      </c>
      <c r="F342" s="269" t="s">
        <v>286</v>
      </c>
      <c r="G342" s="267"/>
      <c r="H342" s="270">
        <v>147.917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6" t="s">
        <v>283</v>
      </c>
      <c r="AU342" s="276" t="s">
        <v>85</v>
      </c>
      <c r="AV342" s="15" t="s">
        <v>281</v>
      </c>
      <c r="AW342" s="15" t="s">
        <v>32</v>
      </c>
      <c r="AX342" s="15" t="s">
        <v>83</v>
      </c>
      <c r="AY342" s="276" t="s">
        <v>274</v>
      </c>
    </row>
    <row r="343" s="2" customFormat="1" ht="16.5" customHeight="1">
      <c r="A343" s="39"/>
      <c r="B343" s="40"/>
      <c r="C343" s="230" t="s">
        <v>468</v>
      </c>
      <c r="D343" s="230" t="s">
        <v>276</v>
      </c>
      <c r="E343" s="231" t="s">
        <v>469</v>
      </c>
      <c r="F343" s="232" t="s">
        <v>470</v>
      </c>
      <c r="G343" s="233" t="s">
        <v>279</v>
      </c>
      <c r="H343" s="234">
        <v>905.01999999999998</v>
      </c>
      <c r="I343" s="235"/>
      <c r="J343" s="236">
        <f>ROUND(I343*H343,2)</f>
        <v>0</v>
      </c>
      <c r="K343" s="232" t="s">
        <v>280</v>
      </c>
      <c r="L343" s="45"/>
      <c r="M343" s="237" t="s">
        <v>1</v>
      </c>
      <c r="N343" s="238" t="s">
        <v>41</v>
      </c>
      <c r="O343" s="92"/>
      <c r="P343" s="239">
        <f>O343*H343</f>
        <v>0</v>
      </c>
      <c r="Q343" s="239">
        <v>0.0026900000000000001</v>
      </c>
      <c r="R343" s="239">
        <f>Q343*H343</f>
        <v>2.4345037999999999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281</v>
      </c>
      <c r="AT343" s="241" t="s">
        <v>276</v>
      </c>
      <c r="AU343" s="241" t="s">
        <v>85</v>
      </c>
      <c r="AY343" s="18" t="s">
        <v>274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83</v>
      </c>
      <c r="BK343" s="242">
        <f>ROUND(I343*H343,2)</f>
        <v>0</v>
      </c>
      <c r="BL343" s="18" t="s">
        <v>281</v>
      </c>
      <c r="BM343" s="241" t="s">
        <v>471</v>
      </c>
    </row>
    <row r="344" s="16" customFormat="1">
      <c r="A344" s="16"/>
      <c r="B344" s="277"/>
      <c r="C344" s="278"/>
      <c r="D344" s="245" t="s">
        <v>283</v>
      </c>
      <c r="E344" s="279" t="s">
        <v>1</v>
      </c>
      <c r="F344" s="280" t="s">
        <v>472</v>
      </c>
      <c r="G344" s="278"/>
      <c r="H344" s="279" t="s">
        <v>1</v>
      </c>
      <c r="I344" s="281"/>
      <c r="J344" s="278"/>
      <c r="K344" s="278"/>
      <c r="L344" s="282"/>
      <c r="M344" s="283"/>
      <c r="N344" s="284"/>
      <c r="O344" s="284"/>
      <c r="P344" s="284"/>
      <c r="Q344" s="284"/>
      <c r="R344" s="284"/>
      <c r="S344" s="284"/>
      <c r="T344" s="285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6" t="s">
        <v>283</v>
      </c>
      <c r="AU344" s="286" t="s">
        <v>85</v>
      </c>
      <c r="AV344" s="16" t="s">
        <v>83</v>
      </c>
      <c r="AW344" s="16" t="s">
        <v>32</v>
      </c>
      <c r="AX344" s="16" t="s">
        <v>76</v>
      </c>
      <c r="AY344" s="286" t="s">
        <v>274</v>
      </c>
    </row>
    <row r="345" s="13" customFormat="1">
      <c r="A345" s="13"/>
      <c r="B345" s="243"/>
      <c r="C345" s="244"/>
      <c r="D345" s="245" t="s">
        <v>283</v>
      </c>
      <c r="E345" s="246" t="s">
        <v>1</v>
      </c>
      <c r="F345" s="247" t="s">
        <v>473</v>
      </c>
      <c r="G345" s="244"/>
      <c r="H345" s="248">
        <v>278.44999999999999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283</v>
      </c>
      <c r="AU345" s="254" t="s">
        <v>85</v>
      </c>
      <c r="AV345" s="13" t="s">
        <v>85</v>
      </c>
      <c r="AW345" s="13" t="s">
        <v>32</v>
      </c>
      <c r="AX345" s="13" t="s">
        <v>76</v>
      </c>
      <c r="AY345" s="254" t="s">
        <v>274</v>
      </c>
    </row>
    <row r="346" s="13" customFormat="1">
      <c r="A346" s="13"/>
      <c r="B346" s="243"/>
      <c r="C346" s="244"/>
      <c r="D346" s="245" t="s">
        <v>283</v>
      </c>
      <c r="E346" s="246" t="s">
        <v>1</v>
      </c>
      <c r="F346" s="247" t="s">
        <v>474</v>
      </c>
      <c r="G346" s="244"/>
      <c r="H346" s="248">
        <v>500.64999999999998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283</v>
      </c>
      <c r="AU346" s="254" t="s">
        <v>85</v>
      </c>
      <c r="AV346" s="13" t="s">
        <v>85</v>
      </c>
      <c r="AW346" s="13" t="s">
        <v>32</v>
      </c>
      <c r="AX346" s="13" t="s">
        <v>76</v>
      </c>
      <c r="AY346" s="254" t="s">
        <v>274</v>
      </c>
    </row>
    <row r="347" s="13" customFormat="1">
      <c r="A347" s="13"/>
      <c r="B347" s="243"/>
      <c r="C347" s="244"/>
      <c r="D347" s="245" t="s">
        <v>283</v>
      </c>
      <c r="E347" s="246" t="s">
        <v>1</v>
      </c>
      <c r="F347" s="247" t="s">
        <v>475</v>
      </c>
      <c r="G347" s="244"/>
      <c r="H347" s="248">
        <v>70.400000000000006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283</v>
      </c>
      <c r="AU347" s="254" t="s">
        <v>85</v>
      </c>
      <c r="AV347" s="13" t="s">
        <v>85</v>
      </c>
      <c r="AW347" s="13" t="s">
        <v>32</v>
      </c>
      <c r="AX347" s="13" t="s">
        <v>76</v>
      </c>
      <c r="AY347" s="254" t="s">
        <v>274</v>
      </c>
    </row>
    <row r="348" s="14" customFormat="1">
      <c r="A348" s="14"/>
      <c r="B348" s="255"/>
      <c r="C348" s="256"/>
      <c r="D348" s="245" t="s">
        <v>283</v>
      </c>
      <c r="E348" s="257" t="s">
        <v>1</v>
      </c>
      <c r="F348" s="258" t="s">
        <v>285</v>
      </c>
      <c r="G348" s="256"/>
      <c r="H348" s="259">
        <v>849.5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283</v>
      </c>
      <c r="AU348" s="265" t="s">
        <v>85</v>
      </c>
      <c r="AV348" s="14" t="s">
        <v>106</v>
      </c>
      <c r="AW348" s="14" t="s">
        <v>32</v>
      </c>
      <c r="AX348" s="14" t="s">
        <v>76</v>
      </c>
      <c r="AY348" s="265" t="s">
        <v>274</v>
      </c>
    </row>
    <row r="349" s="16" customFormat="1">
      <c r="A349" s="16"/>
      <c r="B349" s="277"/>
      <c r="C349" s="278"/>
      <c r="D349" s="245" t="s">
        <v>283</v>
      </c>
      <c r="E349" s="279" t="s">
        <v>1</v>
      </c>
      <c r="F349" s="280" t="s">
        <v>412</v>
      </c>
      <c r="G349" s="278"/>
      <c r="H349" s="279" t="s">
        <v>1</v>
      </c>
      <c r="I349" s="281"/>
      <c r="J349" s="278"/>
      <c r="K349" s="278"/>
      <c r="L349" s="282"/>
      <c r="M349" s="283"/>
      <c r="N349" s="284"/>
      <c r="O349" s="284"/>
      <c r="P349" s="284"/>
      <c r="Q349" s="284"/>
      <c r="R349" s="284"/>
      <c r="S349" s="284"/>
      <c r="T349" s="285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6" t="s">
        <v>283</v>
      </c>
      <c r="AU349" s="286" t="s">
        <v>85</v>
      </c>
      <c r="AV349" s="16" t="s">
        <v>83</v>
      </c>
      <c r="AW349" s="16" t="s">
        <v>32</v>
      </c>
      <c r="AX349" s="16" t="s">
        <v>76</v>
      </c>
      <c r="AY349" s="286" t="s">
        <v>274</v>
      </c>
    </row>
    <row r="350" s="13" customFormat="1">
      <c r="A350" s="13"/>
      <c r="B350" s="243"/>
      <c r="C350" s="244"/>
      <c r="D350" s="245" t="s">
        <v>283</v>
      </c>
      <c r="E350" s="246" t="s">
        <v>1</v>
      </c>
      <c r="F350" s="247" t="s">
        <v>476</v>
      </c>
      <c r="G350" s="244"/>
      <c r="H350" s="248">
        <v>55.520000000000003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283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274</v>
      </c>
    </row>
    <row r="351" s="14" customFormat="1">
      <c r="A351" s="14"/>
      <c r="B351" s="255"/>
      <c r="C351" s="256"/>
      <c r="D351" s="245" t="s">
        <v>283</v>
      </c>
      <c r="E351" s="257" t="s">
        <v>1</v>
      </c>
      <c r="F351" s="258" t="s">
        <v>285</v>
      </c>
      <c r="G351" s="256"/>
      <c r="H351" s="259">
        <v>55.520000000000003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283</v>
      </c>
      <c r="AU351" s="265" t="s">
        <v>85</v>
      </c>
      <c r="AV351" s="14" t="s">
        <v>106</v>
      </c>
      <c r="AW351" s="14" t="s">
        <v>32</v>
      </c>
      <c r="AX351" s="14" t="s">
        <v>76</v>
      </c>
      <c r="AY351" s="265" t="s">
        <v>274</v>
      </c>
    </row>
    <row r="352" s="15" customFormat="1">
      <c r="A352" s="15"/>
      <c r="B352" s="266"/>
      <c r="C352" s="267"/>
      <c r="D352" s="245" t="s">
        <v>283</v>
      </c>
      <c r="E352" s="268" t="s">
        <v>1</v>
      </c>
      <c r="F352" s="269" t="s">
        <v>286</v>
      </c>
      <c r="G352" s="267"/>
      <c r="H352" s="270">
        <v>905.01999999999998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6" t="s">
        <v>283</v>
      </c>
      <c r="AU352" s="276" t="s">
        <v>85</v>
      </c>
      <c r="AV352" s="15" t="s">
        <v>281</v>
      </c>
      <c r="AW352" s="15" t="s">
        <v>32</v>
      </c>
      <c r="AX352" s="15" t="s">
        <v>83</v>
      </c>
      <c r="AY352" s="276" t="s">
        <v>274</v>
      </c>
    </row>
    <row r="353" s="2" customFormat="1" ht="16.5" customHeight="1">
      <c r="A353" s="39"/>
      <c r="B353" s="40"/>
      <c r="C353" s="230" t="s">
        <v>477</v>
      </c>
      <c r="D353" s="230" t="s">
        <v>276</v>
      </c>
      <c r="E353" s="231" t="s">
        <v>478</v>
      </c>
      <c r="F353" s="232" t="s">
        <v>479</v>
      </c>
      <c r="G353" s="233" t="s">
        <v>279</v>
      </c>
      <c r="H353" s="234">
        <v>905.01999999999998</v>
      </c>
      <c r="I353" s="235"/>
      <c r="J353" s="236">
        <f>ROUND(I353*H353,2)</f>
        <v>0</v>
      </c>
      <c r="K353" s="232" t="s">
        <v>280</v>
      </c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281</v>
      </c>
      <c r="AT353" s="241" t="s">
        <v>276</v>
      </c>
      <c r="AU353" s="241" t="s">
        <v>85</v>
      </c>
      <c r="AY353" s="18" t="s">
        <v>274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281</v>
      </c>
      <c r="BM353" s="241" t="s">
        <v>480</v>
      </c>
    </row>
    <row r="354" s="2" customFormat="1" ht="21.75" customHeight="1">
      <c r="A354" s="39"/>
      <c r="B354" s="40"/>
      <c r="C354" s="230" t="s">
        <v>481</v>
      </c>
      <c r="D354" s="230" t="s">
        <v>276</v>
      </c>
      <c r="E354" s="231" t="s">
        <v>482</v>
      </c>
      <c r="F354" s="232" t="s">
        <v>483</v>
      </c>
      <c r="G354" s="233" t="s">
        <v>341</v>
      </c>
      <c r="H354" s="234">
        <v>4.8440000000000003</v>
      </c>
      <c r="I354" s="235"/>
      <c r="J354" s="236">
        <f>ROUND(I354*H354,2)</f>
        <v>0</v>
      </c>
      <c r="K354" s="232" t="s">
        <v>280</v>
      </c>
      <c r="L354" s="45"/>
      <c r="M354" s="237" t="s">
        <v>1</v>
      </c>
      <c r="N354" s="238" t="s">
        <v>41</v>
      </c>
      <c r="O354" s="92"/>
      <c r="P354" s="239">
        <f>O354*H354</f>
        <v>0</v>
      </c>
      <c r="Q354" s="239">
        <v>1.0606199999999999</v>
      </c>
      <c r="R354" s="239">
        <f>Q354*H354</f>
        <v>5.1376432799999998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281</v>
      </c>
      <c r="AT354" s="241" t="s">
        <v>276</v>
      </c>
      <c r="AU354" s="241" t="s">
        <v>85</v>
      </c>
      <c r="AY354" s="18" t="s">
        <v>274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83</v>
      </c>
      <c r="BK354" s="242">
        <f>ROUND(I354*H354,2)</f>
        <v>0</v>
      </c>
      <c r="BL354" s="18" t="s">
        <v>281</v>
      </c>
      <c r="BM354" s="241" t="s">
        <v>484</v>
      </c>
    </row>
    <row r="355" s="13" customFormat="1">
      <c r="A355" s="13"/>
      <c r="B355" s="243"/>
      <c r="C355" s="244"/>
      <c r="D355" s="245" t="s">
        <v>283</v>
      </c>
      <c r="E355" s="246" t="s">
        <v>1</v>
      </c>
      <c r="F355" s="247" t="s">
        <v>485</v>
      </c>
      <c r="G355" s="244"/>
      <c r="H355" s="248">
        <v>4.8440000000000003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283</v>
      </c>
      <c r="AU355" s="254" t="s">
        <v>85</v>
      </c>
      <c r="AV355" s="13" t="s">
        <v>85</v>
      </c>
      <c r="AW355" s="13" t="s">
        <v>32</v>
      </c>
      <c r="AX355" s="13" t="s">
        <v>76</v>
      </c>
      <c r="AY355" s="254" t="s">
        <v>274</v>
      </c>
    </row>
    <row r="356" s="14" customFormat="1">
      <c r="A356" s="14"/>
      <c r="B356" s="255"/>
      <c r="C356" s="256"/>
      <c r="D356" s="245" t="s">
        <v>283</v>
      </c>
      <c r="E356" s="257" t="s">
        <v>1</v>
      </c>
      <c r="F356" s="258" t="s">
        <v>285</v>
      </c>
      <c r="G356" s="256"/>
      <c r="H356" s="259">
        <v>4.8440000000000003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283</v>
      </c>
      <c r="AU356" s="265" t="s">
        <v>85</v>
      </c>
      <c r="AV356" s="14" t="s">
        <v>106</v>
      </c>
      <c r="AW356" s="14" t="s">
        <v>32</v>
      </c>
      <c r="AX356" s="14" t="s">
        <v>76</v>
      </c>
      <c r="AY356" s="265" t="s">
        <v>274</v>
      </c>
    </row>
    <row r="357" s="15" customFormat="1">
      <c r="A357" s="15"/>
      <c r="B357" s="266"/>
      <c r="C357" s="267"/>
      <c r="D357" s="245" t="s">
        <v>283</v>
      </c>
      <c r="E357" s="268" t="s">
        <v>1</v>
      </c>
      <c r="F357" s="269" t="s">
        <v>286</v>
      </c>
      <c r="G357" s="267"/>
      <c r="H357" s="270">
        <v>4.8440000000000003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6" t="s">
        <v>283</v>
      </c>
      <c r="AU357" s="276" t="s">
        <v>85</v>
      </c>
      <c r="AV357" s="15" t="s">
        <v>281</v>
      </c>
      <c r="AW357" s="15" t="s">
        <v>32</v>
      </c>
      <c r="AX357" s="15" t="s">
        <v>83</v>
      </c>
      <c r="AY357" s="276" t="s">
        <v>274</v>
      </c>
    </row>
    <row r="358" s="12" customFormat="1" ht="22.8" customHeight="1">
      <c r="A358" s="12"/>
      <c r="B358" s="214"/>
      <c r="C358" s="215"/>
      <c r="D358" s="216" t="s">
        <v>75</v>
      </c>
      <c r="E358" s="228" t="s">
        <v>106</v>
      </c>
      <c r="F358" s="228" t="s">
        <v>486</v>
      </c>
      <c r="G358" s="215"/>
      <c r="H358" s="215"/>
      <c r="I358" s="218"/>
      <c r="J358" s="229">
        <f>BK358</f>
        <v>0</v>
      </c>
      <c r="K358" s="215"/>
      <c r="L358" s="220"/>
      <c r="M358" s="221"/>
      <c r="N358" s="222"/>
      <c r="O358" s="222"/>
      <c r="P358" s="223">
        <f>SUM(P359:P871)</f>
        <v>0</v>
      </c>
      <c r="Q358" s="222"/>
      <c r="R358" s="223">
        <f>SUM(R359:R871)</f>
        <v>789.78708424999991</v>
      </c>
      <c r="S358" s="222"/>
      <c r="T358" s="224">
        <f>SUM(T359:T871)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83</v>
      </c>
      <c r="AT358" s="226" t="s">
        <v>75</v>
      </c>
      <c r="AU358" s="226" t="s">
        <v>83</v>
      </c>
      <c r="AY358" s="225" t="s">
        <v>274</v>
      </c>
      <c r="BK358" s="227">
        <f>SUM(BK359:BK871)</f>
        <v>0</v>
      </c>
    </row>
    <row r="359" s="2" customFormat="1" ht="33" customHeight="1">
      <c r="A359" s="39"/>
      <c r="B359" s="40"/>
      <c r="C359" s="230" t="s">
        <v>487</v>
      </c>
      <c r="D359" s="230" t="s">
        <v>276</v>
      </c>
      <c r="E359" s="231" t="s">
        <v>488</v>
      </c>
      <c r="F359" s="232" t="s">
        <v>489</v>
      </c>
      <c r="G359" s="233" t="s">
        <v>279</v>
      </c>
      <c r="H359" s="234">
        <v>168.27000000000001</v>
      </c>
      <c r="I359" s="235"/>
      <c r="J359" s="236">
        <f>ROUND(I359*H359,2)</f>
        <v>0</v>
      </c>
      <c r="K359" s="232" t="s">
        <v>280</v>
      </c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1.0146</v>
      </c>
      <c r="R359" s="239">
        <f>Q359*H359</f>
        <v>170.726742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281</v>
      </c>
      <c r="AT359" s="241" t="s">
        <v>276</v>
      </c>
      <c r="AU359" s="241" t="s">
        <v>85</v>
      </c>
      <c r="AY359" s="18" t="s">
        <v>274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281</v>
      </c>
      <c r="BM359" s="241" t="s">
        <v>490</v>
      </c>
    </row>
    <row r="360" s="16" customFormat="1">
      <c r="A360" s="16"/>
      <c r="B360" s="277"/>
      <c r="C360" s="278"/>
      <c r="D360" s="245" t="s">
        <v>283</v>
      </c>
      <c r="E360" s="279" t="s">
        <v>1</v>
      </c>
      <c r="F360" s="280" t="s">
        <v>491</v>
      </c>
      <c r="G360" s="278"/>
      <c r="H360" s="279" t="s">
        <v>1</v>
      </c>
      <c r="I360" s="281"/>
      <c r="J360" s="278"/>
      <c r="K360" s="278"/>
      <c r="L360" s="282"/>
      <c r="M360" s="283"/>
      <c r="N360" s="284"/>
      <c r="O360" s="284"/>
      <c r="P360" s="284"/>
      <c r="Q360" s="284"/>
      <c r="R360" s="284"/>
      <c r="S360" s="284"/>
      <c r="T360" s="28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6" t="s">
        <v>283</v>
      </c>
      <c r="AU360" s="286" t="s">
        <v>85</v>
      </c>
      <c r="AV360" s="16" t="s">
        <v>83</v>
      </c>
      <c r="AW360" s="16" t="s">
        <v>32</v>
      </c>
      <c r="AX360" s="16" t="s">
        <v>76</v>
      </c>
      <c r="AY360" s="286" t="s">
        <v>274</v>
      </c>
    </row>
    <row r="361" s="13" customFormat="1">
      <c r="A361" s="13"/>
      <c r="B361" s="243"/>
      <c r="C361" s="244"/>
      <c r="D361" s="245" t="s">
        <v>283</v>
      </c>
      <c r="E361" s="246" t="s">
        <v>1</v>
      </c>
      <c r="F361" s="247" t="s">
        <v>492</v>
      </c>
      <c r="G361" s="244"/>
      <c r="H361" s="248">
        <v>168.27000000000001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283</v>
      </c>
      <c r="AU361" s="254" t="s">
        <v>85</v>
      </c>
      <c r="AV361" s="13" t="s">
        <v>85</v>
      </c>
      <c r="AW361" s="13" t="s">
        <v>32</v>
      </c>
      <c r="AX361" s="13" t="s">
        <v>76</v>
      </c>
      <c r="AY361" s="254" t="s">
        <v>274</v>
      </c>
    </row>
    <row r="362" s="14" customFormat="1">
      <c r="A362" s="14"/>
      <c r="B362" s="255"/>
      <c r="C362" s="256"/>
      <c r="D362" s="245" t="s">
        <v>283</v>
      </c>
      <c r="E362" s="257" t="s">
        <v>1</v>
      </c>
      <c r="F362" s="258" t="s">
        <v>285</v>
      </c>
      <c r="G362" s="256"/>
      <c r="H362" s="259">
        <v>168.27000000000001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283</v>
      </c>
      <c r="AU362" s="265" t="s">
        <v>85</v>
      </c>
      <c r="AV362" s="14" t="s">
        <v>106</v>
      </c>
      <c r="AW362" s="14" t="s">
        <v>32</v>
      </c>
      <c r="AX362" s="14" t="s">
        <v>76</v>
      </c>
      <c r="AY362" s="265" t="s">
        <v>274</v>
      </c>
    </row>
    <row r="363" s="15" customFormat="1">
      <c r="A363" s="15"/>
      <c r="B363" s="266"/>
      <c r="C363" s="267"/>
      <c r="D363" s="245" t="s">
        <v>283</v>
      </c>
      <c r="E363" s="268" t="s">
        <v>493</v>
      </c>
      <c r="F363" s="269" t="s">
        <v>286</v>
      </c>
      <c r="G363" s="267"/>
      <c r="H363" s="270">
        <v>168.27000000000001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6" t="s">
        <v>283</v>
      </c>
      <c r="AU363" s="276" t="s">
        <v>85</v>
      </c>
      <c r="AV363" s="15" t="s">
        <v>281</v>
      </c>
      <c r="AW363" s="15" t="s">
        <v>32</v>
      </c>
      <c r="AX363" s="15" t="s">
        <v>83</v>
      </c>
      <c r="AY363" s="276" t="s">
        <v>274</v>
      </c>
    </row>
    <row r="364" s="2" customFormat="1" ht="37.8" customHeight="1">
      <c r="A364" s="39"/>
      <c r="B364" s="40"/>
      <c r="C364" s="230" t="s">
        <v>494</v>
      </c>
      <c r="D364" s="230" t="s">
        <v>276</v>
      </c>
      <c r="E364" s="231" t="s">
        <v>495</v>
      </c>
      <c r="F364" s="232" t="s">
        <v>496</v>
      </c>
      <c r="G364" s="233" t="s">
        <v>279</v>
      </c>
      <c r="H364" s="234">
        <v>239.22399999999999</v>
      </c>
      <c r="I364" s="235"/>
      <c r="J364" s="236">
        <f>ROUND(I364*H364,2)</f>
        <v>0</v>
      </c>
      <c r="K364" s="232" t="s">
        <v>280</v>
      </c>
      <c r="L364" s="45"/>
      <c r="M364" s="237" t="s">
        <v>1</v>
      </c>
      <c r="N364" s="238" t="s">
        <v>41</v>
      </c>
      <c r="O364" s="92"/>
      <c r="P364" s="239">
        <f>O364*H364</f>
        <v>0</v>
      </c>
      <c r="Q364" s="239">
        <v>0.14574000000000001</v>
      </c>
      <c r="R364" s="239">
        <f>Q364*H364</f>
        <v>34.86450576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281</v>
      </c>
      <c r="AT364" s="241" t="s">
        <v>276</v>
      </c>
      <c r="AU364" s="241" t="s">
        <v>85</v>
      </c>
      <c r="AY364" s="18" t="s">
        <v>274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83</v>
      </c>
      <c r="BK364" s="242">
        <f>ROUND(I364*H364,2)</f>
        <v>0</v>
      </c>
      <c r="BL364" s="18" t="s">
        <v>281</v>
      </c>
      <c r="BM364" s="241" t="s">
        <v>497</v>
      </c>
    </row>
    <row r="365" s="16" customFormat="1">
      <c r="A365" s="16"/>
      <c r="B365" s="277"/>
      <c r="C365" s="278"/>
      <c r="D365" s="245" t="s">
        <v>283</v>
      </c>
      <c r="E365" s="279" t="s">
        <v>1</v>
      </c>
      <c r="F365" s="280" t="s">
        <v>498</v>
      </c>
      <c r="G365" s="278"/>
      <c r="H365" s="279" t="s">
        <v>1</v>
      </c>
      <c r="I365" s="281"/>
      <c r="J365" s="278"/>
      <c r="K365" s="278"/>
      <c r="L365" s="282"/>
      <c r="M365" s="283"/>
      <c r="N365" s="284"/>
      <c r="O365" s="284"/>
      <c r="P365" s="284"/>
      <c r="Q365" s="284"/>
      <c r="R365" s="284"/>
      <c r="S365" s="284"/>
      <c r="T365" s="285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86" t="s">
        <v>283</v>
      </c>
      <c r="AU365" s="286" t="s">
        <v>85</v>
      </c>
      <c r="AV365" s="16" t="s">
        <v>83</v>
      </c>
      <c r="AW365" s="16" t="s">
        <v>32</v>
      </c>
      <c r="AX365" s="16" t="s">
        <v>76</v>
      </c>
      <c r="AY365" s="286" t="s">
        <v>274</v>
      </c>
    </row>
    <row r="366" s="13" customFormat="1">
      <c r="A366" s="13"/>
      <c r="B366" s="243"/>
      <c r="C366" s="244"/>
      <c r="D366" s="245" t="s">
        <v>283</v>
      </c>
      <c r="E366" s="246" t="s">
        <v>1</v>
      </c>
      <c r="F366" s="247" t="s">
        <v>499</v>
      </c>
      <c r="G366" s="244"/>
      <c r="H366" s="248">
        <v>183.96000000000001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283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274</v>
      </c>
    </row>
    <row r="367" s="13" customFormat="1">
      <c r="A367" s="13"/>
      <c r="B367" s="243"/>
      <c r="C367" s="244"/>
      <c r="D367" s="245" t="s">
        <v>283</v>
      </c>
      <c r="E367" s="246" t="s">
        <v>1</v>
      </c>
      <c r="F367" s="247" t="s">
        <v>500</v>
      </c>
      <c r="G367" s="244"/>
      <c r="H367" s="248">
        <v>35.625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283</v>
      </c>
      <c r="AU367" s="254" t="s">
        <v>85</v>
      </c>
      <c r="AV367" s="13" t="s">
        <v>85</v>
      </c>
      <c r="AW367" s="13" t="s">
        <v>32</v>
      </c>
      <c r="AX367" s="13" t="s">
        <v>76</v>
      </c>
      <c r="AY367" s="254" t="s">
        <v>274</v>
      </c>
    </row>
    <row r="368" s="13" customFormat="1">
      <c r="A368" s="13"/>
      <c r="B368" s="243"/>
      <c r="C368" s="244"/>
      <c r="D368" s="245" t="s">
        <v>283</v>
      </c>
      <c r="E368" s="246" t="s">
        <v>1</v>
      </c>
      <c r="F368" s="247" t="s">
        <v>501</v>
      </c>
      <c r="G368" s="244"/>
      <c r="H368" s="248">
        <v>-2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283</v>
      </c>
      <c r="AU368" s="254" t="s">
        <v>85</v>
      </c>
      <c r="AV368" s="13" t="s">
        <v>85</v>
      </c>
      <c r="AW368" s="13" t="s">
        <v>32</v>
      </c>
      <c r="AX368" s="13" t="s">
        <v>76</v>
      </c>
      <c r="AY368" s="254" t="s">
        <v>274</v>
      </c>
    </row>
    <row r="369" s="14" customFormat="1">
      <c r="A369" s="14"/>
      <c r="B369" s="255"/>
      <c r="C369" s="256"/>
      <c r="D369" s="245" t="s">
        <v>283</v>
      </c>
      <c r="E369" s="257" t="s">
        <v>1</v>
      </c>
      <c r="F369" s="258" t="s">
        <v>285</v>
      </c>
      <c r="G369" s="256"/>
      <c r="H369" s="259">
        <v>217.58500000000001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283</v>
      </c>
      <c r="AU369" s="265" t="s">
        <v>85</v>
      </c>
      <c r="AV369" s="14" t="s">
        <v>106</v>
      </c>
      <c r="AW369" s="14" t="s">
        <v>32</v>
      </c>
      <c r="AX369" s="14" t="s">
        <v>76</v>
      </c>
      <c r="AY369" s="265" t="s">
        <v>274</v>
      </c>
    </row>
    <row r="370" s="13" customFormat="1">
      <c r="A370" s="13"/>
      <c r="B370" s="243"/>
      <c r="C370" s="244"/>
      <c r="D370" s="245" t="s">
        <v>283</v>
      </c>
      <c r="E370" s="246" t="s">
        <v>1</v>
      </c>
      <c r="F370" s="247" t="s">
        <v>502</v>
      </c>
      <c r="G370" s="244"/>
      <c r="H370" s="248">
        <v>16.5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283</v>
      </c>
      <c r="AU370" s="254" t="s">
        <v>85</v>
      </c>
      <c r="AV370" s="13" t="s">
        <v>85</v>
      </c>
      <c r="AW370" s="13" t="s">
        <v>32</v>
      </c>
      <c r="AX370" s="13" t="s">
        <v>76</v>
      </c>
      <c r="AY370" s="254" t="s">
        <v>274</v>
      </c>
    </row>
    <row r="371" s="13" customFormat="1">
      <c r="A371" s="13"/>
      <c r="B371" s="243"/>
      <c r="C371" s="244"/>
      <c r="D371" s="245" t="s">
        <v>283</v>
      </c>
      <c r="E371" s="246" t="s">
        <v>1</v>
      </c>
      <c r="F371" s="247" t="s">
        <v>503</v>
      </c>
      <c r="G371" s="244"/>
      <c r="H371" s="248">
        <v>0.438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283</v>
      </c>
      <c r="AU371" s="254" t="s">
        <v>85</v>
      </c>
      <c r="AV371" s="13" t="s">
        <v>85</v>
      </c>
      <c r="AW371" s="13" t="s">
        <v>32</v>
      </c>
      <c r="AX371" s="13" t="s">
        <v>76</v>
      </c>
      <c r="AY371" s="254" t="s">
        <v>274</v>
      </c>
    </row>
    <row r="372" s="13" customFormat="1">
      <c r="A372" s="13"/>
      <c r="B372" s="243"/>
      <c r="C372" s="244"/>
      <c r="D372" s="245" t="s">
        <v>283</v>
      </c>
      <c r="E372" s="246" t="s">
        <v>1</v>
      </c>
      <c r="F372" s="247" t="s">
        <v>504</v>
      </c>
      <c r="G372" s="244"/>
      <c r="H372" s="248">
        <v>0.875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283</v>
      </c>
      <c r="AU372" s="254" t="s">
        <v>85</v>
      </c>
      <c r="AV372" s="13" t="s">
        <v>85</v>
      </c>
      <c r="AW372" s="13" t="s">
        <v>32</v>
      </c>
      <c r="AX372" s="13" t="s">
        <v>76</v>
      </c>
      <c r="AY372" s="254" t="s">
        <v>274</v>
      </c>
    </row>
    <row r="373" s="13" customFormat="1">
      <c r="A373" s="13"/>
      <c r="B373" s="243"/>
      <c r="C373" s="244"/>
      <c r="D373" s="245" t="s">
        <v>283</v>
      </c>
      <c r="E373" s="246" t="s">
        <v>1</v>
      </c>
      <c r="F373" s="247" t="s">
        <v>505</v>
      </c>
      <c r="G373" s="244"/>
      <c r="H373" s="248">
        <v>4.5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283</v>
      </c>
      <c r="AU373" s="254" t="s">
        <v>85</v>
      </c>
      <c r="AV373" s="13" t="s">
        <v>85</v>
      </c>
      <c r="AW373" s="13" t="s">
        <v>32</v>
      </c>
      <c r="AX373" s="13" t="s">
        <v>76</v>
      </c>
      <c r="AY373" s="254" t="s">
        <v>274</v>
      </c>
    </row>
    <row r="374" s="13" customFormat="1">
      <c r="A374" s="13"/>
      <c r="B374" s="243"/>
      <c r="C374" s="244"/>
      <c r="D374" s="245" t="s">
        <v>283</v>
      </c>
      <c r="E374" s="246" t="s">
        <v>1</v>
      </c>
      <c r="F374" s="247" t="s">
        <v>506</v>
      </c>
      <c r="G374" s="244"/>
      <c r="H374" s="248">
        <v>0.438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283</v>
      </c>
      <c r="AU374" s="254" t="s">
        <v>85</v>
      </c>
      <c r="AV374" s="13" t="s">
        <v>85</v>
      </c>
      <c r="AW374" s="13" t="s">
        <v>32</v>
      </c>
      <c r="AX374" s="13" t="s">
        <v>76</v>
      </c>
      <c r="AY374" s="254" t="s">
        <v>274</v>
      </c>
    </row>
    <row r="375" s="13" customFormat="1">
      <c r="A375" s="13"/>
      <c r="B375" s="243"/>
      <c r="C375" s="244"/>
      <c r="D375" s="245" t="s">
        <v>283</v>
      </c>
      <c r="E375" s="246" t="s">
        <v>1</v>
      </c>
      <c r="F375" s="247" t="s">
        <v>507</v>
      </c>
      <c r="G375" s="244"/>
      <c r="H375" s="248">
        <v>0.438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283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274</v>
      </c>
    </row>
    <row r="376" s="14" customFormat="1">
      <c r="A376" s="14"/>
      <c r="B376" s="255"/>
      <c r="C376" s="256"/>
      <c r="D376" s="245" t="s">
        <v>283</v>
      </c>
      <c r="E376" s="257" t="s">
        <v>1</v>
      </c>
      <c r="F376" s="258" t="s">
        <v>285</v>
      </c>
      <c r="G376" s="256"/>
      <c r="H376" s="259">
        <v>23.189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283</v>
      </c>
      <c r="AU376" s="265" t="s">
        <v>85</v>
      </c>
      <c r="AV376" s="14" t="s">
        <v>106</v>
      </c>
      <c r="AW376" s="14" t="s">
        <v>32</v>
      </c>
      <c r="AX376" s="14" t="s">
        <v>76</v>
      </c>
      <c r="AY376" s="265" t="s">
        <v>274</v>
      </c>
    </row>
    <row r="377" s="13" customFormat="1">
      <c r="A377" s="13"/>
      <c r="B377" s="243"/>
      <c r="C377" s="244"/>
      <c r="D377" s="245" t="s">
        <v>283</v>
      </c>
      <c r="E377" s="246" t="s">
        <v>1</v>
      </c>
      <c r="F377" s="247" t="s">
        <v>508</v>
      </c>
      <c r="G377" s="244"/>
      <c r="H377" s="248">
        <v>-0.375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283</v>
      </c>
      <c r="AU377" s="254" t="s">
        <v>85</v>
      </c>
      <c r="AV377" s="13" t="s">
        <v>85</v>
      </c>
      <c r="AW377" s="13" t="s">
        <v>32</v>
      </c>
      <c r="AX377" s="13" t="s">
        <v>76</v>
      </c>
      <c r="AY377" s="254" t="s">
        <v>274</v>
      </c>
    </row>
    <row r="378" s="13" customFormat="1">
      <c r="A378" s="13"/>
      <c r="B378" s="243"/>
      <c r="C378" s="244"/>
      <c r="D378" s="245" t="s">
        <v>283</v>
      </c>
      <c r="E378" s="246" t="s">
        <v>1</v>
      </c>
      <c r="F378" s="247" t="s">
        <v>509</v>
      </c>
      <c r="G378" s="244"/>
      <c r="H378" s="248">
        <v>-1.175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283</v>
      </c>
      <c r="AU378" s="254" t="s">
        <v>85</v>
      </c>
      <c r="AV378" s="13" t="s">
        <v>85</v>
      </c>
      <c r="AW378" s="13" t="s">
        <v>32</v>
      </c>
      <c r="AX378" s="13" t="s">
        <v>76</v>
      </c>
      <c r="AY378" s="254" t="s">
        <v>274</v>
      </c>
    </row>
    <row r="379" s="14" customFormat="1">
      <c r="A379" s="14"/>
      <c r="B379" s="255"/>
      <c r="C379" s="256"/>
      <c r="D379" s="245" t="s">
        <v>283</v>
      </c>
      <c r="E379" s="257" t="s">
        <v>1</v>
      </c>
      <c r="F379" s="258" t="s">
        <v>285</v>
      </c>
      <c r="G379" s="256"/>
      <c r="H379" s="259">
        <v>-1.55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283</v>
      </c>
      <c r="AU379" s="265" t="s">
        <v>85</v>
      </c>
      <c r="AV379" s="14" t="s">
        <v>106</v>
      </c>
      <c r="AW379" s="14" t="s">
        <v>32</v>
      </c>
      <c r="AX379" s="14" t="s">
        <v>76</v>
      </c>
      <c r="AY379" s="265" t="s">
        <v>274</v>
      </c>
    </row>
    <row r="380" s="15" customFormat="1">
      <c r="A380" s="15"/>
      <c r="B380" s="266"/>
      <c r="C380" s="267"/>
      <c r="D380" s="245" t="s">
        <v>283</v>
      </c>
      <c r="E380" s="268" t="s">
        <v>1</v>
      </c>
      <c r="F380" s="269" t="s">
        <v>286</v>
      </c>
      <c r="G380" s="267"/>
      <c r="H380" s="270">
        <v>239.22399999999999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6" t="s">
        <v>283</v>
      </c>
      <c r="AU380" s="276" t="s">
        <v>85</v>
      </c>
      <c r="AV380" s="15" t="s">
        <v>281</v>
      </c>
      <c r="AW380" s="15" t="s">
        <v>32</v>
      </c>
      <c r="AX380" s="15" t="s">
        <v>83</v>
      </c>
      <c r="AY380" s="276" t="s">
        <v>274</v>
      </c>
    </row>
    <row r="381" s="2" customFormat="1" ht="37.8" customHeight="1">
      <c r="A381" s="39"/>
      <c r="B381" s="40"/>
      <c r="C381" s="230" t="s">
        <v>510</v>
      </c>
      <c r="D381" s="230" t="s">
        <v>276</v>
      </c>
      <c r="E381" s="231" t="s">
        <v>511</v>
      </c>
      <c r="F381" s="232" t="s">
        <v>512</v>
      </c>
      <c r="G381" s="233" t="s">
        <v>279</v>
      </c>
      <c r="H381" s="234">
        <v>13.688000000000001</v>
      </c>
      <c r="I381" s="235"/>
      <c r="J381" s="236">
        <f>ROUND(I381*H381,2)</f>
        <v>0</v>
      </c>
      <c r="K381" s="232" t="s">
        <v>280</v>
      </c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0.23024</v>
      </c>
      <c r="R381" s="239">
        <f>Q381*H381</f>
        <v>3.1515251200000001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281</v>
      </c>
      <c r="AT381" s="241" t="s">
        <v>276</v>
      </c>
      <c r="AU381" s="241" t="s">
        <v>85</v>
      </c>
      <c r="AY381" s="18" t="s">
        <v>274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281</v>
      </c>
      <c r="BM381" s="241" t="s">
        <v>513</v>
      </c>
    </row>
    <row r="382" s="16" customFormat="1">
      <c r="A382" s="16"/>
      <c r="B382" s="277"/>
      <c r="C382" s="278"/>
      <c r="D382" s="245" t="s">
        <v>283</v>
      </c>
      <c r="E382" s="279" t="s">
        <v>1</v>
      </c>
      <c r="F382" s="280" t="s">
        <v>498</v>
      </c>
      <c r="G382" s="278"/>
      <c r="H382" s="279" t="s">
        <v>1</v>
      </c>
      <c r="I382" s="281"/>
      <c r="J382" s="278"/>
      <c r="K382" s="278"/>
      <c r="L382" s="282"/>
      <c r="M382" s="283"/>
      <c r="N382" s="284"/>
      <c r="O382" s="284"/>
      <c r="P382" s="284"/>
      <c r="Q382" s="284"/>
      <c r="R382" s="284"/>
      <c r="S382" s="284"/>
      <c r="T382" s="285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6" t="s">
        <v>283</v>
      </c>
      <c r="AU382" s="286" t="s">
        <v>85</v>
      </c>
      <c r="AV382" s="16" t="s">
        <v>83</v>
      </c>
      <c r="AW382" s="16" t="s">
        <v>32</v>
      </c>
      <c r="AX382" s="16" t="s">
        <v>76</v>
      </c>
      <c r="AY382" s="286" t="s">
        <v>274</v>
      </c>
    </row>
    <row r="383" s="13" customFormat="1">
      <c r="A383" s="13"/>
      <c r="B383" s="243"/>
      <c r="C383" s="244"/>
      <c r="D383" s="245" t="s">
        <v>283</v>
      </c>
      <c r="E383" s="246" t="s">
        <v>1</v>
      </c>
      <c r="F383" s="247" t="s">
        <v>514</v>
      </c>
      <c r="G383" s="244"/>
      <c r="H383" s="248">
        <v>12.938000000000001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283</v>
      </c>
      <c r="AU383" s="254" t="s">
        <v>85</v>
      </c>
      <c r="AV383" s="13" t="s">
        <v>85</v>
      </c>
      <c r="AW383" s="13" t="s">
        <v>32</v>
      </c>
      <c r="AX383" s="13" t="s">
        <v>76</v>
      </c>
      <c r="AY383" s="254" t="s">
        <v>274</v>
      </c>
    </row>
    <row r="384" s="14" customFormat="1">
      <c r="A384" s="14"/>
      <c r="B384" s="255"/>
      <c r="C384" s="256"/>
      <c r="D384" s="245" t="s">
        <v>283</v>
      </c>
      <c r="E384" s="257" t="s">
        <v>1</v>
      </c>
      <c r="F384" s="258" t="s">
        <v>285</v>
      </c>
      <c r="G384" s="256"/>
      <c r="H384" s="259">
        <v>12.938000000000001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283</v>
      </c>
      <c r="AU384" s="265" t="s">
        <v>85</v>
      </c>
      <c r="AV384" s="14" t="s">
        <v>106</v>
      </c>
      <c r="AW384" s="14" t="s">
        <v>32</v>
      </c>
      <c r="AX384" s="14" t="s">
        <v>76</v>
      </c>
      <c r="AY384" s="265" t="s">
        <v>274</v>
      </c>
    </row>
    <row r="385" s="13" customFormat="1">
      <c r="A385" s="13"/>
      <c r="B385" s="243"/>
      <c r="C385" s="244"/>
      <c r="D385" s="245" t="s">
        <v>283</v>
      </c>
      <c r="E385" s="246" t="s">
        <v>1</v>
      </c>
      <c r="F385" s="247" t="s">
        <v>515</v>
      </c>
      <c r="G385" s="244"/>
      <c r="H385" s="248">
        <v>0.75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283</v>
      </c>
      <c r="AU385" s="254" t="s">
        <v>85</v>
      </c>
      <c r="AV385" s="13" t="s">
        <v>85</v>
      </c>
      <c r="AW385" s="13" t="s">
        <v>32</v>
      </c>
      <c r="AX385" s="13" t="s">
        <v>76</v>
      </c>
      <c r="AY385" s="254" t="s">
        <v>274</v>
      </c>
    </row>
    <row r="386" s="13" customFormat="1">
      <c r="A386" s="13"/>
      <c r="B386" s="243"/>
      <c r="C386" s="244"/>
      <c r="D386" s="245" t="s">
        <v>283</v>
      </c>
      <c r="E386" s="246" t="s">
        <v>1</v>
      </c>
      <c r="F386" s="247" t="s">
        <v>516</v>
      </c>
      <c r="G386" s="244"/>
      <c r="H386" s="248">
        <v>0.75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283</v>
      </c>
      <c r="AU386" s="254" t="s">
        <v>85</v>
      </c>
      <c r="AV386" s="13" t="s">
        <v>85</v>
      </c>
      <c r="AW386" s="13" t="s">
        <v>32</v>
      </c>
      <c r="AX386" s="13" t="s">
        <v>76</v>
      </c>
      <c r="AY386" s="254" t="s">
        <v>274</v>
      </c>
    </row>
    <row r="387" s="14" customFormat="1">
      <c r="A387" s="14"/>
      <c r="B387" s="255"/>
      <c r="C387" s="256"/>
      <c r="D387" s="245" t="s">
        <v>283</v>
      </c>
      <c r="E387" s="257" t="s">
        <v>1</v>
      </c>
      <c r="F387" s="258" t="s">
        <v>285</v>
      </c>
      <c r="G387" s="256"/>
      <c r="H387" s="259">
        <v>1.5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283</v>
      </c>
      <c r="AU387" s="265" t="s">
        <v>85</v>
      </c>
      <c r="AV387" s="14" t="s">
        <v>106</v>
      </c>
      <c r="AW387" s="14" t="s">
        <v>32</v>
      </c>
      <c r="AX387" s="14" t="s">
        <v>76</v>
      </c>
      <c r="AY387" s="265" t="s">
        <v>274</v>
      </c>
    </row>
    <row r="388" s="13" customFormat="1">
      <c r="A388" s="13"/>
      <c r="B388" s="243"/>
      <c r="C388" s="244"/>
      <c r="D388" s="245" t="s">
        <v>283</v>
      </c>
      <c r="E388" s="246" t="s">
        <v>1</v>
      </c>
      <c r="F388" s="247" t="s">
        <v>517</v>
      </c>
      <c r="G388" s="244"/>
      <c r="H388" s="248">
        <v>-0.75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283</v>
      </c>
      <c r="AU388" s="254" t="s">
        <v>85</v>
      </c>
      <c r="AV388" s="13" t="s">
        <v>85</v>
      </c>
      <c r="AW388" s="13" t="s">
        <v>32</v>
      </c>
      <c r="AX388" s="13" t="s">
        <v>76</v>
      </c>
      <c r="AY388" s="254" t="s">
        <v>274</v>
      </c>
    </row>
    <row r="389" s="14" customFormat="1">
      <c r="A389" s="14"/>
      <c r="B389" s="255"/>
      <c r="C389" s="256"/>
      <c r="D389" s="245" t="s">
        <v>283</v>
      </c>
      <c r="E389" s="257" t="s">
        <v>1</v>
      </c>
      <c r="F389" s="258" t="s">
        <v>285</v>
      </c>
      <c r="G389" s="256"/>
      <c r="H389" s="259">
        <v>-0.75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283</v>
      </c>
      <c r="AU389" s="265" t="s">
        <v>85</v>
      </c>
      <c r="AV389" s="14" t="s">
        <v>106</v>
      </c>
      <c r="AW389" s="14" t="s">
        <v>32</v>
      </c>
      <c r="AX389" s="14" t="s">
        <v>76</v>
      </c>
      <c r="AY389" s="265" t="s">
        <v>274</v>
      </c>
    </row>
    <row r="390" s="15" customFormat="1">
      <c r="A390" s="15"/>
      <c r="B390" s="266"/>
      <c r="C390" s="267"/>
      <c r="D390" s="245" t="s">
        <v>283</v>
      </c>
      <c r="E390" s="268" t="s">
        <v>1</v>
      </c>
      <c r="F390" s="269" t="s">
        <v>286</v>
      </c>
      <c r="G390" s="267"/>
      <c r="H390" s="270">
        <v>13.688000000000001</v>
      </c>
      <c r="I390" s="271"/>
      <c r="J390" s="267"/>
      <c r="K390" s="267"/>
      <c r="L390" s="272"/>
      <c r="M390" s="273"/>
      <c r="N390" s="274"/>
      <c r="O390" s="274"/>
      <c r="P390" s="274"/>
      <c r="Q390" s="274"/>
      <c r="R390" s="274"/>
      <c r="S390" s="274"/>
      <c r="T390" s="27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6" t="s">
        <v>283</v>
      </c>
      <c r="AU390" s="276" t="s">
        <v>85</v>
      </c>
      <c r="AV390" s="15" t="s">
        <v>281</v>
      </c>
      <c r="AW390" s="15" t="s">
        <v>32</v>
      </c>
      <c r="AX390" s="15" t="s">
        <v>83</v>
      </c>
      <c r="AY390" s="276" t="s">
        <v>274</v>
      </c>
    </row>
    <row r="391" s="2" customFormat="1" ht="33" customHeight="1">
      <c r="A391" s="39"/>
      <c r="B391" s="40"/>
      <c r="C391" s="230" t="s">
        <v>518</v>
      </c>
      <c r="D391" s="230" t="s">
        <v>276</v>
      </c>
      <c r="E391" s="231" t="s">
        <v>519</v>
      </c>
      <c r="F391" s="232" t="s">
        <v>520</v>
      </c>
      <c r="G391" s="233" t="s">
        <v>279</v>
      </c>
      <c r="H391" s="234">
        <v>1447.645</v>
      </c>
      <c r="I391" s="235"/>
      <c r="J391" s="236">
        <f>ROUND(I391*H391,2)</f>
        <v>0</v>
      </c>
      <c r="K391" s="232" t="s">
        <v>280</v>
      </c>
      <c r="L391" s="45"/>
      <c r="M391" s="237" t="s">
        <v>1</v>
      </c>
      <c r="N391" s="238" t="s">
        <v>41</v>
      </c>
      <c r="O391" s="92"/>
      <c r="P391" s="239">
        <f>O391*H391</f>
        <v>0</v>
      </c>
      <c r="Q391" s="239">
        <v>0.16930999999999999</v>
      </c>
      <c r="R391" s="239">
        <f>Q391*H391</f>
        <v>245.10077494999999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281</v>
      </c>
      <c r="AT391" s="241" t="s">
        <v>276</v>
      </c>
      <c r="AU391" s="241" t="s">
        <v>85</v>
      </c>
      <c r="AY391" s="18" t="s">
        <v>274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83</v>
      </c>
      <c r="BK391" s="242">
        <f>ROUND(I391*H391,2)</f>
        <v>0</v>
      </c>
      <c r="BL391" s="18" t="s">
        <v>281</v>
      </c>
      <c r="BM391" s="241" t="s">
        <v>521</v>
      </c>
    </row>
    <row r="392" s="16" customFormat="1">
      <c r="A392" s="16"/>
      <c r="B392" s="277"/>
      <c r="C392" s="278"/>
      <c r="D392" s="245" t="s">
        <v>283</v>
      </c>
      <c r="E392" s="279" t="s">
        <v>1</v>
      </c>
      <c r="F392" s="280" t="s">
        <v>491</v>
      </c>
      <c r="G392" s="278"/>
      <c r="H392" s="279" t="s">
        <v>1</v>
      </c>
      <c r="I392" s="281"/>
      <c r="J392" s="278"/>
      <c r="K392" s="278"/>
      <c r="L392" s="282"/>
      <c r="M392" s="283"/>
      <c r="N392" s="284"/>
      <c r="O392" s="284"/>
      <c r="P392" s="284"/>
      <c r="Q392" s="284"/>
      <c r="R392" s="284"/>
      <c r="S392" s="284"/>
      <c r="T392" s="285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6" t="s">
        <v>283</v>
      </c>
      <c r="AU392" s="286" t="s">
        <v>85</v>
      </c>
      <c r="AV392" s="16" t="s">
        <v>83</v>
      </c>
      <c r="AW392" s="16" t="s">
        <v>32</v>
      </c>
      <c r="AX392" s="16" t="s">
        <v>76</v>
      </c>
      <c r="AY392" s="286" t="s">
        <v>274</v>
      </c>
    </row>
    <row r="393" s="13" customFormat="1">
      <c r="A393" s="13"/>
      <c r="B393" s="243"/>
      <c r="C393" s="244"/>
      <c r="D393" s="245" t="s">
        <v>283</v>
      </c>
      <c r="E393" s="246" t="s">
        <v>1</v>
      </c>
      <c r="F393" s="247" t="s">
        <v>522</v>
      </c>
      <c r="G393" s="244"/>
      <c r="H393" s="248">
        <v>66.138000000000005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283</v>
      </c>
      <c r="AU393" s="254" t="s">
        <v>85</v>
      </c>
      <c r="AV393" s="13" t="s">
        <v>85</v>
      </c>
      <c r="AW393" s="13" t="s">
        <v>32</v>
      </c>
      <c r="AX393" s="13" t="s">
        <v>76</v>
      </c>
      <c r="AY393" s="254" t="s">
        <v>274</v>
      </c>
    </row>
    <row r="394" s="13" customFormat="1">
      <c r="A394" s="13"/>
      <c r="B394" s="243"/>
      <c r="C394" s="244"/>
      <c r="D394" s="245" t="s">
        <v>283</v>
      </c>
      <c r="E394" s="246" t="s">
        <v>1</v>
      </c>
      <c r="F394" s="247" t="s">
        <v>523</v>
      </c>
      <c r="G394" s="244"/>
      <c r="H394" s="248">
        <v>186.12799999999999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283</v>
      </c>
      <c r="AU394" s="254" t="s">
        <v>85</v>
      </c>
      <c r="AV394" s="13" t="s">
        <v>85</v>
      </c>
      <c r="AW394" s="13" t="s">
        <v>32</v>
      </c>
      <c r="AX394" s="13" t="s">
        <v>76</v>
      </c>
      <c r="AY394" s="254" t="s">
        <v>274</v>
      </c>
    </row>
    <row r="395" s="13" customFormat="1">
      <c r="A395" s="13"/>
      <c r="B395" s="243"/>
      <c r="C395" s="244"/>
      <c r="D395" s="245" t="s">
        <v>283</v>
      </c>
      <c r="E395" s="246" t="s">
        <v>1</v>
      </c>
      <c r="F395" s="247" t="s">
        <v>524</v>
      </c>
      <c r="G395" s="244"/>
      <c r="H395" s="248">
        <v>-21.567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283</v>
      </c>
      <c r="AU395" s="254" t="s">
        <v>85</v>
      </c>
      <c r="AV395" s="13" t="s">
        <v>85</v>
      </c>
      <c r="AW395" s="13" t="s">
        <v>32</v>
      </c>
      <c r="AX395" s="13" t="s">
        <v>76</v>
      </c>
      <c r="AY395" s="254" t="s">
        <v>274</v>
      </c>
    </row>
    <row r="396" s="14" customFormat="1">
      <c r="A396" s="14"/>
      <c r="B396" s="255"/>
      <c r="C396" s="256"/>
      <c r="D396" s="245" t="s">
        <v>283</v>
      </c>
      <c r="E396" s="257" t="s">
        <v>1</v>
      </c>
      <c r="F396" s="258" t="s">
        <v>285</v>
      </c>
      <c r="G396" s="256"/>
      <c r="H396" s="259">
        <v>230.69900000000001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5" t="s">
        <v>283</v>
      </c>
      <c r="AU396" s="265" t="s">
        <v>85</v>
      </c>
      <c r="AV396" s="14" t="s">
        <v>106</v>
      </c>
      <c r="AW396" s="14" t="s">
        <v>32</v>
      </c>
      <c r="AX396" s="14" t="s">
        <v>76</v>
      </c>
      <c r="AY396" s="265" t="s">
        <v>274</v>
      </c>
    </row>
    <row r="397" s="16" customFormat="1">
      <c r="A397" s="16"/>
      <c r="B397" s="277"/>
      <c r="C397" s="278"/>
      <c r="D397" s="245" t="s">
        <v>283</v>
      </c>
      <c r="E397" s="279" t="s">
        <v>1</v>
      </c>
      <c r="F397" s="280" t="s">
        <v>498</v>
      </c>
      <c r="G397" s="278"/>
      <c r="H397" s="279" t="s">
        <v>1</v>
      </c>
      <c r="I397" s="281"/>
      <c r="J397" s="278"/>
      <c r="K397" s="278"/>
      <c r="L397" s="282"/>
      <c r="M397" s="283"/>
      <c r="N397" s="284"/>
      <c r="O397" s="284"/>
      <c r="P397" s="284"/>
      <c r="Q397" s="284"/>
      <c r="R397" s="284"/>
      <c r="S397" s="284"/>
      <c r="T397" s="285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6" t="s">
        <v>283</v>
      </c>
      <c r="AU397" s="286" t="s">
        <v>85</v>
      </c>
      <c r="AV397" s="16" t="s">
        <v>83</v>
      </c>
      <c r="AW397" s="16" t="s">
        <v>32</v>
      </c>
      <c r="AX397" s="16" t="s">
        <v>76</v>
      </c>
      <c r="AY397" s="286" t="s">
        <v>274</v>
      </c>
    </row>
    <row r="398" s="13" customFormat="1">
      <c r="A398" s="13"/>
      <c r="B398" s="243"/>
      <c r="C398" s="244"/>
      <c r="D398" s="245" t="s">
        <v>283</v>
      </c>
      <c r="E398" s="246" t="s">
        <v>1</v>
      </c>
      <c r="F398" s="247" t="s">
        <v>525</v>
      </c>
      <c r="G398" s="244"/>
      <c r="H398" s="248">
        <v>67.343000000000004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283</v>
      </c>
      <c r="AU398" s="254" t="s">
        <v>85</v>
      </c>
      <c r="AV398" s="13" t="s">
        <v>85</v>
      </c>
      <c r="AW398" s="13" t="s">
        <v>32</v>
      </c>
      <c r="AX398" s="13" t="s">
        <v>76</v>
      </c>
      <c r="AY398" s="254" t="s">
        <v>274</v>
      </c>
    </row>
    <row r="399" s="13" customFormat="1">
      <c r="A399" s="13"/>
      <c r="B399" s="243"/>
      <c r="C399" s="244"/>
      <c r="D399" s="245" t="s">
        <v>283</v>
      </c>
      <c r="E399" s="246" t="s">
        <v>1</v>
      </c>
      <c r="F399" s="247" t="s">
        <v>526</v>
      </c>
      <c r="G399" s="244"/>
      <c r="H399" s="248">
        <v>738.39499999999998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283</v>
      </c>
      <c r="AU399" s="254" t="s">
        <v>85</v>
      </c>
      <c r="AV399" s="13" t="s">
        <v>85</v>
      </c>
      <c r="AW399" s="13" t="s">
        <v>32</v>
      </c>
      <c r="AX399" s="13" t="s">
        <v>76</v>
      </c>
      <c r="AY399" s="254" t="s">
        <v>274</v>
      </c>
    </row>
    <row r="400" s="13" customFormat="1">
      <c r="A400" s="13"/>
      <c r="B400" s="243"/>
      <c r="C400" s="244"/>
      <c r="D400" s="245" t="s">
        <v>283</v>
      </c>
      <c r="E400" s="246" t="s">
        <v>1</v>
      </c>
      <c r="F400" s="247" t="s">
        <v>527</v>
      </c>
      <c r="G400" s="244"/>
      <c r="H400" s="248">
        <v>260.625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283</v>
      </c>
      <c r="AU400" s="254" t="s">
        <v>85</v>
      </c>
      <c r="AV400" s="13" t="s">
        <v>85</v>
      </c>
      <c r="AW400" s="13" t="s">
        <v>32</v>
      </c>
      <c r="AX400" s="13" t="s">
        <v>76</v>
      </c>
      <c r="AY400" s="254" t="s">
        <v>274</v>
      </c>
    </row>
    <row r="401" s="13" customFormat="1">
      <c r="A401" s="13"/>
      <c r="B401" s="243"/>
      <c r="C401" s="244"/>
      <c r="D401" s="245" t="s">
        <v>283</v>
      </c>
      <c r="E401" s="246" t="s">
        <v>1</v>
      </c>
      <c r="F401" s="247" t="s">
        <v>528</v>
      </c>
      <c r="G401" s="244"/>
      <c r="H401" s="248">
        <v>-45.015999999999998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283</v>
      </c>
      <c r="AU401" s="254" t="s">
        <v>85</v>
      </c>
      <c r="AV401" s="13" t="s">
        <v>85</v>
      </c>
      <c r="AW401" s="13" t="s">
        <v>32</v>
      </c>
      <c r="AX401" s="13" t="s">
        <v>76</v>
      </c>
      <c r="AY401" s="254" t="s">
        <v>274</v>
      </c>
    </row>
    <row r="402" s="14" customFormat="1">
      <c r="A402" s="14"/>
      <c r="B402" s="255"/>
      <c r="C402" s="256"/>
      <c r="D402" s="245" t="s">
        <v>283</v>
      </c>
      <c r="E402" s="257" t="s">
        <v>1</v>
      </c>
      <c r="F402" s="258" t="s">
        <v>285</v>
      </c>
      <c r="G402" s="256"/>
      <c r="H402" s="259">
        <v>1021.347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283</v>
      </c>
      <c r="AU402" s="265" t="s">
        <v>85</v>
      </c>
      <c r="AV402" s="14" t="s">
        <v>106</v>
      </c>
      <c r="AW402" s="14" t="s">
        <v>32</v>
      </c>
      <c r="AX402" s="14" t="s">
        <v>76</v>
      </c>
      <c r="AY402" s="265" t="s">
        <v>274</v>
      </c>
    </row>
    <row r="403" s="16" customFormat="1">
      <c r="A403" s="16"/>
      <c r="B403" s="277"/>
      <c r="C403" s="278"/>
      <c r="D403" s="245" t="s">
        <v>283</v>
      </c>
      <c r="E403" s="279" t="s">
        <v>1</v>
      </c>
      <c r="F403" s="280" t="s">
        <v>529</v>
      </c>
      <c r="G403" s="278"/>
      <c r="H403" s="279" t="s">
        <v>1</v>
      </c>
      <c r="I403" s="281"/>
      <c r="J403" s="278"/>
      <c r="K403" s="278"/>
      <c r="L403" s="282"/>
      <c r="M403" s="283"/>
      <c r="N403" s="284"/>
      <c r="O403" s="284"/>
      <c r="P403" s="284"/>
      <c r="Q403" s="284"/>
      <c r="R403" s="284"/>
      <c r="S403" s="284"/>
      <c r="T403" s="285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86" t="s">
        <v>283</v>
      </c>
      <c r="AU403" s="286" t="s">
        <v>85</v>
      </c>
      <c r="AV403" s="16" t="s">
        <v>83</v>
      </c>
      <c r="AW403" s="16" t="s">
        <v>32</v>
      </c>
      <c r="AX403" s="16" t="s">
        <v>76</v>
      </c>
      <c r="AY403" s="286" t="s">
        <v>274</v>
      </c>
    </row>
    <row r="404" s="13" customFormat="1">
      <c r="A404" s="13"/>
      <c r="B404" s="243"/>
      <c r="C404" s="244"/>
      <c r="D404" s="245" t="s">
        <v>283</v>
      </c>
      <c r="E404" s="246" t="s">
        <v>1</v>
      </c>
      <c r="F404" s="247" t="s">
        <v>530</v>
      </c>
      <c r="G404" s="244"/>
      <c r="H404" s="248">
        <v>68.349999999999994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283</v>
      </c>
      <c r="AU404" s="254" t="s">
        <v>85</v>
      </c>
      <c r="AV404" s="13" t="s">
        <v>85</v>
      </c>
      <c r="AW404" s="13" t="s">
        <v>32</v>
      </c>
      <c r="AX404" s="13" t="s">
        <v>76</v>
      </c>
      <c r="AY404" s="254" t="s">
        <v>274</v>
      </c>
    </row>
    <row r="405" s="13" customFormat="1">
      <c r="A405" s="13"/>
      <c r="B405" s="243"/>
      <c r="C405" s="244"/>
      <c r="D405" s="245" t="s">
        <v>283</v>
      </c>
      <c r="E405" s="246" t="s">
        <v>1</v>
      </c>
      <c r="F405" s="247" t="s">
        <v>531</v>
      </c>
      <c r="G405" s="244"/>
      <c r="H405" s="248">
        <v>138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283</v>
      </c>
      <c r="AU405" s="254" t="s">
        <v>85</v>
      </c>
      <c r="AV405" s="13" t="s">
        <v>85</v>
      </c>
      <c r="AW405" s="13" t="s">
        <v>32</v>
      </c>
      <c r="AX405" s="13" t="s">
        <v>76</v>
      </c>
      <c r="AY405" s="254" t="s">
        <v>274</v>
      </c>
    </row>
    <row r="406" s="14" customFormat="1">
      <c r="A406" s="14"/>
      <c r="B406" s="255"/>
      <c r="C406" s="256"/>
      <c r="D406" s="245" t="s">
        <v>283</v>
      </c>
      <c r="E406" s="257" t="s">
        <v>1</v>
      </c>
      <c r="F406" s="258" t="s">
        <v>285</v>
      </c>
      <c r="G406" s="256"/>
      <c r="H406" s="259">
        <v>206.34999999999999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5" t="s">
        <v>283</v>
      </c>
      <c r="AU406" s="265" t="s">
        <v>85</v>
      </c>
      <c r="AV406" s="14" t="s">
        <v>106</v>
      </c>
      <c r="AW406" s="14" t="s">
        <v>32</v>
      </c>
      <c r="AX406" s="14" t="s">
        <v>76</v>
      </c>
      <c r="AY406" s="265" t="s">
        <v>274</v>
      </c>
    </row>
    <row r="407" s="16" customFormat="1">
      <c r="A407" s="16"/>
      <c r="B407" s="277"/>
      <c r="C407" s="278"/>
      <c r="D407" s="245" t="s">
        <v>283</v>
      </c>
      <c r="E407" s="279" t="s">
        <v>1</v>
      </c>
      <c r="F407" s="280" t="s">
        <v>532</v>
      </c>
      <c r="G407" s="278"/>
      <c r="H407" s="279" t="s">
        <v>1</v>
      </c>
      <c r="I407" s="281"/>
      <c r="J407" s="278"/>
      <c r="K407" s="278"/>
      <c r="L407" s="282"/>
      <c r="M407" s="283"/>
      <c r="N407" s="284"/>
      <c r="O407" s="284"/>
      <c r="P407" s="284"/>
      <c r="Q407" s="284"/>
      <c r="R407" s="284"/>
      <c r="S407" s="284"/>
      <c r="T407" s="285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86" t="s">
        <v>283</v>
      </c>
      <c r="AU407" s="286" t="s">
        <v>85</v>
      </c>
      <c r="AV407" s="16" t="s">
        <v>83</v>
      </c>
      <c r="AW407" s="16" t="s">
        <v>32</v>
      </c>
      <c r="AX407" s="16" t="s">
        <v>76</v>
      </c>
      <c r="AY407" s="286" t="s">
        <v>274</v>
      </c>
    </row>
    <row r="408" s="13" customFormat="1">
      <c r="A408" s="13"/>
      <c r="B408" s="243"/>
      <c r="C408" s="244"/>
      <c r="D408" s="245" t="s">
        <v>283</v>
      </c>
      <c r="E408" s="246" t="s">
        <v>1</v>
      </c>
      <c r="F408" s="247" t="s">
        <v>533</v>
      </c>
      <c r="G408" s="244"/>
      <c r="H408" s="248">
        <v>-2.5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283</v>
      </c>
      <c r="AU408" s="254" t="s">
        <v>85</v>
      </c>
      <c r="AV408" s="13" t="s">
        <v>85</v>
      </c>
      <c r="AW408" s="13" t="s">
        <v>32</v>
      </c>
      <c r="AX408" s="13" t="s">
        <v>76</v>
      </c>
      <c r="AY408" s="254" t="s">
        <v>274</v>
      </c>
    </row>
    <row r="409" s="13" customFormat="1">
      <c r="A409" s="13"/>
      <c r="B409" s="243"/>
      <c r="C409" s="244"/>
      <c r="D409" s="245" t="s">
        <v>283</v>
      </c>
      <c r="E409" s="246" t="s">
        <v>1</v>
      </c>
      <c r="F409" s="247" t="s">
        <v>534</v>
      </c>
      <c r="G409" s="244"/>
      <c r="H409" s="248">
        <v>-0.875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283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274</v>
      </c>
    </row>
    <row r="410" s="13" customFormat="1">
      <c r="A410" s="13"/>
      <c r="B410" s="243"/>
      <c r="C410" s="244"/>
      <c r="D410" s="245" t="s">
        <v>283</v>
      </c>
      <c r="E410" s="246" t="s">
        <v>1</v>
      </c>
      <c r="F410" s="247" t="s">
        <v>535</v>
      </c>
      <c r="G410" s="244"/>
      <c r="H410" s="248">
        <v>-0.75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283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274</v>
      </c>
    </row>
    <row r="411" s="13" customFormat="1">
      <c r="A411" s="13"/>
      <c r="B411" s="243"/>
      <c r="C411" s="244"/>
      <c r="D411" s="245" t="s">
        <v>283</v>
      </c>
      <c r="E411" s="246" t="s">
        <v>1</v>
      </c>
      <c r="F411" s="247" t="s">
        <v>536</v>
      </c>
      <c r="G411" s="244"/>
      <c r="H411" s="248">
        <v>-1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283</v>
      </c>
      <c r="AU411" s="254" t="s">
        <v>85</v>
      </c>
      <c r="AV411" s="13" t="s">
        <v>85</v>
      </c>
      <c r="AW411" s="13" t="s">
        <v>32</v>
      </c>
      <c r="AX411" s="13" t="s">
        <v>76</v>
      </c>
      <c r="AY411" s="254" t="s">
        <v>274</v>
      </c>
    </row>
    <row r="412" s="13" customFormat="1">
      <c r="A412" s="13"/>
      <c r="B412" s="243"/>
      <c r="C412" s="244"/>
      <c r="D412" s="245" t="s">
        <v>283</v>
      </c>
      <c r="E412" s="246" t="s">
        <v>1</v>
      </c>
      <c r="F412" s="247" t="s">
        <v>537</v>
      </c>
      <c r="G412" s="244"/>
      <c r="H412" s="248">
        <v>-0.69999999999999996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283</v>
      </c>
      <c r="AU412" s="254" t="s">
        <v>85</v>
      </c>
      <c r="AV412" s="13" t="s">
        <v>85</v>
      </c>
      <c r="AW412" s="13" t="s">
        <v>32</v>
      </c>
      <c r="AX412" s="13" t="s">
        <v>76</v>
      </c>
      <c r="AY412" s="254" t="s">
        <v>274</v>
      </c>
    </row>
    <row r="413" s="13" customFormat="1">
      <c r="A413" s="13"/>
      <c r="B413" s="243"/>
      <c r="C413" s="244"/>
      <c r="D413" s="245" t="s">
        <v>283</v>
      </c>
      <c r="E413" s="246" t="s">
        <v>1</v>
      </c>
      <c r="F413" s="247" t="s">
        <v>538</v>
      </c>
      <c r="G413" s="244"/>
      <c r="H413" s="248">
        <v>-0.625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283</v>
      </c>
      <c r="AU413" s="254" t="s">
        <v>85</v>
      </c>
      <c r="AV413" s="13" t="s">
        <v>85</v>
      </c>
      <c r="AW413" s="13" t="s">
        <v>32</v>
      </c>
      <c r="AX413" s="13" t="s">
        <v>76</v>
      </c>
      <c r="AY413" s="254" t="s">
        <v>274</v>
      </c>
    </row>
    <row r="414" s="13" customFormat="1">
      <c r="A414" s="13"/>
      <c r="B414" s="243"/>
      <c r="C414" s="244"/>
      <c r="D414" s="245" t="s">
        <v>283</v>
      </c>
      <c r="E414" s="246" t="s">
        <v>1</v>
      </c>
      <c r="F414" s="247" t="s">
        <v>539</v>
      </c>
      <c r="G414" s="244"/>
      <c r="H414" s="248">
        <v>-0.5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283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274</v>
      </c>
    </row>
    <row r="415" s="13" customFormat="1">
      <c r="A415" s="13"/>
      <c r="B415" s="243"/>
      <c r="C415" s="244"/>
      <c r="D415" s="245" t="s">
        <v>283</v>
      </c>
      <c r="E415" s="246" t="s">
        <v>1</v>
      </c>
      <c r="F415" s="247" t="s">
        <v>540</v>
      </c>
      <c r="G415" s="244"/>
      <c r="H415" s="248">
        <v>-0.438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283</v>
      </c>
      <c r="AU415" s="254" t="s">
        <v>85</v>
      </c>
      <c r="AV415" s="13" t="s">
        <v>85</v>
      </c>
      <c r="AW415" s="13" t="s">
        <v>32</v>
      </c>
      <c r="AX415" s="13" t="s">
        <v>76</v>
      </c>
      <c r="AY415" s="254" t="s">
        <v>274</v>
      </c>
    </row>
    <row r="416" s="13" customFormat="1">
      <c r="A416" s="13"/>
      <c r="B416" s="243"/>
      <c r="C416" s="244"/>
      <c r="D416" s="245" t="s">
        <v>283</v>
      </c>
      <c r="E416" s="246" t="s">
        <v>1</v>
      </c>
      <c r="F416" s="247" t="s">
        <v>541</v>
      </c>
      <c r="G416" s="244"/>
      <c r="H416" s="248">
        <v>-0.375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283</v>
      </c>
      <c r="AU416" s="254" t="s">
        <v>85</v>
      </c>
      <c r="AV416" s="13" t="s">
        <v>85</v>
      </c>
      <c r="AW416" s="13" t="s">
        <v>32</v>
      </c>
      <c r="AX416" s="13" t="s">
        <v>76</v>
      </c>
      <c r="AY416" s="254" t="s">
        <v>274</v>
      </c>
    </row>
    <row r="417" s="13" customFormat="1">
      <c r="A417" s="13"/>
      <c r="B417" s="243"/>
      <c r="C417" s="244"/>
      <c r="D417" s="245" t="s">
        <v>283</v>
      </c>
      <c r="E417" s="246" t="s">
        <v>1</v>
      </c>
      <c r="F417" s="247" t="s">
        <v>542</v>
      </c>
      <c r="G417" s="244"/>
      <c r="H417" s="248">
        <v>-0.75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283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274</v>
      </c>
    </row>
    <row r="418" s="13" customFormat="1">
      <c r="A418" s="13"/>
      <c r="B418" s="243"/>
      <c r="C418" s="244"/>
      <c r="D418" s="245" t="s">
        <v>283</v>
      </c>
      <c r="E418" s="246" t="s">
        <v>1</v>
      </c>
      <c r="F418" s="247" t="s">
        <v>543</v>
      </c>
      <c r="G418" s="244"/>
      <c r="H418" s="248">
        <v>-0.313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283</v>
      </c>
      <c r="AU418" s="254" t="s">
        <v>85</v>
      </c>
      <c r="AV418" s="13" t="s">
        <v>85</v>
      </c>
      <c r="AW418" s="13" t="s">
        <v>32</v>
      </c>
      <c r="AX418" s="13" t="s">
        <v>76</v>
      </c>
      <c r="AY418" s="254" t="s">
        <v>274</v>
      </c>
    </row>
    <row r="419" s="13" customFormat="1">
      <c r="A419" s="13"/>
      <c r="B419" s="243"/>
      <c r="C419" s="244"/>
      <c r="D419" s="245" t="s">
        <v>283</v>
      </c>
      <c r="E419" s="246" t="s">
        <v>1</v>
      </c>
      <c r="F419" s="247" t="s">
        <v>544</v>
      </c>
      <c r="G419" s="244"/>
      <c r="H419" s="248">
        <v>-0.75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283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274</v>
      </c>
    </row>
    <row r="420" s="13" customFormat="1">
      <c r="A420" s="13"/>
      <c r="B420" s="243"/>
      <c r="C420" s="244"/>
      <c r="D420" s="245" t="s">
        <v>283</v>
      </c>
      <c r="E420" s="246" t="s">
        <v>1</v>
      </c>
      <c r="F420" s="247" t="s">
        <v>545</v>
      </c>
      <c r="G420" s="244"/>
      <c r="H420" s="248">
        <v>-1.175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283</v>
      </c>
      <c r="AU420" s="254" t="s">
        <v>85</v>
      </c>
      <c r="AV420" s="13" t="s">
        <v>85</v>
      </c>
      <c r="AW420" s="13" t="s">
        <v>32</v>
      </c>
      <c r="AX420" s="13" t="s">
        <v>76</v>
      </c>
      <c r="AY420" s="254" t="s">
        <v>274</v>
      </c>
    </row>
    <row r="421" s="14" customFormat="1">
      <c r="A421" s="14"/>
      <c r="B421" s="255"/>
      <c r="C421" s="256"/>
      <c r="D421" s="245" t="s">
        <v>283</v>
      </c>
      <c r="E421" s="257" t="s">
        <v>1</v>
      </c>
      <c r="F421" s="258" t="s">
        <v>285</v>
      </c>
      <c r="G421" s="256"/>
      <c r="H421" s="259">
        <v>-10.750999999999999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283</v>
      </c>
      <c r="AU421" s="265" t="s">
        <v>85</v>
      </c>
      <c r="AV421" s="14" t="s">
        <v>106</v>
      </c>
      <c r="AW421" s="14" t="s">
        <v>32</v>
      </c>
      <c r="AX421" s="14" t="s">
        <v>76</v>
      </c>
      <c r="AY421" s="265" t="s">
        <v>274</v>
      </c>
    </row>
    <row r="422" s="15" customFormat="1">
      <c r="A422" s="15"/>
      <c r="B422" s="266"/>
      <c r="C422" s="267"/>
      <c r="D422" s="245" t="s">
        <v>283</v>
      </c>
      <c r="E422" s="268" t="s">
        <v>1</v>
      </c>
      <c r="F422" s="269" t="s">
        <v>286</v>
      </c>
      <c r="G422" s="267"/>
      <c r="H422" s="270">
        <v>1447.645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6" t="s">
        <v>283</v>
      </c>
      <c r="AU422" s="276" t="s">
        <v>85</v>
      </c>
      <c r="AV422" s="15" t="s">
        <v>281</v>
      </c>
      <c r="AW422" s="15" t="s">
        <v>32</v>
      </c>
      <c r="AX422" s="15" t="s">
        <v>83</v>
      </c>
      <c r="AY422" s="276" t="s">
        <v>274</v>
      </c>
    </row>
    <row r="423" s="2" customFormat="1" ht="33" customHeight="1">
      <c r="A423" s="39"/>
      <c r="B423" s="40"/>
      <c r="C423" s="230" t="s">
        <v>546</v>
      </c>
      <c r="D423" s="230" t="s">
        <v>276</v>
      </c>
      <c r="E423" s="231" t="s">
        <v>547</v>
      </c>
      <c r="F423" s="232" t="s">
        <v>548</v>
      </c>
      <c r="G423" s="233" t="s">
        <v>279</v>
      </c>
      <c r="H423" s="234">
        <v>71.183000000000007</v>
      </c>
      <c r="I423" s="235"/>
      <c r="J423" s="236">
        <f>ROUND(I423*H423,2)</f>
        <v>0</v>
      </c>
      <c r="K423" s="232" t="s">
        <v>280</v>
      </c>
      <c r="L423" s="45"/>
      <c r="M423" s="237" t="s">
        <v>1</v>
      </c>
      <c r="N423" s="238" t="s">
        <v>41</v>
      </c>
      <c r="O423" s="92"/>
      <c r="P423" s="239">
        <f>O423*H423</f>
        <v>0</v>
      </c>
      <c r="Q423" s="239">
        <v>0.23291999999999999</v>
      </c>
      <c r="R423" s="239">
        <f>Q423*H423</f>
        <v>16.579944360000002</v>
      </c>
      <c r="S423" s="239">
        <v>0</v>
      </c>
      <c r="T423" s="24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1" t="s">
        <v>281</v>
      </c>
      <c r="AT423" s="241" t="s">
        <v>276</v>
      </c>
      <c r="AU423" s="241" t="s">
        <v>85</v>
      </c>
      <c r="AY423" s="18" t="s">
        <v>274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8" t="s">
        <v>83</v>
      </c>
      <c r="BK423" s="242">
        <f>ROUND(I423*H423,2)</f>
        <v>0</v>
      </c>
      <c r="BL423" s="18" t="s">
        <v>281</v>
      </c>
      <c r="BM423" s="241" t="s">
        <v>549</v>
      </c>
    </row>
    <row r="424" s="16" customFormat="1">
      <c r="A424" s="16"/>
      <c r="B424" s="277"/>
      <c r="C424" s="278"/>
      <c r="D424" s="245" t="s">
        <v>283</v>
      </c>
      <c r="E424" s="279" t="s">
        <v>1</v>
      </c>
      <c r="F424" s="280" t="s">
        <v>491</v>
      </c>
      <c r="G424" s="278"/>
      <c r="H424" s="279" t="s">
        <v>1</v>
      </c>
      <c r="I424" s="281"/>
      <c r="J424" s="278"/>
      <c r="K424" s="278"/>
      <c r="L424" s="282"/>
      <c r="M424" s="283"/>
      <c r="N424" s="284"/>
      <c r="O424" s="284"/>
      <c r="P424" s="284"/>
      <c r="Q424" s="284"/>
      <c r="R424" s="284"/>
      <c r="S424" s="284"/>
      <c r="T424" s="285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6" t="s">
        <v>283</v>
      </c>
      <c r="AU424" s="286" t="s">
        <v>85</v>
      </c>
      <c r="AV424" s="16" t="s">
        <v>83</v>
      </c>
      <c r="AW424" s="16" t="s">
        <v>32</v>
      </c>
      <c r="AX424" s="16" t="s">
        <v>76</v>
      </c>
      <c r="AY424" s="286" t="s">
        <v>274</v>
      </c>
    </row>
    <row r="425" s="13" customFormat="1">
      <c r="A425" s="13"/>
      <c r="B425" s="243"/>
      <c r="C425" s="244"/>
      <c r="D425" s="245" t="s">
        <v>283</v>
      </c>
      <c r="E425" s="246" t="s">
        <v>1</v>
      </c>
      <c r="F425" s="247" t="s">
        <v>550</v>
      </c>
      <c r="G425" s="244"/>
      <c r="H425" s="248">
        <v>14.664999999999999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283</v>
      </c>
      <c r="AU425" s="254" t="s">
        <v>85</v>
      </c>
      <c r="AV425" s="13" t="s">
        <v>85</v>
      </c>
      <c r="AW425" s="13" t="s">
        <v>32</v>
      </c>
      <c r="AX425" s="13" t="s">
        <v>76</v>
      </c>
      <c r="AY425" s="254" t="s">
        <v>274</v>
      </c>
    </row>
    <row r="426" s="14" customFormat="1">
      <c r="A426" s="14"/>
      <c r="B426" s="255"/>
      <c r="C426" s="256"/>
      <c r="D426" s="245" t="s">
        <v>283</v>
      </c>
      <c r="E426" s="257" t="s">
        <v>1</v>
      </c>
      <c r="F426" s="258" t="s">
        <v>285</v>
      </c>
      <c r="G426" s="256"/>
      <c r="H426" s="259">
        <v>14.664999999999999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5" t="s">
        <v>283</v>
      </c>
      <c r="AU426" s="265" t="s">
        <v>85</v>
      </c>
      <c r="AV426" s="14" t="s">
        <v>106</v>
      </c>
      <c r="AW426" s="14" t="s">
        <v>32</v>
      </c>
      <c r="AX426" s="14" t="s">
        <v>76</v>
      </c>
      <c r="AY426" s="265" t="s">
        <v>274</v>
      </c>
    </row>
    <row r="427" s="16" customFormat="1">
      <c r="A427" s="16"/>
      <c r="B427" s="277"/>
      <c r="C427" s="278"/>
      <c r="D427" s="245" t="s">
        <v>283</v>
      </c>
      <c r="E427" s="279" t="s">
        <v>1</v>
      </c>
      <c r="F427" s="280" t="s">
        <v>498</v>
      </c>
      <c r="G427" s="278"/>
      <c r="H427" s="279" t="s">
        <v>1</v>
      </c>
      <c r="I427" s="281"/>
      <c r="J427" s="278"/>
      <c r="K427" s="278"/>
      <c r="L427" s="282"/>
      <c r="M427" s="283"/>
      <c r="N427" s="284"/>
      <c r="O427" s="284"/>
      <c r="P427" s="284"/>
      <c r="Q427" s="284"/>
      <c r="R427" s="284"/>
      <c r="S427" s="284"/>
      <c r="T427" s="28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6" t="s">
        <v>283</v>
      </c>
      <c r="AU427" s="286" t="s">
        <v>85</v>
      </c>
      <c r="AV427" s="16" t="s">
        <v>83</v>
      </c>
      <c r="AW427" s="16" t="s">
        <v>32</v>
      </c>
      <c r="AX427" s="16" t="s">
        <v>76</v>
      </c>
      <c r="AY427" s="286" t="s">
        <v>274</v>
      </c>
    </row>
    <row r="428" s="13" customFormat="1">
      <c r="A428" s="13"/>
      <c r="B428" s="243"/>
      <c r="C428" s="244"/>
      <c r="D428" s="245" t="s">
        <v>283</v>
      </c>
      <c r="E428" s="246" t="s">
        <v>1</v>
      </c>
      <c r="F428" s="247" t="s">
        <v>551</v>
      </c>
      <c r="G428" s="244"/>
      <c r="H428" s="248">
        <v>20.332999999999998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283</v>
      </c>
      <c r="AU428" s="254" t="s">
        <v>85</v>
      </c>
      <c r="AV428" s="13" t="s">
        <v>85</v>
      </c>
      <c r="AW428" s="13" t="s">
        <v>32</v>
      </c>
      <c r="AX428" s="13" t="s">
        <v>76</v>
      </c>
      <c r="AY428" s="254" t="s">
        <v>274</v>
      </c>
    </row>
    <row r="429" s="13" customFormat="1">
      <c r="A429" s="13"/>
      <c r="B429" s="243"/>
      <c r="C429" s="244"/>
      <c r="D429" s="245" t="s">
        <v>283</v>
      </c>
      <c r="E429" s="246" t="s">
        <v>1</v>
      </c>
      <c r="F429" s="247" t="s">
        <v>552</v>
      </c>
      <c r="G429" s="244"/>
      <c r="H429" s="248">
        <v>8.4849999999999994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283</v>
      </c>
      <c r="AU429" s="254" t="s">
        <v>85</v>
      </c>
      <c r="AV429" s="13" t="s">
        <v>85</v>
      </c>
      <c r="AW429" s="13" t="s">
        <v>32</v>
      </c>
      <c r="AX429" s="13" t="s">
        <v>76</v>
      </c>
      <c r="AY429" s="254" t="s">
        <v>274</v>
      </c>
    </row>
    <row r="430" s="13" customFormat="1">
      <c r="A430" s="13"/>
      <c r="B430" s="243"/>
      <c r="C430" s="244"/>
      <c r="D430" s="245" t="s">
        <v>283</v>
      </c>
      <c r="E430" s="246" t="s">
        <v>1</v>
      </c>
      <c r="F430" s="247" t="s">
        <v>553</v>
      </c>
      <c r="G430" s="244"/>
      <c r="H430" s="248">
        <v>31.199999999999999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283</v>
      </c>
      <c r="AU430" s="254" t="s">
        <v>85</v>
      </c>
      <c r="AV430" s="13" t="s">
        <v>85</v>
      </c>
      <c r="AW430" s="13" t="s">
        <v>32</v>
      </c>
      <c r="AX430" s="13" t="s">
        <v>76</v>
      </c>
      <c r="AY430" s="254" t="s">
        <v>274</v>
      </c>
    </row>
    <row r="431" s="14" customFormat="1">
      <c r="A431" s="14"/>
      <c r="B431" s="255"/>
      <c r="C431" s="256"/>
      <c r="D431" s="245" t="s">
        <v>283</v>
      </c>
      <c r="E431" s="257" t="s">
        <v>1</v>
      </c>
      <c r="F431" s="258" t="s">
        <v>285</v>
      </c>
      <c r="G431" s="256"/>
      <c r="H431" s="259">
        <v>60.018000000000001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283</v>
      </c>
      <c r="AU431" s="265" t="s">
        <v>85</v>
      </c>
      <c r="AV431" s="14" t="s">
        <v>106</v>
      </c>
      <c r="AW431" s="14" t="s">
        <v>32</v>
      </c>
      <c r="AX431" s="14" t="s">
        <v>76</v>
      </c>
      <c r="AY431" s="265" t="s">
        <v>274</v>
      </c>
    </row>
    <row r="432" s="16" customFormat="1">
      <c r="A432" s="16"/>
      <c r="B432" s="277"/>
      <c r="C432" s="278"/>
      <c r="D432" s="245" t="s">
        <v>283</v>
      </c>
      <c r="E432" s="279" t="s">
        <v>1</v>
      </c>
      <c r="F432" s="280" t="s">
        <v>532</v>
      </c>
      <c r="G432" s="278"/>
      <c r="H432" s="279" t="s">
        <v>1</v>
      </c>
      <c r="I432" s="281"/>
      <c r="J432" s="278"/>
      <c r="K432" s="278"/>
      <c r="L432" s="282"/>
      <c r="M432" s="283"/>
      <c r="N432" s="284"/>
      <c r="O432" s="284"/>
      <c r="P432" s="284"/>
      <c r="Q432" s="284"/>
      <c r="R432" s="284"/>
      <c r="S432" s="284"/>
      <c r="T432" s="285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86" t="s">
        <v>283</v>
      </c>
      <c r="AU432" s="286" t="s">
        <v>85</v>
      </c>
      <c r="AV432" s="16" t="s">
        <v>83</v>
      </c>
      <c r="AW432" s="16" t="s">
        <v>32</v>
      </c>
      <c r="AX432" s="16" t="s">
        <v>76</v>
      </c>
      <c r="AY432" s="286" t="s">
        <v>274</v>
      </c>
    </row>
    <row r="433" s="13" customFormat="1">
      <c r="A433" s="13"/>
      <c r="B433" s="243"/>
      <c r="C433" s="244"/>
      <c r="D433" s="245" t="s">
        <v>283</v>
      </c>
      <c r="E433" s="246" t="s">
        <v>1</v>
      </c>
      <c r="F433" s="247" t="s">
        <v>554</v>
      </c>
      <c r="G433" s="244"/>
      <c r="H433" s="248">
        <v>-1.75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283</v>
      </c>
      <c r="AU433" s="254" t="s">
        <v>85</v>
      </c>
      <c r="AV433" s="13" t="s">
        <v>85</v>
      </c>
      <c r="AW433" s="13" t="s">
        <v>32</v>
      </c>
      <c r="AX433" s="13" t="s">
        <v>76</v>
      </c>
      <c r="AY433" s="254" t="s">
        <v>274</v>
      </c>
    </row>
    <row r="434" s="13" customFormat="1">
      <c r="A434" s="13"/>
      <c r="B434" s="243"/>
      <c r="C434" s="244"/>
      <c r="D434" s="245" t="s">
        <v>283</v>
      </c>
      <c r="E434" s="246" t="s">
        <v>1</v>
      </c>
      <c r="F434" s="247" t="s">
        <v>555</v>
      </c>
      <c r="G434" s="244"/>
      <c r="H434" s="248">
        <v>-1.75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283</v>
      </c>
      <c r="AU434" s="254" t="s">
        <v>85</v>
      </c>
      <c r="AV434" s="13" t="s">
        <v>85</v>
      </c>
      <c r="AW434" s="13" t="s">
        <v>32</v>
      </c>
      <c r="AX434" s="13" t="s">
        <v>76</v>
      </c>
      <c r="AY434" s="254" t="s">
        <v>274</v>
      </c>
    </row>
    <row r="435" s="14" customFormat="1">
      <c r="A435" s="14"/>
      <c r="B435" s="255"/>
      <c r="C435" s="256"/>
      <c r="D435" s="245" t="s">
        <v>283</v>
      </c>
      <c r="E435" s="257" t="s">
        <v>1</v>
      </c>
      <c r="F435" s="258" t="s">
        <v>285</v>
      </c>
      <c r="G435" s="256"/>
      <c r="H435" s="259">
        <v>-3.5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5" t="s">
        <v>283</v>
      </c>
      <c r="AU435" s="265" t="s">
        <v>85</v>
      </c>
      <c r="AV435" s="14" t="s">
        <v>106</v>
      </c>
      <c r="AW435" s="14" t="s">
        <v>32</v>
      </c>
      <c r="AX435" s="14" t="s">
        <v>76</v>
      </c>
      <c r="AY435" s="265" t="s">
        <v>274</v>
      </c>
    </row>
    <row r="436" s="15" customFormat="1">
      <c r="A436" s="15"/>
      <c r="B436" s="266"/>
      <c r="C436" s="267"/>
      <c r="D436" s="245" t="s">
        <v>283</v>
      </c>
      <c r="E436" s="268" t="s">
        <v>1</v>
      </c>
      <c r="F436" s="269" t="s">
        <v>286</v>
      </c>
      <c r="G436" s="267"/>
      <c r="H436" s="270">
        <v>71.183000000000007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6" t="s">
        <v>283</v>
      </c>
      <c r="AU436" s="276" t="s">
        <v>85</v>
      </c>
      <c r="AV436" s="15" t="s">
        <v>281</v>
      </c>
      <c r="AW436" s="15" t="s">
        <v>32</v>
      </c>
      <c r="AX436" s="15" t="s">
        <v>83</v>
      </c>
      <c r="AY436" s="276" t="s">
        <v>274</v>
      </c>
    </row>
    <row r="437" s="2" customFormat="1" ht="33" customHeight="1">
      <c r="A437" s="39"/>
      <c r="B437" s="40"/>
      <c r="C437" s="230" t="s">
        <v>556</v>
      </c>
      <c r="D437" s="230" t="s">
        <v>276</v>
      </c>
      <c r="E437" s="231" t="s">
        <v>557</v>
      </c>
      <c r="F437" s="232" t="s">
        <v>558</v>
      </c>
      <c r="G437" s="233" t="s">
        <v>279</v>
      </c>
      <c r="H437" s="234">
        <v>538.66600000000005</v>
      </c>
      <c r="I437" s="235"/>
      <c r="J437" s="236">
        <f>ROUND(I437*H437,2)</f>
        <v>0</v>
      </c>
      <c r="K437" s="232" t="s">
        <v>280</v>
      </c>
      <c r="L437" s="45"/>
      <c r="M437" s="237" t="s">
        <v>1</v>
      </c>
      <c r="N437" s="238" t="s">
        <v>41</v>
      </c>
      <c r="O437" s="92"/>
      <c r="P437" s="239">
        <f>O437*H437</f>
        <v>0</v>
      </c>
      <c r="Q437" s="239">
        <v>0.23788000000000001</v>
      </c>
      <c r="R437" s="239">
        <f>Q437*H437</f>
        <v>128.13786808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281</v>
      </c>
      <c r="AT437" s="241" t="s">
        <v>276</v>
      </c>
      <c r="AU437" s="241" t="s">
        <v>85</v>
      </c>
      <c r="AY437" s="18" t="s">
        <v>274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83</v>
      </c>
      <c r="BK437" s="242">
        <f>ROUND(I437*H437,2)</f>
        <v>0</v>
      </c>
      <c r="BL437" s="18" t="s">
        <v>281</v>
      </c>
      <c r="BM437" s="241" t="s">
        <v>559</v>
      </c>
    </row>
    <row r="438" s="16" customFormat="1">
      <c r="A438" s="16"/>
      <c r="B438" s="277"/>
      <c r="C438" s="278"/>
      <c r="D438" s="245" t="s">
        <v>283</v>
      </c>
      <c r="E438" s="279" t="s">
        <v>1</v>
      </c>
      <c r="F438" s="280" t="s">
        <v>491</v>
      </c>
      <c r="G438" s="278"/>
      <c r="H438" s="279" t="s">
        <v>1</v>
      </c>
      <c r="I438" s="281"/>
      <c r="J438" s="278"/>
      <c r="K438" s="278"/>
      <c r="L438" s="282"/>
      <c r="M438" s="283"/>
      <c r="N438" s="284"/>
      <c r="O438" s="284"/>
      <c r="P438" s="284"/>
      <c r="Q438" s="284"/>
      <c r="R438" s="284"/>
      <c r="S438" s="284"/>
      <c r="T438" s="285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86" t="s">
        <v>283</v>
      </c>
      <c r="AU438" s="286" t="s">
        <v>85</v>
      </c>
      <c r="AV438" s="16" t="s">
        <v>83</v>
      </c>
      <c r="AW438" s="16" t="s">
        <v>32</v>
      </c>
      <c r="AX438" s="16" t="s">
        <v>76</v>
      </c>
      <c r="AY438" s="286" t="s">
        <v>274</v>
      </c>
    </row>
    <row r="439" s="13" customFormat="1">
      <c r="A439" s="13"/>
      <c r="B439" s="243"/>
      <c r="C439" s="244"/>
      <c r="D439" s="245" t="s">
        <v>283</v>
      </c>
      <c r="E439" s="246" t="s">
        <v>1</v>
      </c>
      <c r="F439" s="247" t="s">
        <v>560</v>
      </c>
      <c r="G439" s="244"/>
      <c r="H439" s="248">
        <v>201.02799999999999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283</v>
      </c>
      <c r="AU439" s="254" t="s">
        <v>85</v>
      </c>
      <c r="AV439" s="13" t="s">
        <v>85</v>
      </c>
      <c r="AW439" s="13" t="s">
        <v>32</v>
      </c>
      <c r="AX439" s="13" t="s">
        <v>76</v>
      </c>
      <c r="AY439" s="254" t="s">
        <v>274</v>
      </c>
    </row>
    <row r="440" s="13" customFormat="1">
      <c r="A440" s="13"/>
      <c r="B440" s="243"/>
      <c r="C440" s="244"/>
      <c r="D440" s="245" t="s">
        <v>283</v>
      </c>
      <c r="E440" s="246" t="s">
        <v>1</v>
      </c>
      <c r="F440" s="247" t="s">
        <v>561</v>
      </c>
      <c r="G440" s="244"/>
      <c r="H440" s="248">
        <v>-33.386000000000003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283</v>
      </c>
      <c r="AU440" s="254" t="s">
        <v>85</v>
      </c>
      <c r="AV440" s="13" t="s">
        <v>85</v>
      </c>
      <c r="AW440" s="13" t="s">
        <v>32</v>
      </c>
      <c r="AX440" s="13" t="s">
        <v>76</v>
      </c>
      <c r="AY440" s="254" t="s">
        <v>274</v>
      </c>
    </row>
    <row r="441" s="14" customFormat="1">
      <c r="A441" s="14"/>
      <c r="B441" s="255"/>
      <c r="C441" s="256"/>
      <c r="D441" s="245" t="s">
        <v>283</v>
      </c>
      <c r="E441" s="257" t="s">
        <v>1</v>
      </c>
      <c r="F441" s="258" t="s">
        <v>285</v>
      </c>
      <c r="G441" s="256"/>
      <c r="H441" s="259">
        <v>167.642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5" t="s">
        <v>283</v>
      </c>
      <c r="AU441" s="265" t="s">
        <v>85</v>
      </c>
      <c r="AV441" s="14" t="s">
        <v>106</v>
      </c>
      <c r="AW441" s="14" t="s">
        <v>32</v>
      </c>
      <c r="AX441" s="14" t="s">
        <v>76</v>
      </c>
      <c r="AY441" s="265" t="s">
        <v>274</v>
      </c>
    </row>
    <row r="442" s="16" customFormat="1">
      <c r="A442" s="16"/>
      <c r="B442" s="277"/>
      <c r="C442" s="278"/>
      <c r="D442" s="245" t="s">
        <v>283</v>
      </c>
      <c r="E442" s="279" t="s">
        <v>1</v>
      </c>
      <c r="F442" s="280" t="s">
        <v>498</v>
      </c>
      <c r="G442" s="278"/>
      <c r="H442" s="279" t="s">
        <v>1</v>
      </c>
      <c r="I442" s="281"/>
      <c r="J442" s="278"/>
      <c r="K442" s="278"/>
      <c r="L442" s="282"/>
      <c r="M442" s="283"/>
      <c r="N442" s="284"/>
      <c r="O442" s="284"/>
      <c r="P442" s="284"/>
      <c r="Q442" s="284"/>
      <c r="R442" s="284"/>
      <c r="S442" s="284"/>
      <c r="T442" s="285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86" t="s">
        <v>283</v>
      </c>
      <c r="AU442" s="286" t="s">
        <v>85</v>
      </c>
      <c r="AV442" s="16" t="s">
        <v>83</v>
      </c>
      <c r="AW442" s="16" t="s">
        <v>32</v>
      </c>
      <c r="AX442" s="16" t="s">
        <v>76</v>
      </c>
      <c r="AY442" s="286" t="s">
        <v>274</v>
      </c>
    </row>
    <row r="443" s="13" customFormat="1">
      <c r="A443" s="13"/>
      <c r="B443" s="243"/>
      <c r="C443" s="244"/>
      <c r="D443" s="245" t="s">
        <v>283</v>
      </c>
      <c r="E443" s="246" t="s">
        <v>1</v>
      </c>
      <c r="F443" s="247" t="s">
        <v>562</v>
      </c>
      <c r="G443" s="244"/>
      <c r="H443" s="248">
        <v>404.882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283</v>
      </c>
      <c r="AU443" s="254" t="s">
        <v>85</v>
      </c>
      <c r="AV443" s="13" t="s">
        <v>85</v>
      </c>
      <c r="AW443" s="13" t="s">
        <v>32</v>
      </c>
      <c r="AX443" s="13" t="s">
        <v>76</v>
      </c>
      <c r="AY443" s="254" t="s">
        <v>274</v>
      </c>
    </row>
    <row r="444" s="13" customFormat="1">
      <c r="A444" s="13"/>
      <c r="B444" s="243"/>
      <c r="C444" s="244"/>
      <c r="D444" s="245" t="s">
        <v>283</v>
      </c>
      <c r="E444" s="246" t="s">
        <v>1</v>
      </c>
      <c r="F444" s="247" t="s">
        <v>563</v>
      </c>
      <c r="G444" s="244"/>
      <c r="H444" s="248">
        <v>15.66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283</v>
      </c>
      <c r="AU444" s="254" t="s">
        <v>85</v>
      </c>
      <c r="AV444" s="13" t="s">
        <v>85</v>
      </c>
      <c r="AW444" s="13" t="s">
        <v>32</v>
      </c>
      <c r="AX444" s="13" t="s">
        <v>76</v>
      </c>
      <c r="AY444" s="254" t="s">
        <v>274</v>
      </c>
    </row>
    <row r="445" s="13" customFormat="1">
      <c r="A445" s="13"/>
      <c r="B445" s="243"/>
      <c r="C445" s="244"/>
      <c r="D445" s="245" t="s">
        <v>283</v>
      </c>
      <c r="E445" s="246" t="s">
        <v>1</v>
      </c>
      <c r="F445" s="247" t="s">
        <v>564</v>
      </c>
      <c r="G445" s="244"/>
      <c r="H445" s="248">
        <v>229.20699999999999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283</v>
      </c>
      <c r="AU445" s="254" t="s">
        <v>85</v>
      </c>
      <c r="AV445" s="13" t="s">
        <v>85</v>
      </c>
      <c r="AW445" s="13" t="s">
        <v>32</v>
      </c>
      <c r="AX445" s="13" t="s">
        <v>76</v>
      </c>
      <c r="AY445" s="254" t="s">
        <v>274</v>
      </c>
    </row>
    <row r="446" s="13" customFormat="1">
      <c r="A446" s="13"/>
      <c r="B446" s="243"/>
      <c r="C446" s="244"/>
      <c r="D446" s="245" t="s">
        <v>283</v>
      </c>
      <c r="E446" s="246" t="s">
        <v>1</v>
      </c>
      <c r="F446" s="247" t="s">
        <v>565</v>
      </c>
      <c r="G446" s="244"/>
      <c r="H446" s="248">
        <v>-205.16200000000001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283</v>
      </c>
      <c r="AU446" s="254" t="s">
        <v>85</v>
      </c>
      <c r="AV446" s="13" t="s">
        <v>85</v>
      </c>
      <c r="AW446" s="13" t="s">
        <v>32</v>
      </c>
      <c r="AX446" s="13" t="s">
        <v>76</v>
      </c>
      <c r="AY446" s="254" t="s">
        <v>274</v>
      </c>
    </row>
    <row r="447" s="14" customFormat="1">
      <c r="A447" s="14"/>
      <c r="B447" s="255"/>
      <c r="C447" s="256"/>
      <c r="D447" s="245" t="s">
        <v>283</v>
      </c>
      <c r="E447" s="257" t="s">
        <v>1</v>
      </c>
      <c r="F447" s="258" t="s">
        <v>285</v>
      </c>
      <c r="G447" s="256"/>
      <c r="H447" s="259">
        <v>444.58699999999999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5" t="s">
        <v>283</v>
      </c>
      <c r="AU447" s="265" t="s">
        <v>85</v>
      </c>
      <c r="AV447" s="14" t="s">
        <v>106</v>
      </c>
      <c r="AW447" s="14" t="s">
        <v>32</v>
      </c>
      <c r="AX447" s="14" t="s">
        <v>76</v>
      </c>
      <c r="AY447" s="265" t="s">
        <v>274</v>
      </c>
    </row>
    <row r="448" s="16" customFormat="1">
      <c r="A448" s="16"/>
      <c r="B448" s="277"/>
      <c r="C448" s="278"/>
      <c r="D448" s="245" t="s">
        <v>283</v>
      </c>
      <c r="E448" s="279" t="s">
        <v>1</v>
      </c>
      <c r="F448" s="280" t="s">
        <v>566</v>
      </c>
      <c r="G448" s="278"/>
      <c r="H448" s="279" t="s">
        <v>1</v>
      </c>
      <c r="I448" s="281"/>
      <c r="J448" s="278"/>
      <c r="K448" s="278"/>
      <c r="L448" s="282"/>
      <c r="M448" s="283"/>
      <c r="N448" s="284"/>
      <c r="O448" s="284"/>
      <c r="P448" s="284"/>
      <c r="Q448" s="284"/>
      <c r="R448" s="284"/>
      <c r="S448" s="284"/>
      <c r="T448" s="285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6" t="s">
        <v>283</v>
      </c>
      <c r="AU448" s="286" t="s">
        <v>85</v>
      </c>
      <c r="AV448" s="16" t="s">
        <v>83</v>
      </c>
      <c r="AW448" s="16" t="s">
        <v>32</v>
      </c>
      <c r="AX448" s="16" t="s">
        <v>76</v>
      </c>
      <c r="AY448" s="286" t="s">
        <v>274</v>
      </c>
    </row>
    <row r="449" s="13" customFormat="1">
      <c r="A449" s="13"/>
      <c r="B449" s="243"/>
      <c r="C449" s="244"/>
      <c r="D449" s="245" t="s">
        <v>283</v>
      </c>
      <c r="E449" s="246" t="s">
        <v>1</v>
      </c>
      <c r="F449" s="247" t="s">
        <v>567</v>
      </c>
      <c r="G449" s="244"/>
      <c r="H449" s="248">
        <v>-33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283</v>
      </c>
      <c r="AU449" s="254" t="s">
        <v>85</v>
      </c>
      <c r="AV449" s="13" t="s">
        <v>85</v>
      </c>
      <c r="AW449" s="13" t="s">
        <v>32</v>
      </c>
      <c r="AX449" s="13" t="s">
        <v>76</v>
      </c>
      <c r="AY449" s="254" t="s">
        <v>274</v>
      </c>
    </row>
    <row r="450" s="13" customFormat="1">
      <c r="A450" s="13"/>
      <c r="B450" s="243"/>
      <c r="C450" s="244"/>
      <c r="D450" s="245" t="s">
        <v>283</v>
      </c>
      <c r="E450" s="246" t="s">
        <v>1</v>
      </c>
      <c r="F450" s="247" t="s">
        <v>568</v>
      </c>
      <c r="G450" s="244"/>
      <c r="H450" s="248">
        <v>-0.875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283</v>
      </c>
      <c r="AU450" s="254" t="s">
        <v>85</v>
      </c>
      <c r="AV450" s="13" t="s">
        <v>85</v>
      </c>
      <c r="AW450" s="13" t="s">
        <v>32</v>
      </c>
      <c r="AX450" s="13" t="s">
        <v>76</v>
      </c>
      <c r="AY450" s="254" t="s">
        <v>274</v>
      </c>
    </row>
    <row r="451" s="13" customFormat="1">
      <c r="A451" s="13"/>
      <c r="B451" s="243"/>
      <c r="C451" s="244"/>
      <c r="D451" s="245" t="s">
        <v>283</v>
      </c>
      <c r="E451" s="246" t="s">
        <v>1</v>
      </c>
      <c r="F451" s="247" t="s">
        <v>569</v>
      </c>
      <c r="G451" s="244"/>
      <c r="H451" s="248">
        <v>-3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283</v>
      </c>
      <c r="AU451" s="254" t="s">
        <v>85</v>
      </c>
      <c r="AV451" s="13" t="s">
        <v>85</v>
      </c>
      <c r="AW451" s="13" t="s">
        <v>32</v>
      </c>
      <c r="AX451" s="13" t="s">
        <v>76</v>
      </c>
      <c r="AY451" s="254" t="s">
        <v>274</v>
      </c>
    </row>
    <row r="452" s="13" customFormat="1">
      <c r="A452" s="13"/>
      <c r="B452" s="243"/>
      <c r="C452" s="244"/>
      <c r="D452" s="245" t="s">
        <v>283</v>
      </c>
      <c r="E452" s="246" t="s">
        <v>1</v>
      </c>
      <c r="F452" s="247" t="s">
        <v>570</v>
      </c>
      <c r="G452" s="244"/>
      <c r="H452" s="248">
        <v>-2.5499999999999998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283</v>
      </c>
      <c r="AU452" s="254" t="s">
        <v>85</v>
      </c>
      <c r="AV452" s="13" t="s">
        <v>85</v>
      </c>
      <c r="AW452" s="13" t="s">
        <v>32</v>
      </c>
      <c r="AX452" s="13" t="s">
        <v>76</v>
      </c>
      <c r="AY452" s="254" t="s">
        <v>274</v>
      </c>
    </row>
    <row r="453" s="13" customFormat="1">
      <c r="A453" s="13"/>
      <c r="B453" s="243"/>
      <c r="C453" s="244"/>
      <c r="D453" s="245" t="s">
        <v>283</v>
      </c>
      <c r="E453" s="246" t="s">
        <v>1</v>
      </c>
      <c r="F453" s="247" t="s">
        <v>571</v>
      </c>
      <c r="G453" s="244"/>
      <c r="H453" s="248">
        <v>-10.5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283</v>
      </c>
      <c r="AU453" s="254" t="s">
        <v>85</v>
      </c>
      <c r="AV453" s="13" t="s">
        <v>85</v>
      </c>
      <c r="AW453" s="13" t="s">
        <v>32</v>
      </c>
      <c r="AX453" s="13" t="s">
        <v>76</v>
      </c>
      <c r="AY453" s="254" t="s">
        <v>274</v>
      </c>
    </row>
    <row r="454" s="13" customFormat="1">
      <c r="A454" s="13"/>
      <c r="B454" s="243"/>
      <c r="C454" s="244"/>
      <c r="D454" s="245" t="s">
        <v>283</v>
      </c>
      <c r="E454" s="246" t="s">
        <v>1</v>
      </c>
      <c r="F454" s="247" t="s">
        <v>572</v>
      </c>
      <c r="G454" s="244"/>
      <c r="H454" s="248">
        <v>-9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283</v>
      </c>
      <c r="AU454" s="254" t="s">
        <v>85</v>
      </c>
      <c r="AV454" s="13" t="s">
        <v>85</v>
      </c>
      <c r="AW454" s="13" t="s">
        <v>32</v>
      </c>
      <c r="AX454" s="13" t="s">
        <v>76</v>
      </c>
      <c r="AY454" s="254" t="s">
        <v>274</v>
      </c>
    </row>
    <row r="455" s="13" customFormat="1">
      <c r="A455" s="13"/>
      <c r="B455" s="243"/>
      <c r="C455" s="244"/>
      <c r="D455" s="245" t="s">
        <v>283</v>
      </c>
      <c r="E455" s="246" t="s">
        <v>1</v>
      </c>
      <c r="F455" s="247" t="s">
        <v>573</v>
      </c>
      <c r="G455" s="244"/>
      <c r="H455" s="248">
        <v>-0.875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283</v>
      </c>
      <c r="AU455" s="254" t="s">
        <v>85</v>
      </c>
      <c r="AV455" s="13" t="s">
        <v>85</v>
      </c>
      <c r="AW455" s="13" t="s">
        <v>32</v>
      </c>
      <c r="AX455" s="13" t="s">
        <v>76</v>
      </c>
      <c r="AY455" s="254" t="s">
        <v>274</v>
      </c>
    </row>
    <row r="456" s="13" customFormat="1">
      <c r="A456" s="13"/>
      <c r="B456" s="243"/>
      <c r="C456" s="244"/>
      <c r="D456" s="245" t="s">
        <v>283</v>
      </c>
      <c r="E456" s="246" t="s">
        <v>1</v>
      </c>
      <c r="F456" s="247" t="s">
        <v>574</v>
      </c>
      <c r="G456" s="244"/>
      <c r="H456" s="248">
        <v>-3.5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283</v>
      </c>
      <c r="AU456" s="254" t="s">
        <v>85</v>
      </c>
      <c r="AV456" s="13" t="s">
        <v>85</v>
      </c>
      <c r="AW456" s="13" t="s">
        <v>32</v>
      </c>
      <c r="AX456" s="13" t="s">
        <v>76</v>
      </c>
      <c r="AY456" s="254" t="s">
        <v>274</v>
      </c>
    </row>
    <row r="457" s="13" customFormat="1">
      <c r="A457" s="13"/>
      <c r="B457" s="243"/>
      <c r="C457" s="244"/>
      <c r="D457" s="245" t="s">
        <v>283</v>
      </c>
      <c r="E457" s="246" t="s">
        <v>1</v>
      </c>
      <c r="F457" s="247" t="s">
        <v>575</v>
      </c>
      <c r="G457" s="244"/>
      <c r="H457" s="248">
        <v>-2.7000000000000002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283</v>
      </c>
      <c r="AU457" s="254" t="s">
        <v>85</v>
      </c>
      <c r="AV457" s="13" t="s">
        <v>85</v>
      </c>
      <c r="AW457" s="13" t="s">
        <v>32</v>
      </c>
      <c r="AX457" s="13" t="s">
        <v>76</v>
      </c>
      <c r="AY457" s="254" t="s">
        <v>274</v>
      </c>
    </row>
    <row r="458" s="13" customFormat="1">
      <c r="A458" s="13"/>
      <c r="B458" s="243"/>
      <c r="C458" s="244"/>
      <c r="D458" s="245" t="s">
        <v>283</v>
      </c>
      <c r="E458" s="246" t="s">
        <v>1</v>
      </c>
      <c r="F458" s="247" t="s">
        <v>576</v>
      </c>
      <c r="G458" s="244"/>
      <c r="H458" s="248">
        <v>-1.5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283</v>
      </c>
      <c r="AU458" s="254" t="s">
        <v>85</v>
      </c>
      <c r="AV458" s="13" t="s">
        <v>85</v>
      </c>
      <c r="AW458" s="13" t="s">
        <v>32</v>
      </c>
      <c r="AX458" s="13" t="s">
        <v>76</v>
      </c>
      <c r="AY458" s="254" t="s">
        <v>274</v>
      </c>
    </row>
    <row r="459" s="13" customFormat="1">
      <c r="A459" s="13"/>
      <c r="B459" s="243"/>
      <c r="C459" s="244"/>
      <c r="D459" s="245" t="s">
        <v>283</v>
      </c>
      <c r="E459" s="246" t="s">
        <v>1</v>
      </c>
      <c r="F459" s="247" t="s">
        <v>577</v>
      </c>
      <c r="G459" s="244"/>
      <c r="H459" s="248">
        <v>-1.5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283</v>
      </c>
      <c r="AU459" s="254" t="s">
        <v>85</v>
      </c>
      <c r="AV459" s="13" t="s">
        <v>85</v>
      </c>
      <c r="AW459" s="13" t="s">
        <v>32</v>
      </c>
      <c r="AX459" s="13" t="s">
        <v>76</v>
      </c>
      <c r="AY459" s="254" t="s">
        <v>274</v>
      </c>
    </row>
    <row r="460" s="13" customFormat="1">
      <c r="A460" s="13"/>
      <c r="B460" s="243"/>
      <c r="C460" s="244"/>
      <c r="D460" s="245" t="s">
        <v>283</v>
      </c>
      <c r="E460" s="246" t="s">
        <v>1</v>
      </c>
      <c r="F460" s="247" t="s">
        <v>578</v>
      </c>
      <c r="G460" s="244"/>
      <c r="H460" s="248">
        <v>-1.25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283</v>
      </c>
      <c r="AU460" s="254" t="s">
        <v>85</v>
      </c>
      <c r="AV460" s="13" t="s">
        <v>85</v>
      </c>
      <c r="AW460" s="13" t="s">
        <v>32</v>
      </c>
      <c r="AX460" s="13" t="s">
        <v>76</v>
      </c>
      <c r="AY460" s="254" t="s">
        <v>274</v>
      </c>
    </row>
    <row r="461" s="13" customFormat="1">
      <c r="A461" s="13"/>
      <c r="B461" s="243"/>
      <c r="C461" s="244"/>
      <c r="D461" s="245" t="s">
        <v>283</v>
      </c>
      <c r="E461" s="246" t="s">
        <v>1</v>
      </c>
      <c r="F461" s="247" t="s">
        <v>579</v>
      </c>
      <c r="G461" s="244"/>
      <c r="H461" s="248">
        <v>-0.875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283</v>
      </c>
      <c r="AU461" s="254" t="s">
        <v>85</v>
      </c>
      <c r="AV461" s="13" t="s">
        <v>85</v>
      </c>
      <c r="AW461" s="13" t="s">
        <v>32</v>
      </c>
      <c r="AX461" s="13" t="s">
        <v>76</v>
      </c>
      <c r="AY461" s="254" t="s">
        <v>274</v>
      </c>
    </row>
    <row r="462" s="13" customFormat="1">
      <c r="A462" s="13"/>
      <c r="B462" s="243"/>
      <c r="C462" s="244"/>
      <c r="D462" s="245" t="s">
        <v>283</v>
      </c>
      <c r="E462" s="246" t="s">
        <v>1</v>
      </c>
      <c r="F462" s="247" t="s">
        <v>580</v>
      </c>
      <c r="G462" s="244"/>
      <c r="H462" s="248">
        <v>-0.438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283</v>
      </c>
      <c r="AU462" s="254" t="s">
        <v>85</v>
      </c>
      <c r="AV462" s="13" t="s">
        <v>85</v>
      </c>
      <c r="AW462" s="13" t="s">
        <v>32</v>
      </c>
      <c r="AX462" s="13" t="s">
        <v>76</v>
      </c>
      <c r="AY462" s="254" t="s">
        <v>274</v>
      </c>
    </row>
    <row r="463" s="13" customFormat="1">
      <c r="A463" s="13"/>
      <c r="B463" s="243"/>
      <c r="C463" s="244"/>
      <c r="D463" s="245" t="s">
        <v>283</v>
      </c>
      <c r="E463" s="246" t="s">
        <v>1</v>
      </c>
      <c r="F463" s="247" t="s">
        <v>581</v>
      </c>
      <c r="G463" s="244"/>
      <c r="H463" s="248">
        <v>-1.25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283</v>
      </c>
      <c r="AU463" s="254" t="s">
        <v>85</v>
      </c>
      <c r="AV463" s="13" t="s">
        <v>85</v>
      </c>
      <c r="AW463" s="13" t="s">
        <v>32</v>
      </c>
      <c r="AX463" s="13" t="s">
        <v>76</v>
      </c>
      <c r="AY463" s="254" t="s">
        <v>274</v>
      </c>
    </row>
    <row r="464" s="13" customFormat="1">
      <c r="A464" s="13"/>
      <c r="B464" s="243"/>
      <c r="C464" s="244"/>
      <c r="D464" s="245" t="s">
        <v>283</v>
      </c>
      <c r="E464" s="246" t="s">
        <v>1</v>
      </c>
      <c r="F464" s="247" t="s">
        <v>582</v>
      </c>
      <c r="G464" s="244"/>
      <c r="H464" s="248">
        <v>-0.75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283</v>
      </c>
      <c r="AU464" s="254" t="s">
        <v>85</v>
      </c>
      <c r="AV464" s="13" t="s">
        <v>85</v>
      </c>
      <c r="AW464" s="13" t="s">
        <v>32</v>
      </c>
      <c r="AX464" s="13" t="s">
        <v>76</v>
      </c>
      <c r="AY464" s="254" t="s">
        <v>274</v>
      </c>
    </row>
    <row r="465" s="14" customFormat="1">
      <c r="A465" s="14"/>
      <c r="B465" s="255"/>
      <c r="C465" s="256"/>
      <c r="D465" s="245" t="s">
        <v>283</v>
      </c>
      <c r="E465" s="257" t="s">
        <v>1</v>
      </c>
      <c r="F465" s="258" t="s">
        <v>285</v>
      </c>
      <c r="G465" s="256"/>
      <c r="H465" s="259">
        <v>-73.563000000000002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283</v>
      </c>
      <c r="AU465" s="265" t="s">
        <v>85</v>
      </c>
      <c r="AV465" s="14" t="s">
        <v>106</v>
      </c>
      <c r="AW465" s="14" t="s">
        <v>32</v>
      </c>
      <c r="AX465" s="14" t="s">
        <v>76</v>
      </c>
      <c r="AY465" s="265" t="s">
        <v>274</v>
      </c>
    </row>
    <row r="466" s="15" customFormat="1">
      <c r="A466" s="15"/>
      <c r="B466" s="266"/>
      <c r="C466" s="267"/>
      <c r="D466" s="245" t="s">
        <v>283</v>
      </c>
      <c r="E466" s="268" t="s">
        <v>1</v>
      </c>
      <c r="F466" s="269" t="s">
        <v>286</v>
      </c>
      <c r="G466" s="267"/>
      <c r="H466" s="270">
        <v>538.66600000000005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6" t="s">
        <v>283</v>
      </c>
      <c r="AU466" s="276" t="s">
        <v>85</v>
      </c>
      <c r="AV466" s="15" t="s">
        <v>281</v>
      </c>
      <c r="AW466" s="15" t="s">
        <v>32</v>
      </c>
      <c r="AX466" s="15" t="s">
        <v>83</v>
      </c>
      <c r="AY466" s="276" t="s">
        <v>274</v>
      </c>
    </row>
    <row r="467" s="2" customFormat="1" ht="16.5" customHeight="1">
      <c r="A467" s="39"/>
      <c r="B467" s="40"/>
      <c r="C467" s="230" t="s">
        <v>583</v>
      </c>
      <c r="D467" s="230" t="s">
        <v>276</v>
      </c>
      <c r="E467" s="231" t="s">
        <v>584</v>
      </c>
      <c r="F467" s="232" t="s">
        <v>585</v>
      </c>
      <c r="G467" s="233" t="s">
        <v>341</v>
      </c>
      <c r="H467" s="234">
        <v>1.3049999999999999</v>
      </c>
      <c r="I467" s="235"/>
      <c r="J467" s="236">
        <f>ROUND(I467*H467,2)</f>
        <v>0</v>
      </c>
      <c r="K467" s="232" t="s">
        <v>280</v>
      </c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1.04922</v>
      </c>
      <c r="R467" s="239">
        <f>Q467*H467</f>
        <v>1.3692321000000001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281</v>
      </c>
      <c r="AT467" s="241" t="s">
        <v>276</v>
      </c>
      <c r="AU467" s="241" t="s">
        <v>85</v>
      </c>
      <c r="AY467" s="18" t="s">
        <v>274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281</v>
      </c>
      <c r="BM467" s="241" t="s">
        <v>586</v>
      </c>
    </row>
    <row r="468" s="13" customFormat="1">
      <c r="A468" s="13"/>
      <c r="B468" s="243"/>
      <c r="C468" s="244"/>
      <c r="D468" s="245" t="s">
        <v>283</v>
      </c>
      <c r="E468" s="246" t="s">
        <v>1</v>
      </c>
      <c r="F468" s="247" t="s">
        <v>587</v>
      </c>
      <c r="G468" s="244"/>
      <c r="H468" s="248">
        <v>1.3049999999999999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283</v>
      </c>
      <c r="AU468" s="254" t="s">
        <v>85</v>
      </c>
      <c r="AV468" s="13" t="s">
        <v>85</v>
      </c>
      <c r="AW468" s="13" t="s">
        <v>32</v>
      </c>
      <c r="AX468" s="13" t="s">
        <v>76</v>
      </c>
      <c r="AY468" s="254" t="s">
        <v>274</v>
      </c>
    </row>
    <row r="469" s="14" customFormat="1">
      <c r="A469" s="14"/>
      <c r="B469" s="255"/>
      <c r="C469" s="256"/>
      <c r="D469" s="245" t="s">
        <v>283</v>
      </c>
      <c r="E469" s="257" t="s">
        <v>1</v>
      </c>
      <c r="F469" s="258" t="s">
        <v>285</v>
      </c>
      <c r="G469" s="256"/>
      <c r="H469" s="259">
        <v>1.3049999999999999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283</v>
      </c>
      <c r="AU469" s="265" t="s">
        <v>85</v>
      </c>
      <c r="AV469" s="14" t="s">
        <v>106</v>
      </c>
      <c r="AW469" s="14" t="s">
        <v>32</v>
      </c>
      <c r="AX469" s="14" t="s">
        <v>76</v>
      </c>
      <c r="AY469" s="265" t="s">
        <v>274</v>
      </c>
    </row>
    <row r="470" s="15" customFormat="1">
      <c r="A470" s="15"/>
      <c r="B470" s="266"/>
      <c r="C470" s="267"/>
      <c r="D470" s="245" t="s">
        <v>283</v>
      </c>
      <c r="E470" s="268" t="s">
        <v>1</v>
      </c>
      <c r="F470" s="269" t="s">
        <v>286</v>
      </c>
      <c r="G470" s="267"/>
      <c r="H470" s="270">
        <v>1.3049999999999999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6" t="s">
        <v>283</v>
      </c>
      <c r="AU470" s="276" t="s">
        <v>85</v>
      </c>
      <c r="AV470" s="15" t="s">
        <v>281</v>
      </c>
      <c r="AW470" s="15" t="s">
        <v>32</v>
      </c>
      <c r="AX470" s="15" t="s">
        <v>83</v>
      </c>
      <c r="AY470" s="276" t="s">
        <v>274</v>
      </c>
    </row>
    <row r="471" s="2" customFormat="1" ht="24.15" customHeight="1">
      <c r="A471" s="39"/>
      <c r="B471" s="40"/>
      <c r="C471" s="230" t="s">
        <v>588</v>
      </c>
      <c r="D471" s="230" t="s">
        <v>276</v>
      </c>
      <c r="E471" s="231" t="s">
        <v>589</v>
      </c>
      <c r="F471" s="232" t="s">
        <v>590</v>
      </c>
      <c r="G471" s="233" t="s">
        <v>591</v>
      </c>
      <c r="H471" s="234">
        <v>1</v>
      </c>
      <c r="I471" s="235"/>
      <c r="J471" s="236">
        <f>ROUND(I471*H471,2)</f>
        <v>0</v>
      </c>
      <c r="K471" s="232" t="s">
        <v>280</v>
      </c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0.32500000000000001</v>
      </c>
      <c r="R471" s="239">
        <f>Q471*H471</f>
        <v>0.32500000000000001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281</v>
      </c>
      <c r="AT471" s="241" t="s">
        <v>276</v>
      </c>
      <c r="AU471" s="241" t="s">
        <v>85</v>
      </c>
      <c r="AY471" s="18" t="s">
        <v>274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281</v>
      </c>
      <c r="BM471" s="241" t="s">
        <v>592</v>
      </c>
    </row>
    <row r="472" s="2" customFormat="1" ht="33" customHeight="1">
      <c r="A472" s="39"/>
      <c r="B472" s="40"/>
      <c r="C472" s="230" t="s">
        <v>593</v>
      </c>
      <c r="D472" s="230" t="s">
        <v>276</v>
      </c>
      <c r="E472" s="231" t="s">
        <v>594</v>
      </c>
      <c r="F472" s="232" t="s">
        <v>595</v>
      </c>
      <c r="G472" s="233" t="s">
        <v>398</v>
      </c>
      <c r="H472" s="234">
        <v>2</v>
      </c>
      <c r="I472" s="235"/>
      <c r="J472" s="236">
        <f>ROUND(I472*H472,2)</f>
        <v>0</v>
      </c>
      <c r="K472" s="232" t="s">
        <v>280</v>
      </c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0.0964</v>
      </c>
      <c r="R472" s="239">
        <f>Q472*H472</f>
        <v>0.1928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281</v>
      </c>
      <c r="AT472" s="241" t="s">
        <v>276</v>
      </c>
      <c r="AU472" s="241" t="s">
        <v>85</v>
      </c>
      <c r="AY472" s="18" t="s">
        <v>274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281</v>
      </c>
      <c r="BM472" s="241" t="s">
        <v>596</v>
      </c>
    </row>
    <row r="473" s="2" customFormat="1" ht="37.8" customHeight="1">
      <c r="A473" s="39"/>
      <c r="B473" s="40"/>
      <c r="C473" s="230" t="s">
        <v>597</v>
      </c>
      <c r="D473" s="230" t="s">
        <v>276</v>
      </c>
      <c r="E473" s="231" t="s">
        <v>598</v>
      </c>
      <c r="F473" s="232" t="s">
        <v>599</v>
      </c>
      <c r="G473" s="233" t="s">
        <v>398</v>
      </c>
      <c r="H473" s="234">
        <v>2</v>
      </c>
      <c r="I473" s="235"/>
      <c r="J473" s="236">
        <f>ROUND(I473*H473,2)</f>
        <v>0</v>
      </c>
      <c r="K473" s="232" t="s">
        <v>280</v>
      </c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0.16689999999999999</v>
      </c>
      <c r="R473" s="239">
        <f>Q473*H473</f>
        <v>0.33379999999999999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281</v>
      </c>
      <c r="AT473" s="241" t="s">
        <v>276</v>
      </c>
      <c r="AU473" s="241" t="s">
        <v>85</v>
      </c>
      <c r="AY473" s="18" t="s">
        <v>274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281</v>
      </c>
      <c r="BM473" s="241" t="s">
        <v>600</v>
      </c>
    </row>
    <row r="474" s="2" customFormat="1" ht="33" customHeight="1">
      <c r="A474" s="39"/>
      <c r="B474" s="40"/>
      <c r="C474" s="230" t="s">
        <v>601</v>
      </c>
      <c r="D474" s="230" t="s">
        <v>276</v>
      </c>
      <c r="E474" s="231" t="s">
        <v>602</v>
      </c>
      <c r="F474" s="232" t="s">
        <v>603</v>
      </c>
      <c r="G474" s="233" t="s">
        <v>604</v>
      </c>
      <c r="H474" s="234">
        <v>31</v>
      </c>
      <c r="I474" s="235"/>
      <c r="J474" s="236">
        <f>ROUND(I474*H474,2)</f>
        <v>0</v>
      </c>
      <c r="K474" s="232" t="s">
        <v>280</v>
      </c>
      <c r="L474" s="45"/>
      <c r="M474" s="237" t="s">
        <v>1</v>
      </c>
      <c r="N474" s="238" t="s">
        <v>41</v>
      </c>
      <c r="O474" s="92"/>
      <c r="P474" s="239">
        <f>O474*H474</f>
        <v>0</v>
      </c>
      <c r="Q474" s="239">
        <v>0.026280000000000001</v>
      </c>
      <c r="R474" s="239">
        <f>Q474*H474</f>
        <v>0.81468000000000007</v>
      </c>
      <c r="S474" s="239">
        <v>0</v>
      </c>
      <c r="T474" s="24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1" t="s">
        <v>281</v>
      </c>
      <c r="AT474" s="241" t="s">
        <v>276</v>
      </c>
      <c r="AU474" s="241" t="s">
        <v>85</v>
      </c>
      <c r="AY474" s="18" t="s">
        <v>274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8" t="s">
        <v>83</v>
      </c>
      <c r="BK474" s="242">
        <f>ROUND(I474*H474,2)</f>
        <v>0</v>
      </c>
      <c r="BL474" s="18" t="s">
        <v>281</v>
      </c>
      <c r="BM474" s="241" t="s">
        <v>605</v>
      </c>
    </row>
    <row r="475" s="13" customFormat="1">
      <c r="A475" s="13"/>
      <c r="B475" s="243"/>
      <c r="C475" s="244"/>
      <c r="D475" s="245" t="s">
        <v>283</v>
      </c>
      <c r="E475" s="246" t="s">
        <v>1</v>
      </c>
      <c r="F475" s="247" t="s">
        <v>606</v>
      </c>
      <c r="G475" s="244"/>
      <c r="H475" s="248">
        <v>31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283</v>
      </c>
      <c r="AU475" s="254" t="s">
        <v>85</v>
      </c>
      <c r="AV475" s="13" t="s">
        <v>85</v>
      </c>
      <c r="AW475" s="13" t="s">
        <v>32</v>
      </c>
      <c r="AX475" s="13" t="s">
        <v>76</v>
      </c>
      <c r="AY475" s="254" t="s">
        <v>274</v>
      </c>
    </row>
    <row r="476" s="14" customFormat="1">
      <c r="A476" s="14"/>
      <c r="B476" s="255"/>
      <c r="C476" s="256"/>
      <c r="D476" s="245" t="s">
        <v>283</v>
      </c>
      <c r="E476" s="257" t="s">
        <v>1</v>
      </c>
      <c r="F476" s="258" t="s">
        <v>285</v>
      </c>
      <c r="G476" s="256"/>
      <c r="H476" s="259">
        <v>31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283</v>
      </c>
      <c r="AU476" s="265" t="s">
        <v>85</v>
      </c>
      <c r="AV476" s="14" t="s">
        <v>106</v>
      </c>
      <c r="AW476" s="14" t="s">
        <v>32</v>
      </c>
      <c r="AX476" s="14" t="s">
        <v>76</v>
      </c>
      <c r="AY476" s="265" t="s">
        <v>274</v>
      </c>
    </row>
    <row r="477" s="15" customFormat="1">
      <c r="A477" s="15"/>
      <c r="B477" s="266"/>
      <c r="C477" s="267"/>
      <c r="D477" s="245" t="s">
        <v>283</v>
      </c>
      <c r="E477" s="268" t="s">
        <v>1</v>
      </c>
      <c r="F477" s="269" t="s">
        <v>286</v>
      </c>
      <c r="G477" s="267"/>
      <c r="H477" s="270">
        <v>31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6" t="s">
        <v>283</v>
      </c>
      <c r="AU477" s="276" t="s">
        <v>85</v>
      </c>
      <c r="AV477" s="15" t="s">
        <v>281</v>
      </c>
      <c r="AW477" s="15" t="s">
        <v>32</v>
      </c>
      <c r="AX477" s="15" t="s">
        <v>83</v>
      </c>
      <c r="AY477" s="276" t="s">
        <v>274</v>
      </c>
    </row>
    <row r="478" s="2" customFormat="1" ht="33" customHeight="1">
      <c r="A478" s="39"/>
      <c r="B478" s="40"/>
      <c r="C478" s="230" t="s">
        <v>607</v>
      </c>
      <c r="D478" s="230" t="s">
        <v>276</v>
      </c>
      <c r="E478" s="231" t="s">
        <v>608</v>
      </c>
      <c r="F478" s="232" t="s">
        <v>609</v>
      </c>
      <c r="G478" s="233" t="s">
        <v>604</v>
      </c>
      <c r="H478" s="234">
        <v>2</v>
      </c>
      <c r="I478" s="235"/>
      <c r="J478" s="236">
        <f>ROUND(I478*H478,2)</f>
        <v>0</v>
      </c>
      <c r="K478" s="232" t="s">
        <v>1</v>
      </c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0.065350000000000005</v>
      </c>
      <c r="R478" s="239">
        <f>Q478*H478</f>
        <v>0.13070000000000001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281</v>
      </c>
      <c r="AT478" s="241" t="s">
        <v>276</v>
      </c>
      <c r="AU478" s="241" t="s">
        <v>85</v>
      </c>
      <c r="AY478" s="18" t="s">
        <v>274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281</v>
      </c>
      <c r="BM478" s="241" t="s">
        <v>610</v>
      </c>
    </row>
    <row r="479" s="13" customFormat="1">
      <c r="A479" s="13"/>
      <c r="B479" s="243"/>
      <c r="C479" s="244"/>
      <c r="D479" s="245" t="s">
        <v>283</v>
      </c>
      <c r="E479" s="246" t="s">
        <v>1</v>
      </c>
      <c r="F479" s="247" t="s">
        <v>611</v>
      </c>
      <c r="G479" s="244"/>
      <c r="H479" s="248">
        <v>2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283</v>
      </c>
      <c r="AU479" s="254" t="s">
        <v>85</v>
      </c>
      <c r="AV479" s="13" t="s">
        <v>85</v>
      </c>
      <c r="AW479" s="13" t="s">
        <v>32</v>
      </c>
      <c r="AX479" s="13" t="s">
        <v>76</v>
      </c>
      <c r="AY479" s="254" t="s">
        <v>274</v>
      </c>
    </row>
    <row r="480" s="14" customFormat="1">
      <c r="A480" s="14"/>
      <c r="B480" s="255"/>
      <c r="C480" s="256"/>
      <c r="D480" s="245" t="s">
        <v>283</v>
      </c>
      <c r="E480" s="257" t="s">
        <v>1</v>
      </c>
      <c r="F480" s="258" t="s">
        <v>285</v>
      </c>
      <c r="G480" s="256"/>
      <c r="H480" s="259">
        <v>2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283</v>
      </c>
      <c r="AU480" s="265" t="s">
        <v>85</v>
      </c>
      <c r="AV480" s="14" t="s">
        <v>106</v>
      </c>
      <c r="AW480" s="14" t="s">
        <v>32</v>
      </c>
      <c r="AX480" s="14" t="s">
        <v>76</v>
      </c>
      <c r="AY480" s="265" t="s">
        <v>274</v>
      </c>
    </row>
    <row r="481" s="15" customFormat="1">
      <c r="A481" s="15"/>
      <c r="B481" s="266"/>
      <c r="C481" s="267"/>
      <c r="D481" s="245" t="s">
        <v>283</v>
      </c>
      <c r="E481" s="268" t="s">
        <v>1</v>
      </c>
      <c r="F481" s="269" t="s">
        <v>286</v>
      </c>
      <c r="G481" s="267"/>
      <c r="H481" s="270">
        <v>2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6" t="s">
        <v>283</v>
      </c>
      <c r="AU481" s="276" t="s">
        <v>85</v>
      </c>
      <c r="AV481" s="15" t="s">
        <v>281</v>
      </c>
      <c r="AW481" s="15" t="s">
        <v>32</v>
      </c>
      <c r="AX481" s="15" t="s">
        <v>83</v>
      </c>
      <c r="AY481" s="276" t="s">
        <v>274</v>
      </c>
    </row>
    <row r="482" s="2" customFormat="1" ht="33" customHeight="1">
      <c r="A482" s="39"/>
      <c r="B482" s="40"/>
      <c r="C482" s="230" t="s">
        <v>612</v>
      </c>
      <c r="D482" s="230" t="s">
        <v>276</v>
      </c>
      <c r="E482" s="231" t="s">
        <v>613</v>
      </c>
      <c r="F482" s="232" t="s">
        <v>614</v>
      </c>
      <c r="G482" s="233" t="s">
        <v>604</v>
      </c>
      <c r="H482" s="234">
        <v>25</v>
      </c>
      <c r="I482" s="235"/>
      <c r="J482" s="236">
        <f>ROUND(I482*H482,2)</f>
        <v>0</v>
      </c>
      <c r="K482" s="232" t="s">
        <v>280</v>
      </c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0.039629999999999999</v>
      </c>
      <c r="R482" s="239">
        <f>Q482*H482</f>
        <v>0.99075000000000002</v>
      </c>
      <c r="S482" s="239">
        <v>0</v>
      </c>
      <c r="T482" s="24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281</v>
      </c>
      <c r="AT482" s="241" t="s">
        <v>276</v>
      </c>
      <c r="AU482" s="241" t="s">
        <v>85</v>
      </c>
      <c r="AY482" s="18" t="s">
        <v>274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281</v>
      </c>
      <c r="BM482" s="241" t="s">
        <v>615</v>
      </c>
    </row>
    <row r="483" s="13" customFormat="1">
      <c r="A483" s="13"/>
      <c r="B483" s="243"/>
      <c r="C483" s="244"/>
      <c r="D483" s="245" t="s">
        <v>283</v>
      </c>
      <c r="E483" s="246" t="s">
        <v>1</v>
      </c>
      <c r="F483" s="247" t="s">
        <v>616</v>
      </c>
      <c r="G483" s="244"/>
      <c r="H483" s="248">
        <v>25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283</v>
      </c>
      <c r="AU483" s="254" t="s">
        <v>85</v>
      </c>
      <c r="AV483" s="13" t="s">
        <v>85</v>
      </c>
      <c r="AW483" s="13" t="s">
        <v>32</v>
      </c>
      <c r="AX483" s="13" t="s">
        <v>76</v>
      </c>
      <c r="AY483" s="254" t="s">
        <v>274</v>
      </c>
    </row>
    <row r="484" s="14" customFormat="1">
      <c r="A484" s="14"/>
      <c r="B484" s="255"/>
      <c r="C484" s="256"/>
      <c r="D484" s="245" t="s">
        <v>283</v>
      </c>
      <c r="E484" s="257" t="s">
        <v>1</v>
      </c>
      <c r="F484" s="258" t="s">
        <v>285</v>
      </c>
      <c r="G484" s="256"/>
      <c r="H484" s="259">
        <v>25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283</v>
      </c>
      <c r="AU484" s="265" t="s">
        <v>85</v>
      </c>
      <c r="AV484" s="14" t="s">
        <v>106</v>
      </c>
      <c r="AW484" s="14" t="s">
        <v>32</v>
      </c>
      <c r="AX484" s="14" t="s">
        <v>76</v>
      </c>
      <c r="AY484" s="265" t="s">
        <v>274</v>
      </c>
    </row>
    <row r="485" s="15" customFormat="1">
      <c r="A485" s="15"/>
      <c r="B485" s="266"/>
      <c r="C485" s="267"/>
      <c r="D485" s="245" t="s">
        <v>283</v>
      </c>
      <c r="E485" s="268" t="s">
        <v>1</v>
      </c>
      <c r="F485" s="269" t="s">
        <v>286</v>
      </c>
      <c r="G485" s="267"/>
      <c r="H485" s="270">
        <v>25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6" t="s">
        <v>283</v>
      </c>
      <c r="AU485" s="276" t="s">
        <v>85</v>
      </c>
      <c r="AV485" s="15" t="s">
        <v>281</v>
      </c>
      <c r="AW485" s="15" t="s">
        <v>32</v>
      </c>
      <c r="AX485" s="15" t="s">
        <v>83</v>
      </c>
      <c r="AY485" s="276" t="s">
        <v>274</v>
      </c>
    </row>
    <row r="486" s="2" customFormat="1" ht="33" customHeight="1">
      <c r="A486" s="39"/>
      <c r="B486" s="40"/>
      <c r="C486" s="230" t="s">
        <v>617</v>
      </c>
      <c r="D486" s="230" t="s">
        <v>276</v>
      </c>
      <c r="E486" s="231" t="s">
        <v>618</v>
      </c>
      <c r="F486" s="232" t="s">
        <v>619</v>
      </c>
      <c r="G486" s="233" t="s">
        <v>604</v>
      </c>
      <c r="H486" s="234">
        <v>4</v>
      </c>
      <c r="I486" s="235"/>
      <c r="J486" s="236">
        <f>ROUND(I486*H486,2)</f>
        <v>0</v>
      </c>
      <c r="K486" s="232" t="s">
        <v>280</v>
      </c>
      <c r="L486" s="45"/>
      <c r="M486" s="237" t="s">
        <v>1</v>
      </c>
      <c r="N486" s="238" t="s">
        <v>41</v>
      </c>
      <c r="O486" s="92"/>
      <c r="P486" s="239">
        <f>O486*H486</f>
        <v>0</v>
      </c>
      <c r="Q486" s="239">
        <v>0.052630000000000003</v>
      </c>
      <c r="R486" s="239">
        <f>Q486*H486</f>
        <v>0.21052000000000001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281</v>
      </c>
      <c r="AT486" s="241" t="s">
        <v>276</v>
      </c>
      <c r="AU486" s="241" t="s">
        <v>85</v>
      </c>
      <c r="AY486" s="18" t="s">
        <v>274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83</v>
      </c>
      <c r="BK486" s="242">
        <f>ROUND(I486*H486,2)</f>
        <v>0</v>
      </c>
      <c r="BL486" s="18" t="s">
        <v>281</v>
      </c>
      <c r="BM486" s="241" t="s">
        <v>620</v>
      </c>
    </row>
    <row r="487" s="13" customFormat="1">
      <c r="A487" s="13"/>
      <c r="B487" s="243"/>
      <c r="C487" s="244"/>
      <c r="D487" s="245" t="s">
        <v>283</v>
      </c>
      <c r="E487" s="246" t="s">
        <v>1</v>
      </c>
      <c r="F487" s="247" t="s">
        <v>621</v>
      </c>
      <c r="G487" s="244"/>
      <c r="H487" s="248">
        <v>4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283</v>
      </c>
      <c r="AU487" s="254" t="s">
        <v>85</v>
      </c>
      <c r="AV487" s="13" t="s">
        <v>85</v>
      </c>
      <c r="AW487" s="13" t="s">
        <v>32</v>
      </c>
      <c r="AX487" s="13" t="s">
        <v>76</v>
      </c>
      <c r="AY487" s="254" t="s">
        <v>274</v>
      </c>
    </row>
    <row r="488" s="14" customFormat="1">
      <c r="A488" s="14"/>
      <c r="B488" s="255"/>
      <c r="C488" s="256"/>
      <c r="D488" s="245" t="s">
        <v>283</v>
      </c>
      <c r="E488" s="257" t="s">
        <v>1</v>
      </c>
      <c r="F488" s="258" t="s">
        <v>285</v>
      </c>
      <c r="G488" s="256"/>
      <c r="H488" s="259">
        <v>4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283</v>
      </c>
      <c r="AU488" s="265" t="s">
        <v>85</v>
      </c>
      <c r="AV488" s="14" t="s">
        <v>106</v>
      </c>
      <c r="AW488" s="14" t="s">
        <v>32</v>
      </c>
      <c r="AX488" s="14" t="s">
        <v>76</v>
      </c>
      <c r="AY488" s="265" t="s">
        <v>274</v>
      </c>
    </row>
    <row r="489" s="15" customFormat="1">
      <c r="A489" s="15"/>
      <c r="B489" s="266"/>
      <c r="C489" s="267"/>
      <c r="D489" s="245" t="s">
        <v>283</v>
      </c>
      <c r="E489" s="268" t="s">
        <v>1</v>
      </c>
      <c r="F489" s="269" t="s">
        <v>286</v>
      </c>
      <c r="G489" s="267"/>
      <c r="H489" s="270">
        <v>4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6" t="s">
        <v>283</v>
      </c>
      <c r="AU489" s="276" t="s">
        <v>85</v>
      </c>
      <c r="AV489" s="15" t="s">
        <v>281</v>
      </c>
      <c r="AW489" s="15" t="s">
        <v>32</v>
      </c>
      <c r="AX489" s="15" t="s">
        <v>83</v>
      </c>
      <c r="AY489" s="276" t="s">
        <v>274</v>
      </c>
    </row>
    <row r="490" s="2" customFormat="1" ht="33" customHeight="1">
      <c r="A490" s="39"/>
      <c r="B490" s="40"/>
      <c r="C490" s="230" t="s">
        <v>622</v>
      </c>
      <c r="D490" s="230" t="s">
        <v>276</v>
      </c>
      <c r="E490" s="231" t="s">
        <v>623</v>
      </c>
      <c r="F490" s="232" t="s">
        <v>624</v>
      </c>
      <c r="G490" s="233" t="s">
        <v>604</v>
      </c>
      <c r="H490" s="234">
        <v>1</v>
      </c>
      <c r="I490" s="235"/>
      <c r="J490" s="236">
        <f>ROUND(I490*H490,2)</f>
        <v>0</v>
      </c>
      <c r="K490" s="232" t="s">
        <v>280</v>
      </c>
      <c r="L490" s="45"/>
      <c r="M490" s="237" t="s">
        <v>1</v>
      </c>
      <c r="N490" s="238" t="s">
        <v>41</v>
      </c>
      <c r="O490" s="92"/>
      <c r="P490" s="239">
        <f>O490*H490</f>
        <v>0</v>
      </c>
      <c r="Q490" s="239">
        <v>0.038629999999999998</v>
      </c>
      <c r="R490" s="239">
        <f>Q490*H490</f>
        <v>0.038629999999999998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281</v>
      </c>
      <c r="AT490" s="241" t="s">
        <v>276</v>
      </c>
      <c r="AU490" s="241" t="s">
        <v>85</v>
      </c>
      <c r="AY490" s="18" t="s">
        <v>274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281</v>
      </c>
      <c r="BM490" s="241" t="s">
        <v>625</v>
      </c>
    </row>
    <row r="491" s="13" customFormat="1">
      <c r="A491" s="13"/>
      <c r="B491" s="243"/>
      <c r="C491" s="244"/>
      <c r="D491" s="245" t="s">
        <v>283</v>
      </c>
      <c r="E491" s="246" t="s">
        <v>1</v>
      </c>
      <c r="F491" s="247" t="s">
        <v>626</v>
      </c>
      <c r="G491" s="244"/>
      <c r="H491" s="248">
        <v>1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283</v>
      </c>
      <c r="AU491" s="254" t="s">
        <v>85</v>
      </c>
      <c r="AV491" s="13" t="s">
        <v>85</v>
      </c>
      <c r="AW491" s="13" t="s">
        <v>32</v>
      </c>
      <c r="AX491" s="13" t="s">
        <v>76</v>
      </c>
      <c r="AY491" s="254" t="s">
        <v>274</v>
      </c>
    </row>
    <row r="492" s="14" customFormat="1">
      <c r="A492" s="14"/>
      <c r="B492" s="255"/>
      <c r="C492" s="256"/>
      <c r="D492" s="245" t="s">
        <v>283</v>
      </c>
      <c r="E492" s="257" t="s">
        <v>1</v>
      </c>
      <c r="F492" s="258" t="s">
        <v>285</v>
      </c>
      <c r="G492" s="256"/>
      <c r="H492" s="259">
        <v>1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5" t="s">
        <v>283</v>
      </c>
      <c r="AU492" s="265" t="s">
        <v>85</v>
      </c>
      <c r="AV492" s="14" t="s">
        <v>106</v>
      </c>
      <c r="AW492" s="14" t="s">
        <v>32</v>
      </c>
      <c r="AX492" s="14" t="s">
        <v>76</v>
      </c>
      <c r="AY492" s="265" t="s">
        <v>274</v>
      </c>
    </row>
    <row r="493" s="15" customFormat="1">
      <c r="A493" s="15"/>
      <c r="B493" s="266"/>
      <c r="C493" s="267"/>
      <c r="D493" s="245" t="s">
        <v>283</v>
      </c>
      <c r="E493" s="268" t="s">
        <v>1</v>
      </c>
      <c r="F493" s="269" t="s">
        <v>286</v>
      </c>
      <c r="G493" s="267"/>
      <c r="H493" s="270">
        <v>1</v>
      </c>
      <c r="I493" s="271"/>
      <c r="J493" s="267"/>
      <c r="K493" s="267"/>
      <c r="L493" s="272"/>
      <c r="M493" s="273"/>
      <c r="N493" s="274"/>
      <c r="O493" s="274"/>
      <c r="P493" s="274"/>
      <c r="Q493" s="274"/>
      <c r="R493" s="274"/>
      <c r="S493" s="274"/>
      <c r="T493" s="27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6" t="s">
        <v>283</v>
      </c>
      <c r="AU493" s="276" t="s">
        <v>85</v>
      </c>
      <c r="AV493" s="15" t="s">
        <v>281</v>
      </c>
      <c r="AW493" s="15" t="s">
        <v>32</v>
      </c>
      <c r="AX493" s="15" t="s">
        <v>83</v>
      </c>
      <c r="AY493" s="276" t="s">
        <v>274</v>
      </c>
    </row>
    <row r="494" s="2" customFormat="1" ht="33" customHeight="1">
      <c r="A494" s="39"/>
      <c r="B494" s="40"/>
      <c r="C494" s="230" t="s">
        <v>627</v>
      </c>
      <c r="D494" s="230" t="s">
        <v>276</v>
      </c>
      <c r="E494" s="231" t="s">
        <v>628</v>
      </c>
      <c r="F494" s="232" t="s">
        <v>629</v>
      </c>
      <c r="G494" s="233" t="s">
        <v>604</v>
      </c>
      <c r="H494" s="234">
        <v>1</v>
      </c>
      <c r="I494" s="235"/>
      <c r="J494" s="236">
        <f>ROUND(I494*H494,2)</f>
        <v>0</v>
      </c>
      <c r="K494" s="232" t="s">
        <v>280</v>
      </c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0.08763</v>
      </c>
      <c r="R494" s="239">
        <f>Q494*H494</f>
        <v>0.08763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281</v>
      </c>
      <c r="AT494" s="241" t="s">
        <v>276</v>
      </c>
      <c r="AU494" s="241" t="s">
        <v>85</v>
      </c>
      <c r="AY494" s="18" t="s">
        <v>274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281</v>
      </c>
      <c r="BM494" s="241" t="s">
        <v>630</v>
      </c>
    </row>
    <row r="495" s="13" customFormat="1">
      <c r="A495" s="13"/>
      <c r="B495" s="243"/>
      <c r="C495" s="244"/>
      <c r="D495" s="245" t="s">
        <v>283</v>
      </c>
      <c r="E495" s="246" t="s">
        <v>1</v>
      </c>
      <c r="F495" s="247" t="s">
        <v>631</v>
      </c>
      <c r="G495" s="244"/>
      <c r="H495" s="248">
        <v>1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283</v>
      </c>
      <c r="AU495" s="254" t="s">
        <v>85</v>
      </c>
      <c r="AV495" s="13" t="s">
        <v>85</v>
      </c>
      <c r="AW495" s="13" t="s">
        <v>32</v>
      </c>
      <c r="AX495" s="13" t="s">
        <v>76</v>
      </c>
      <c r="AY495" s="254" t="s">
        <v>274</v>
      </c>
    </row>
    <row r="496" s="14" customFormat="1">
      <c r="A496" s="14"/>
      <c r="B496" s="255"/>
      <c r="C496" s="256"/>
      <c r="D496" s="245" t="s">
        <v>283</v>
      </c>
      <c r="E496" s="257" t="s">
        <v>1</v>
      </c>
      <c r="F496" s="258" t="s">
        <v>285</v>
      </c>
      <c r="G496" s="256"/>
      <c r="H496" s="259">
        <v>1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283</v>
      </c>
      <c r="AU496" s="265" t="s">
        <v>85</v>
      </c>
      <c r="AV496" s="14" t="s">
        <v>106</v>
      </c>
      <c r="AW496" s="14" t="s">
        <v>32</v>
      </c>
      <c r="AX496" s="14" t="s">
        <v>76</v>
      </c>
      <c r="AY496" s="265" t="s">
        <v>274</v>
      </c>
    </row>
    <row r="497" s="15" customFormat="1">
      <c r="A497" s="15"/>
      <c r="B497" s="266"/>
      <c r="C497" s="267"/>
      <c r="D497" s="245" t="s">
        <v>283</v>
      </c>
      <c r="E497" s="268" t="s">
        <v>1</v>
      </c>
      <c r="F497" s="269" t="s">
        <v>286</v>
      </c>
      <c r="G497" s="267"/>
      <c r="H497" s="270">
        <v>1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6" t="s">
        <v>283</v>
      </c>
      <c r="AU497" s="276" t="s">
        <v>85</v>
      </c>
      <c r="AV497" s="15" t="s">
        <v>281</v>
      </c>
      <c r="AW497" s="15" t="s">
        <v>32</v>
      </c>
      <c r="AX497" s="15" t="s">
        <v>83</v>
      </c>
      <c r="AY497" s="276" t="s">
        <v>274</v>
      </c>
    </row>
    <row r="498" s="2" customFormat="1" ht="33" customHeight="1">
      <c r="A498" s="39"/>
      <c r="B498" s="40"/>
      <c r="C498" s="230" t="s">
        <v>632</v>
      </c>
      <c r="D498" s="230" t="s">
        <v>276</v>
      </c>
      <c r="E498" s="231" t="s">
        <v>633</v>
      </c>
      <c r="F498" s="232" t="s">
        <v>634</v>
      </c>
      <c r="G498" s="233" t="s">
        <v>604</v>
      </c>
      <c r="H498" s="234">
        <v>3</v>
      </c>
      <c r="I498" s="235"/>
      <c r="J498" s="236">
        <f>ROUND(I498*H498,2)</f>
        <v>0</v>
      </c>
      <c r="K498" s="232" t="s">
        <v>1</v>
      </c>
      <c r="L498" s="45"/>
      <c r="M498" s="237" t="s">
        <v>1</v>
      </c>
      <c r="N498" s="238" t="s">
        <v>41</v>
      </c>
      <c r="O498" s="92"/>
      <c r="P498" s="239">
        <f>O498*H498</f>
        <v>0</v>
      </c>
      <c r="Q498" s="239">
        <v>0.08763</v>
      </c>
      <c r="R498" s="239">
        <f>Q498*H498</f>
        <v>0.26289000000000001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281</v>
      </c>
      <c r="AT498" s="241" t="s">
        <v>276</v>
      </c>
      <c r="AU498" s="241" t="s">
        <v>85</v>
      </c>
      <c r="AY498" s="18" t="s">
        <v>274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83</v>
      </c>
      <c r="BK498" s="242">
        <f>ROUND(I498*H498,2)</f>
        <v>0</v>
      </c>
      <c r="BL498" s="18" t="s">
        <v>281</v>
      </c>
      <c r="BM498" s="241" t="s">
        <v>635</v>
      </c>
    </row>
    <row r="499" s="13" customFormat="1">
      <c r="A499" s="13"/>
      <c r="B499" s="243"/>
      <c r="C499" s="244"/>
      <c r="D499" s="245" t="s">
        <v>283</v>
      </c>
      <c r="E499" s="246" t="s">
        <v>1</v>
      </c>
      <c r="F499" s="247" t="s">
        <v>636</v>
      </c>
      <c r="G499" s="244"/>
      <c r="H499" s="248">
        <v>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283</v>
      </c>
      <c r="AU499" s="254" t="s">
        <v>85</v>
      </c>
      <c r="AV499" s="13" t="s">
        <v>85</v>
      </c>
      <c r="AW499" s="13" t="s">
        <v>32</v>
      </c>
      <c r="AX499" s="13" t="s">
        <v>76</v>
      </c>
      <c r="AY499" s="254" t="s">
        <v>274</v>
      </c>
    </row>
    <row r="500" s="14" customFormat="1">
      <c r="A500" s="14"/>
      <c r="B500" s="255"/>
      <c r="C500" s="256"/>
      <c r="D500" s="245" t="s">
        <v>283</v>
      </c>
      <c r="E500" s="257" t="s">
        <v>1</v>
      </c>
      <c r="F500" s="258" t="s">
        <v>285</v>
      </c>
      <c r="G500" s="256"/>
      <c r="H500" s="259">
        <v>1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5" t="s">
        <v>283</v>
      </c>
      <c r="AU500" s="265" t="s">
        <v>85</v>
      </c>
      <c r="AV500" s="14" t="s">
        <v>106</v>
      </c>
      <c r="AW500" s="14" t="s">
        <v>32</v>
      </c>
      <c r="AX500" s="14" t="s">
        <v>76</v>
      </c>
      <c r="AY500" s="265" t="s">
        <v>274</v>
      </c>
    </row>
    <row r="501" s="13" customFormat="1">
      <c r="A501" s="13"/>
      <c r="B501" s="243"/>
      <c r="C501" s="244"/>
      <c r="D501" s="245" t="s">
        <v>283</v>
      </c>
      <c r="E501" s="246" t="s">
        <v>1</v>
      </c>
      <c r="F501" s="247" t="s">
        <v>637</v>
      </c>
      <c r="G501" s="244"/>
      <c r="H501" s="248">
        <v>2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283</v>
      </c>
      <c r="AU501" s="254" t="s">
        <v>85</v>
      </c>
      <c r="AV501" s="13" t="s">
        <v>85</v>
      </c>
      <c r="AW501" s="13" t="s">
        <v>32</v>
      </c>
      <c r="AX501" s="13" t="s">
        <v>76</v>
      </c>
      <c r="AY501" s="254" t="s">
        <v>274</v>
      </c>
    </row>
    <row r="502" s="14" customFormat="1">
      <c r="A502" s="14"/>
      <c r="B502" s="255"/>
      <c r="C502" s="256"/>
      <c r="D502" s="245" t="s">
        <v>283</v>
      </c>
      <c r="E502" s="257" t="s">
        <v>1</v>
      </c>
      <c r="F502" s="258" t="s">
        <v>285</v>
      </c>
      <c r="G502" s="256"/>
      <c r="H502" s="259">
        <v>2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283</v>
      </c>
      <c r="AU502" s="265" t="s">
        <v>85</v>
      </c>
      <c r="AV502" s="14" t="s">
        <v>106</v>
      </c>
      <c r="AW502" s="14" t="s">
        <v>32</v>
      </c>
      <c r="AX502" s="14" t="s">
        <v>76</v>
      </c>
      <c r="AY502" s="265" t="s">
        <v>274</v>
      </c>
    </row>
    <row r="503" s="15" customFormat="1">
      <c r="A503" s="15"/>
      <c r="B503" s="266"/>
      <c r="C503" s="267"/>
      <c r="D503" s="245" t="s">
        <v>283</v>
      </c>
      <c r="E503" s="268" t="s">
        <v>1</v>
      </c>
      <c r="F503" s="269" t="s">
        <v>286</v>
      </c>
      <c r="G503" s="267"/>
      <c r="H503" s="270">
        <v>3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6" t="s">
        <v>283</v>
      </c>
      <c r="AU503" s="276" t="s">
        <v>85</v>
      </c>
      <c r="AV503" s="15" t="s">
        <v>281</v>
      </c>
      <c r="AW503" s="15" t="s">
        <v>32</v>
      </c>
      <c r="AX503" s="15" t="s">
        <v>83</v>
      </c>
      <c r="AY503" s="276" t="s">
        <v>274</v>
      </c>
    </row>
    <row r="504" s="2" customFormat="1" ht="24.15" customHeight="1">
      <c r="A504" s="39"/>
      <c r="B504" s="40"/>
      <c r="C504" s="230" t="s">
        <v>638</v>
      </c>
      <c r="D504" s="230" t="s">
        <v>276</v>
      </c>
      <c r="E504" s="231" t="s">
        <v>639</v>
      </c>
      <c r="F504" s="232" t="s">
        <v>640</v>
      </c>
      <c r="G504" s="233" t="s">
        <v>604</v>
      </c>
      <c r="H504" s="234">
        <v>1</v>
      </c>
      <c r="I504" s="235"/>
      <c r="J504" s="236">
        <f>ROUND(I504*H504,2)</f>
        <v>0</v>
      </c>
      <c r="K504" s="232" t="s">
        <v>280</v>
      </c>
      <c r="L504" s="45"/>
      <c r="M504" s="237" t="s">
        <v>1</v>
      </c>
      <c r="N504" s="238" t="s">
        <v>41</v>
      </c>
      <c r="O504" s="92"/>
      <c r="P504" s="239">
        <f>O504*H504</f>
        <v>0</v>
      </c>
      <c r="Q504" s="239">
        <v>0.062210000000000001</v>
      </c>
      <c r="R504" s="239">
        <f>Q504*H504</f>
        <v>0.062210000000000001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281</v>
      </c>
      <c r="AT504" s="241" t="s">
        <v>276</v>
      </c>
      <c r="AU504" s="241" t="s">
        <v>85</v>
      </c>
      <c r="AY504" s="18" t="s">
        <v>274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83</v>
      </c>
      <c r="BK504" s="242">
        <f>ROUND(I504*H504,2)</f>
        <v>0</v>
      </c>
      <c r="BL504" s="18" t="s">
        <v>281</v>
      </c>
      <c r="BM504" s="241" t="s">
        <v>641</v>
      </c>
    </row>
    <row r="505" s="13" customFormat="1">
      <c r="A505" s="13"/>
      <c r="B505" s="243"/>
      <c r="C505" s="244"/>
      <c r="D505" s="245" t="s">
        <v>283</v>
      </c>
      <c r="E505" s="246" t="s">
        <v>1</v>
      </c>
      <c r="F505" s="247" t="s">
        <v>642</v>
      </c>
      <c r="G505" s="244"/>
      <c r="H505" s="248">
        <v>1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283</v>
      </c>
      <c r="AU505" s="254" t="s">
        <v>85</v>
      </c>
      <c r="AV505" s="13" t="s">
        <v>85</v>
      </c>
      <c r="AW505" s="13" t="s">
        <v>32</v>
      </c>
      <c r="AX505" s="13" t="s">
        <v>76</v>
      </c>
      <c r="AY505" s="254" t="s">
        <v>274</v>
      </c>
    </row>
    <row r="506" s="14" customFormat="1">
      <c r="A506" s="14"/>
      <c r="B506" s="255"/>
      <c r="C506" s="256"/>
      <c r="D506" s="245" t="s">
        <v>283</v>
      </c>
      <c r="E506" s="257" t="s">
        <v>1</v>
      </c>
      <c r="F506" s="258" t="s">
        <v>285</v>
      </c>
      <c r="G506" s="256"/>
      <c r="H506" s="259">
        <v>1</v>
      </c>
      <c r="I506" s="260"/>
      <c r="J506" s="256"/>
      <c r="K506" s="256"/>
      <c r="L506" s="261"/>
      <c r="M506" s="262"/>
      <c r="N506" s="263"/>
      <c r="O506" s="263"/>
      <c r="P506" s="263"/>
      <c r="Q506" s="263"/>
      <c r="R506" s="263"/>
      <c r="S506" s="263"/>
      <c r="T506" s="26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5" t="s">
        <v>283</v>
      </c>
      <c r="AU506" s="265" t="s">
        <v>85</v>
      </c>
      <c r="AV506" s="14" t="s">
        <v>106</v>
      </c>
      <c r="AW506" s="14" t="s">
        <v>32</v>
      </c>
      <c r="AX506" s="14" t="s">
        <v>76</v>
      </c>
      <c r="AY506" s="265" t="s">
        <v>274</v>
      </c>
    </row>
    <row r="507" s="15" customFormat="1">
      <c r="A507" s="15"/>
      <c r="B507" s="266"/>
      <c r="C507" s="267"/>
      <c r="D507" s="245" t="s">
        <v>283</v>
      </c>
      <c r="E507" s="268" t="s">
        <v>1</v>
      </c>
      <c r="F507" s="269" t="s">
        <v>286</v>
      </c>
      <c r="G507" s="267"/>
      <c r="H507" s="270">
        <v>1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6" t="s">
        <v>283</v>
      </c>
      <c r="AU507" s="276" t="s">
        <v>85</v>
      </c>
      <c r="AV507" s="15" t="s">
        <v>281</v>
      </c>
      <c r="AW507" s="15" t="s">
        <v>32</v>
      </c>
      <c r="AX507" s="15" t="s">
        <v>83</v>
      </c>
      <c r="AY507" s="276" t="s">
        <v>274</v>
      </c>
    </row>
    <row r="508" s="2" customFormat="1" ht="24.15" customHeight="1">
      <c r="A508" s="39"/>
      <c r="B508" s="40"/>
      <c r="C508" s="230" t="s">
        <v>643</v>
      </c>
      <c r="D508" s="230" t="s">
        <v>276</v>
      </c>
      <c r="E508" s="231" t="s">
        <v>644</v>
      </c>
      <c r="F508" s="232" t="s">
        <v>645</v>
      </c>
      <c r="G508" s="233" t="s">
        <v>604</v>
      </c>
      <c r="H508" s="234">
        <v>1</v>
      </c>
      <c r="I508" s="235"/>
      <c r="J508" s="236">
        <f>ROUND(I508*H508,2)</f>
        <v>0</v>
      </c>
      <c r="K508" s="232" t="s">
        <v>280</v>
      </c>
      <c r="L508" s="45"/>
      <c r="M508" s="237" t="s">
        <v>1</v>
      </c>
      <c r="N508" s="238" t="s">
        <v>41</v>
      </c>
      <c r="O508" s="92"/>
      <c r="P508" s="239">
        <f>O508*H508</f>
        <v>0</v>
      </c>
      <c r="Q508" s="239">
        <v>0.073209999999999997</v>
      </c>
      <c r="R508" s="239">
        <f>Q508*H508</f>
        <v>0.073209999999999997</v>
      </c>
      <c r="S508" s="239">
        <v>0</v>
      </c>
      <c r="T508" s="24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1" t="s">
        <v>281</v>
      </c>
      <c r="AT508" s="241" t="s">
        <v>276</v>
      </c>
      <c r="AU508" s="241" t="s">
        <v>85</v>
      </c>
      <c r="AY508" s="18" t="s">
        <v>274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8" t="s">
        <v>83</v>
      </c>
      <c r="BK508" s="242">
        <f>ROUND(I508*H508,2)</f>
        <v>0</v>
      </c>
      <c r="BL508" s="18" t="s">
        <v>281</v>
      </c>
      <c r="BM508" s="241" t="s">
        <v>646</v>
      </c>
    </row>
    <row r="509" s="13" customFormat="1">
      <c r="A509" s="13"/>
      <c r="B509" s="243"/>
      <c r="C509" s="244"/>
      <c r="D509" s="245" t="s">
        <v>283</v>
      </c>
      <c r="E509" s="246" t="s">
        <v>1</v>
      </c>
      <c r="F509" s="247" t="s">
        <v>647</v>
      </c>
      <c r="G509" s="244"/>
      <c r="H509" s="248">
        <v>1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283</v>
      </c>
      <c r="AU509" s="254" t="s">
        <v>85</v>
      </c>
      <c r="AV509" s="13" t="s">
        <v>85</v>
      </c>
      <c r="AW509" s="13" t="s">
        <v>32</v>
      </c>
      <c r="AX509" s="13" t="s">
        <v>76</v>
      </c>
      <c r="AY509" s="254" t="s">
        <v>274</v>
      </c>
    </row>
    <row r="510" s="14" customFormat="1">
      <c r="A510" s="14"/>
      <c r="B510" s="255"/>
      <c r="C510" s="256"/>
      <c r="D510" s="245" t="s">
        <v>283</v>
      </c>
      <c r="E510" s="257" t="s">
        <v>1</v>
      </c>
      <c r="F510" s="258" t="s">
        <v>285</v>
      </c>
      <c r="G510" s="256"/>
      <c r="H510" s="259">
        <v>1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5" t="s">
        <v>283</v>
      </c>
      <c r="AU510" s="265" t="s">
        <v>85</v>
      </c>
      <c r="AV510" s="14" t="s">
        <v>106</v>
      </c>
      <c r="AW510" s="14" t="s">
        <v>32</v>
      </c>
      <c r="AX510" s="14" t="s">
        <v>76</v>
      </c>
      <c r="AY510" s="265" t="s">
        <v>274</v>
      </c>
    </row>
    <row r="511" s="15" customFormat="1">
      <c r="A511" s="15"/>
      <c r="B511" s="266"/>
      <c r="C511" s="267"/>
      <c r="D511" s="245" t="s">
        <v>283</v>
      </c>
      <c r="E511" s="268" t="s">
        <v>1</v>
      </c>
      <c r="F511" s="269" t="s">
        <v>286</v>
      </c>
      <c r="G511" s="267"/>
      <c r="H511" s="270">
        <v>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6" t="s">
        <v>283</v>
      </c>
      <c r="AU511" s="276" t="s">
        <v>85</v>
      </c>
      <c r="AV511" s="15" t="s">
        <v>281</v>
      </c>
      <c r="AW511" s="15" t="s">
        <v>32</v>
      </c>
      <c r="AX511" s="15" t="s">
        <v>83</v>
      </c>
      <c r="AY511" s="276" t="s">
        <v>274</v>
      </c>
    </row>
    <row r="512" s="2" customFormat="1" ht="24.15" customHeight="1">
      <c r="A512" s="39"/>
      <c r="B512" s="40"/>
      <c r="C512" s="230" t="s">
        <v>648</v>
      </c>
      <c r="D512" s="230" t="s">
        <v>276</v>
      </c>
      <c r="E512" s="231" t="s">
        <v>649</v>
      </c>
      <c r="F512" s="232" t="s">
        <v>650</v>
      </c>
      <c r="G512" s="233" t="s">
        <v>604</v>
      </c>
      <c r="H512" s="234">
        <v>4</v>
      </c>
      <c r="I512" s="235"/>
      <c r="J512" s="236">
        <f>ROUND(I512*H512,2)</f>
        <v>0</v>
      </c>
      <c r="K512" s="232" t="s">
        <v>280</v>
      </c>
      <c r="L512" s="45"/>
      <c r="M512" s="237" t="s">
        <v>1</v>
      </c>
      <c r="N512" s="238" t="s">
        <v>41</v>
      </c>
      <c r="O512" s="92"/>
      <c r="P512" s="239">
        <f>O512*H512</f>
        <v>0</v>
      </c>
      <c r="Q512" s="239">
        <v>0.091259999999999994</v>
      </c>
      <c r="R512" s="239">
        <f>Q512*H512</f>
        <v>0.36503999999999998</v>
      </c>
      <c r="S512" s="239">
        <v>0</v>
      </c>
      <c r="T512" s="24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1" t="s">
        <v>281</v>
      </c>
      <c r="AT512" s="241" t="s">
        <v>276</v>
      </c>
      <c r="AU512" s="241" t="s">
        <v>85</v>
      </c>
      <c r="AY512" s="18" t="s">
        <v>274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8" t="s">
        <v>83</v>
      </c>
      <c r="BK512" s="242">
        <f>ROUND(I512*H512,2)</f>
        <v>0</v>
      </c>
      <c r="BL512" s="18" t="s">
        <v>281</v>
      </c>
      <c r="BM512" s="241" t="s">
        <v>651</v>
      </c>
    </row>
    <row r="513" s="13" customFormat="1">
      <c r="A513" s="13"/>
      <c r="B513" s="243"/>
      <c r="C513" s="244"/>
      <c r="D513" s="245" t="s">
        <v>283</v>
      </c>
      <c r="E513" s="246" t="s">
        <v>1</v>
      </c>
      <c r="F513" s="247" t="s">
        <v>652</v>
      </c>
      <c r="G513" s="244"/>
      <c r="H513" s="248">
        <v>1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283</v>
      </c>
      <c r="AU513" s="254" t="s">
        <v>85</v>
      </c>
      <c r="AV513" s="13" t="s">
        <v>85</v>
      </c>
      <c r="AW513" s="13" t="s">
        <v>32</v>
      </c>
      <c r="AX513" s="13" t="s">
        <v>76</v>
      </c>
      <c r="AY513" s="254" t="s">
        <v>274</v>
      </c>
    </row>
    <row r="514" s="13" customFormat="1">
      <c r="A514" s="13"/>
      <c r="B514" s="243"/>
      <c r="C514" s="244"/>
      <c r="D514" s="245" t="s">
        <v>283</v>
      </c>
      <c r="E514" s="246" t="s">
        <v>1</v>
      </c>
      <c r="F514" s="247" t="s">
        <v>653</v>
      </c>
      <c r="G514" s="244"/>
      <c r="H514" s="248">
        <v>2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283</v>
      </c>
      <c r="AU514" s="254" t="s">
        <v>85</v>
      </c>
      <c r="AV514" s="13" t="s">
        <v>85</v>
      </c>
      <c r="AW514" s="13" t="s">
        <v>32</v>
      </c>
      <c r="AX514" s="13" t="s">
        <v>76</v>
      </c>
      <c r="AY514" s="254" t="s">
        <v>274</v>
      </c>
    </row>
    <row r="515" s="13" customFormat="1">
      <c r="A515" s="13"/>
      <c r="B515" s="243"/>
      <c r="C515" s="244"/>
      <c r="D515" s="245" t="s">
        <v>283</v>
      </c>
      <c r="E515" s="246" t="s">
        <v>1</v>
      </c>
      <c r="F515" s="247" t="s">
        <v>647</v>
      </c>
      <c r="G515" s="244"/>
      <c r="H515" s="248">
        <v>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283</v>
      </c>
      <c r="AU515" s="254" t="s">
        <v>85</v>
      </c>
      <c r="AV515" s="13" t="s">
        <v>85</v>
      </c>
      <c r="AW515" s="13" t="s">
        <v>32</v>
      </c>
      <c r="AX515" s="13" t="s">
        <v>76</v>
      </c>
      <c r="AY515" s="254" t="s">
        <v>274</v>
      </c>
    </row>
    <row r="516" s="14" customFormat="1">
      <c r="A516" s="14"/>
      <c r="B516" s="255"/>
      <c r="C516" s="256"/>
      <c r="D516" s="245" t="s">
        <v>283</v>
      </c>
      <c r="E516" s="257" t="s">
        <v>1</v>
      </c>
      <c r="F516" s="258" t="s">
        <v>285</v>
      </c>
      <c r="G516" s="256"/>
      <c r="H516" s="259">
        <v>4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5" t="s">
        <v>283</v>
      </c>
      <c r="AU516" s="265" t="s">
        <v>85</v>
      </c>
      <c r="AV516" s="14" t="s">
        <v>106</v>
      </c>
      <c r="AW516" s="14" t="s">
        <v>32</v>
      </c>
      <c r="AX516" s="14" t="s">
        <v>76</v>
      </c>
      <c r="AY516" s="265" t="s">
        <v>274</v>
      </c>
    </row>
    <row r="517" s="15" customFormat="1">
      <c r="A517" s="15"/>
      <c r="B517" s="266"/>
      <c r="C517" s="267"/>
      <c r="D517" s="245" t="s">
        <v>283</v>
      </c>
      <c r="E517" s="268" t="s">
        <v>1</v>
      </c>
      <c r="F517" s="269" t="s">
        <v>286</v>
      </c>
      <c r="G517" s="267"/>
      <c r="H517" s="270">
        <v>4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6" t="s">
        <v>283</v>
      </c>
      <c r="AU517" s="276" t="s">
        <v>85</v>
      </c>
      <c r="AV517" s="15" t="s">
        <v>281</v>
      </c>
      <c r="AW517" s="15" t="s">
        <v>32</v>
      </c>
      <c r="AX517" s="15" t="s">
        <v>83</v>
      </c>
      <c r="AY517" s="276" t="s">
        <v>274</v>
      </c>
    </row>
    <row r="518" s="2" customFormat="1" ht="24.15" customHeight="1">
      <c r="A518" s="39"/>
      <c r="B518" s="40"/>
      <c r="C518" s="230" t="s">
        <v>654</v>
      </c>
      <c r="D518" s="230" t="s">
        <v>276</v>
      </c>
      <c r="E518" s="231" t="s">
        <v>655</v>
      </c>
      <c r="F518" s="232" t="s">
        <v>656</v>
      </c>
      <c r="G518" s="233" t="s">
        <v>604</v>
      </c>
      <c r="H518" s="234">
        <v>1</v>
      </c>
      <c r="I518" s="235"/>
      <c r="J518" s="236">
        <f>ROUND(I518*H518,2)</f>
        <v>0</v>
      </c>
      <c r="K518" s="232" t="s">
        <v>280</v>
      </c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0.081309999999999993</v>
      </c>
      <c r="R518" s="239">
        <f>Q518*H518</f>
        <v>0.081309999999999993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281</v>
      </c>
      <c r="AT518" s="241" t="s">
        <v>276</v>
      </c>
      <c r="AU518" s="241" t="s">
        <v>85</v>
      </c>
      <c r="AY518" s="18" t="s">
        <v>274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281</v>
      </c>
      <c r="BM518" s="241" t="s">
        <v>657</v>
      </c>
    </row>
    <row r="519" s="13" customFormat="1">
      <c r="A519" s="13"/>
      <c r="B519" s="243"/>
      <c r="C519" s="244"/>
      <c r="D519" s="245" t="s">
        <v>283</v>
      </c>
      <c r="E519" s="246" t="s">
        <v>1</v>
      </c>
      <c r="F519" s="247" t="s">
        <v>658</v>
      </c>
      <c r="G519" s="244"/>
      <c r="H519" s="248">
        <v>1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283</v>
      </c>
      <c r="AU519" s="254" t="s">
        <v>85</v>
      </c>
      <c r="AV519" s="13" t="s">
        <v>85</v>
      </c>
      <c r="AW519" s="13" t="s">
        <v>32</v>
      </c>
      <c r="AX519" s="13" t="s">
        <v>76</v>
      </c>
      <c r="AY519" s="254" t="s">
        <v>274</v>
      </c>
    </row>
    <row r="520" s="14" customFormat="1">
      <c r="A520" s="14"/>
      <c r="B520" s="255"/>
      <c r="C520" s="256"/>
      <c r="D520" s="245" t="s">
        <v>283</v>
      </c>
      <c r="E520" s="257" t="s">
        <v>1</v>
      </c>
      <c r="F520" s="258" t="s">
        <v>285</v>
      </c>
      <c r="G520" s="256"/>
      <c r="H520" s="259">
        <v>1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5" t="s">
        <v>283</v>
      </c>
      <c r="AU520" s="265" t="s">
        <v>85</v>
      </c>
      <c r="AV520" s="14" t="s">
        <v>106</v>
      </c>
      <c r="AW520" s="14" t="s">
        <v>32</v>
      </c>
      <c r="AX520" s="14" t="s">
        <v>76</v>
      </c>
      <c r="AY520" s="265" t="s">
        <v>274</v>
      </c>
    </row>
    <row r="521" s="15" customFormat="1">
      <c r="A521" s="15"/>
      <c r="B521" s="266"/>
      <c r="C521" s="267"/>
      <c r="D521" s="245" t="s">
        <v>283</v>
      </c>
      <c r="E521" s="268" t="s">
        <v>1</v>
      </c>
      <c r="F521" s="269" t="s">
        <v>286</v>
      </c>
      <c r="G521" s="267"/>
      <c r="H521" s="270">
        <v>1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6" t="s">
        <v>283</v>
      </c>
      <c r="AU521" s="276" t="s">
        <v>85</v>
      </c>
      <c r="AV521" s="15" t="s">
        <v>281</v>
      </c>
      <c r="AW521" s="15" t="s">
        <v>32</v>
      </c>
      <c r="AX521" s="15" t="s">
        <v>83</v>
      </c>
      <c r="AY521" s="276" t="s">
        <v>274</v>
      </c>
    </row>
    <row r="522" s="2" customFormat="1" ht="24.15" customHeight="1">
      <c r="A522" s="39"/>
      <c r="B522" s="40"/>
      <c r="C522" s="230" t="s">
        <v>659</v>
      </c>
      <c r="D522" s="230" t="s">
        <v>276</v>
      </c>
      <c r="E522" s="231" t="s">
        <v>660</v>
      </c>
      <c r="F522" s="232" t="s">
        <v>661</v>
      </c>
      <c r="G522" s="233" t="s">
        <v>604</v>
      </c>
      <c r="H522" s="234">
        <v>2</v>
      </c>
      <c r="I522" s="235"/>
      <c r="J522" s="236">
        <f>ROUND(I522*H522,2)</f>
        <v>0</v>
      </c>
      <c r="K522" s="232" t="s">
        <v>280</v>
      </c>
      <c r="L522" s="45"/>
      <c r="M522" s="237" t="s">
        <v>1</v>
      </c>
      <c r="N522" s="238" t="s">
        <v>41</v>
      </c>
      <c r="O522" s="92"/>
      <c r="P522" s="239">
        <f>O522*H522</f>
        <v>0</v>
      </c>
      <c r="Q522" s="239">
        <v>0.10931</v>
      </c>
      <c r="R522" s="239">
        <f>Q522*H522</f>
        <v>0.21862000000000001</v>
      </c>
      <c r="S522" s="239">
        <v>0</v>
      </c>
      <c r="T522" s="24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1" t="s">
        <v>281</v>
      </c>
      <c r="AT522" s="241" t="s">
        <v>276</v>
      </c>
      <c r="AU522" s="241" t="s">
        <v>85</v>
      </c>
      <c r="AY522" s="18" t="s">
        <v>274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8" t="s">
        <v>83</v>
      </c>
      <c r="BK522" s="242">
        <f>ROUND(I522*H522,2)</f>
        <v>0</v>
      </c>
      <c r="BL522" s="18" t="s">
        <v>281</v>
      </c>
      <c r="BM522" s="241" t="s">
        <v>662</v>
      </c>
    </row>
    <row r="523" s="13" customFormat="1">
      <c r="A523" s="13"/>
      <c r="B523" s="243"/>
      <c r="C523" s="244"/>
      <c r="D523" s="245" t="s">
        <v>283</v>
      </c>
      <c r="E523" s="246" t="s">
        <v>1</v>
      </c>
      <c r="F523" s="247" t="s">
        <v>663</v>
      </c>
      <c r="G523" s="244"/>
      <c r="H523" s="248">
        <v>2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283</v>
      </c>
      <c r="AU523" s="254" t="s">
        <v>85</v>
      </c>
      <c r="AV523" s="13" t="s">
        <v>85</v>
      </c>
      <c r="AW523" s="13" t="s">
        <v>32</v>
      </c>
      <c r="AX523" s="13" t="s">
        <v>76</v>
      </c>
      <c r="AY523" s="254" t="s">
        <v>274</v>
      </c>
    </row>
    <row r="524" s="14" customFormat="1">
      <c r="A524" s="14"/>
      <c r="B524" s="255"/>
      <c r="C524" s="256"/>
      <c r="D524" s="245" t="s">
        <v>283</v>
      </c>
      <c r="E524" s="257" t="s">
        <v>1</v>
      </c>
      <c r="F524" s="258" t="s">
        <v>285</v>
      </c>
      <c r="G524" s="256"/>
      <c r="H524" s="259">
        <v>2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283</v>
      </c>
      <c r="AU524" s="265" t="s">
        <v>85</v>
      </c>
      <c r="AV524" s="14" t="s">
        <v>106</v>
      </c>
      <c r="AW524" s="14" t="s">
        <v>32</v>
      </c>
      <c r="AX524" s="14" t="s">
        <v>76</v>
      </c>
      <c r="AY524" s="265" t="s">
        <v>274</v>
      </c>
    </row>
    <row r="525" s="15" customFormat="1">
      <c r="A525" s="15"/>
      <c r="B525" s="266"/>
      <c r="C525" s="267"/>
      <c r="D525" s="245" t="s">
        <v>283</v>
      </c>
      <c r="E525" s="268" t="s">
        <v>1</v>
      </c>
      <c r="F525" s="269" t="s">
        <v>286</v>
      </c>
      <c r="G525" s="267"/>
      <c r="H525" s="270">
        <v>2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6" t="s">
        <v>283</v>
      </c>
      <c r="AU525" s="276" t="s">
        <v>85</v>
      </c>
      <c r="AV525" s="15" t="s">
        <v>281</v>
      </c>
      <c r="AW525" s="15" t="s">
        <v>32</v>
      </c>
      <c r="AX525" s="15" t="s">
        <v>83</v>
      </c>
      <c r="AY525" s="276" t="s">
        <v>274</v>
      </c>
    </row>
    <row r="526" s="2" customFormat="1" ht="24.15" customHeight="1">
      <c r="A526" s="39"/>
      <c r="B526" s="40"/>
      <c r="C526" s="230" t="s">
        <v>664</v>
      </c>
      <c r="D526" s="230" t="s">
        <v>276</v>
      </c>
      <c r="E526" s="231" t="s">
        <v>665</v>
      </c>
      <c r="F526" s="232" t="s">
        <v>666</v>
      </c>
      <c r="G526" s="233" t="s">
        <v>604</v>
      </c>
      <c r="H526" s="234">
        <v>5</v>
      </c>
      <c r="I526" s="235"/>
      <c r="J526" s="236">
        <f>ROUND(I526*H526,2)</f>
        <v>0</v>
      </c>
      <c r="K526" s="232" t="s">
        <v>280</v>
      </c>
      <c r="L526" s="45"/>
      <c r="M526" s="237" t="s">
        <v>1</v>
      </c>
      <c r="N526" s="238" t="s">
        <v>41</v>
      </c>
      <c r="O526" s="92"/>
      <c r="P526" s="239">
        <f>O526*H526</f>
        <v>0</v>
      </c>
      <c r="Q526" s="239">
        <v>0.12539</v>
      </c>
      <c r="R526" s="239">
        <f>Q526*H526</f>
        <v>0.62695000000000001</v>
      </c>
      <c r="S526" s="239">
        <v>0</v>
      </c>
      <c r="T526" s="24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281</v>
      </c>
      <c r="AT526" s="241" t="s">
        <v>276</v>
      </c>
      <c r="AU526" s="241" t="s">
        <v>85</v>
      </c>
      <c r="AY526" s="18" t="s">
        <v>274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83</v>
      </c>
      <c r="BK526" s="242">
        <f>ROUND(I526*H526,2)</f>
        <v>0</v>
      </c>
      <c r="BL526" s="18" t="s">
        <v>281</v>
      </c>
      <c r="BM526" s="241" t="s">
        <v>667</v>
      </c>
    </row>
    <row r="527" s="13" customFormat="1">
      <c r="A527" s="13"/>
      <c r="B527" s="243"/>
      <c r="C527" s="244"/>
      <c r="D527" s="245" t="s">
        <v>283</v>
      </c>
      <c r="E527" s="246" t="s">
        <v>1</v>
      </c>
      <c r="F527" s="247" t="s">
        <v>668</v>
      </c>
      <c r="G527" s="244"/>
      <c r="H527" s="248">
        <v>5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283</v>
      </c>
      <c r="AU527" s="254" t="s">
        <v>85</v>
      </c>
      <c r="AV527" s="13" t="s">
        <v>85</v>
      </c>
      <c r="AW527" s="13" t="s">
        <v>32</v>
      </c>
      <c r="AX527" s="13" t="s">
        <v>76</v>
      </c>
      <c r="AY527" s="254" t="s">
        <v>274</v>
      </c>
    </row>
    <row r="528" s="14" customFormat="1">
      <c r="A528" s="14"/>
      <c r="B528" s="255"/>
      <c r="C528" s="256"/>
      <c r="D528" s="245" t="s">
        <v>283</v>
      </c>
      <c r="E528" s="257" t="s">
        <v>1</v>
      </c>
      <c r="F528" s="258" t="s">
        <v>285</v>
      </c>
      <c r="G528" s="256"/>
      <c r="H528" s="259">
        <v>5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5" t="s">
        <v>283</v>
      </c>
      <c r="AU528" s="265" t="s">
        <v>85</v>
      </c>
      <c r="AV528" s="14" t="s">
        <v>106</v>
      </c>
      <c r="AW528" s="14" t="s">
        <v>32</v>
      </c>
      <c r="AX528" s="14" t="s">
        <v>76</v>
      </c>
      <c r="AY528" s="265" t="s">
        <v>274</v>
      </c>
    </row>
    <row r="529" s="15" customFormat="1">
      <c r="A529" s="15"/>
      <c r="B529" s="266"/>
      <c r="C529" s="267"/>
      <c r="D529" s="245" t="s">
        <v>283</v>
      </c>
      <c r="E529" s="268" t="s">
        <v>1</v>
      </c>
      <c r="F529" s="269" t="s">
        <v>286</v>
      </c>
      <c r="G529" s="267"/>
      <c r="H529" s="270">
        <v>5</v>
      </c>
      <c r="I529" s="271"/>
      <c r="J529" s="267"/>
      <c r="K529" s="267"/>
      <c r="L529" s="272"/>
      <c r="M529" s="273"/>
      <c r="N529" s="274"/>
      <c r="O529" s="274"/>
      <c r="P529" s="274"/>
      <c r="Q529" s="274"/>
      <c r="R529" s="274"/>
      <c r="S529" s="274"/>
      <c r="T529" s="27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6" t="s">
        <v>283</v>
      </c>
      <c r="AU529" s="276" t="s">
        <v>85</v>
      </c>
      <c r="AV529" s="15" t="s">
        <v>281</v>
      </c>
      <c r="AW529" s="15" t="s">
        <v>32</v>
      </c>
      <c r="AX529" s="15" t="s">
        <v>83</v>
      </c>
      <c r="AY529" s="276" t="s">
        <v>274</v>
      </c>
    </row>
    <row r="530" s="2" customFormat="1" ht="24.15" customHeight="1">
      <c r="A530" s="39"/>
      <c r="B530" s="40"/>
      <c r="C530" s="230" t="s">
        <v>669</v>
      </c>
      <c r="D530" s="230" t="s">
        <v>276</v>
      </c>
      <c r="E530" s="231" t="s">
        <v>670</v>
      </c>
      <c r="F530" s="232" t="s">
        <v>671</v>
      </c>
      <c r="G530" s="233" t="s">
        <v>604</v>
      </c>
      <c r="H530" s="234">
        <v>1</v>
      </c>
      <c r="I530" s="235"/>
      <c r="J530" s="236">
        <f>ROUND(I530*H530,2)</f>
        <v>0</v>
      </c>
      <c r="K530" s="232" t="s">
        <v>280</v>
      </c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0.15339</v>
      </c>
      <c r="R530" s="239">
        <f>Q530*H530</f>
        <v>0.15339</v>
      </c>
      <c r="S530" s="239">
        <v>0</v>
      </c>
      <c r="T530" s="24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281</v>
      </c>
      <c r="AT530" s="241" t="s">
        <v>276</v>
      </c>
      <c r="AU530" s="241" t="s">
        <v>85</v>
      </c>
      <c r="AY530" s="18" t="s">
        <v>274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281</v>
      </c>
      <c r="BM530" s="241" t="s">
        <v>672</v>
      </c>
    </row>
    <row r="531" s="13" customFormat="1">
      <c r="A531" s="13"/>
      <c r="B531" s="243"/>
      <c r="C531" s="244"/>
      <c r="D531" s="245" t="s">
        <v>283</v>
      </c>
      <c r="E531" s="246" t="s">
        <v>1</v>
      </c>
      <c r="F531" s="247" t="s">
        <v>673</v>
      </c>
      <c r="G531" s="244"/>
      <c r="H531" s="248">
        <v>1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283</v>
      </c>
      <c r="AU531" s="254" t="s">
        <v>85</v>
      </c>
      <c r="AV531" s="13" t="s">
        <v>85</v>
      </c>
      <c r="AW531" s="13" t="s">
        <v>32</v>
      </c>
      <c r="AX531" s="13" t="s">
        <v>76</v>
      </c>
      <c r="AY531" s="254" t="s">
        <v>274</v>
      </c>
    </row>
    <row r="532" s="14" customFormat="1">
      <c r="A532" s="14"/>
      <c r="B532" s="255"/>
      <c r="C532" s="256"/>
      <c r="D532" s="245" t="s">
        <v>283</v>
      </c>
      <c r="E532" s="257" t="s">
        <v>1</v>
      </c>
      <c r="F532" s="258" t="s">
        <v>285</v>
      </c>
      <c r="G532" s="256"/>
      <c r="H532" s="259">
        <v>1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5" t="s">
        <v>283</v>
      </c>
      <c r="AU532" s="265" t="s">
        <v>85</v>
      </c>
      <c r="AV532" s="14" t="s">
        <v>106</v>
      </c>
      <c r="AW532" s="14" t="s">
        <v>32</v>
      </c>
      <c r="AX532" s="14" t="s">
        <v>76</v>
      </c>
      <c r="AY532" s="265" t="s">
        <v>274</v>
      </c>
    </row>
    <row r="533" s="15" customFormat="1">
      <c r="A533" s="15"/>
      <c r="B533" s="266"/>
      <c r="C533" s="267"/>
      <c r="D533" s="245" t="s">
        <v>283</v>
      </c>
      <c r="E533" s="268" t="s">
        <v>1</v>
      </c>
      <c r="F533" s="269" t="s">
        <v>286</v>
      </c>
      <c r="G533" s="267"/>
      <c r="H533" s="270">
        <v>1</v>
      </c>
      <c r="I533" s="271"/>
      <c r="J533" s="267"/>
      <c r="K533" s="267"/>
      <c r="L533" s="272"/>
      <c r="M533" s="273"/>
      <c r="N533" s="274"/>
      <c r="O533" s="274"/>
      <c r="P533" s="274"/>
      <c r="Q533" s="274"/>
      <c r="R533" s="274"/>
      <c r="S533" s="274"/>
      <c r="T533" s="27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6" t="s">
        <v>283</v>
      </c>
      <c r="AU533" s="276" t="s">
        <v>85</v>
      </c>
      <c r="AV533" s="15" t="s">
        <v>281</v>
      </c>
      <c r="AW533" s="15" t="s">
        <v>32</v>
      </c>
      <c r="AX533" s="15" t="s">
        <v>83</v>
      </c>
      <c r="AY533" s="276" t="s">
        <v>274</v>
      </c>
    </row>
    <row r="534" s="2" customFormat="1" ht="24.15" customHeight="1">
      <c r="A534" s="39"/>
      <c r="B534" s="40"/>
      <c r="C534" s="230" t="s">
        <v>674</v>
      </c>
      <c r="D534" s="230" t="s">
        <v>276</v>
      </c>
      <c r="E534" s="231" t="s">
        <v>675</v>
      </c>
      <c r="F534" s="232" t="s">
        <v>676</v>
      </c>
      <c r="G534" s="233" t="s">
        <v>604</v>
      </c>
      <c r="H534" s="234">
        <v>3</v>
      </c>
      <c r="I534" s="235"/>
      <c r="J534" s="236">
        <f>ROUND(I534*H534,2)</f>
        <v>0</v>
      </c>
      <c r="K534" s="232" t="s">
        <v>280</v>
      </c>
      <c r="L534" s="45"/>
      <c r="M534" s="237" t="s">
        <v>1</v>
      </c>
      <c r="N534" s="238" t="s">
        <v>41</v>
      </c>
      <c r="O534" s="92"/>
      <c r="P534" s="239">
        <f>O534*H534</f>
        <v>0</v>
      </c>
      <c r="Q534" s="239">
        <v>0.0135</v>
      </c>
      <c r="R534" s="239">
        <f>Q534*H534</f>
        <v>0.040500000000000001</v>
      </c>
      <c r="S534" s="239">
        <v>0</v>
      </c>
      <c r="T534" s="24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281</v>
      </c>
      <c r="AT534" s="241" t="s">
        <v>276</v>
      </c>
      <c r="AU534" s="241" t="s">
        <v>85</v>
      </c>
      <c r="AY534" s="18" t="s">
        <v>274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83</v>
      </c>
      <c r="BK534" s="242">
        <f>ROUND(I534*H534,2)</f>
        <v>0</v>
      </c>
      <c r="BL534" s="18" t="s">
        <v>281</v>
      </c>
      <c r="BM534" s="241" t="s">
        <v>677</v>
      </c>
    </row>
    <row r="535" s="13" customFormat="1">
      <c r="A535" s="13"/>
      <c r="B535" s="243"/>
      <c r="C535" s="244"/>
      <c r="D535" s="245" t="s">
        <v>283</v>
      </c>
      <c r="E535" s="246" t="s">
        <v>1</v>
      </c>
      <c r="F535" s="247" t="s">
        <v>652</v>
      </c>
      <c r="G535" s="244"/>
      <c r="H535" s="248">
        <v>1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283</v>
      </c>
      <c r="AU535" s="254" t="s">
        <v>85</v>
      </c>
      <c r="AV535" s="13" t="s">
        <v>85</v>
      </c>
      <c r="AW535" s="13" t="s">
        <v>32</v>
      </c>
      <c r="AX535" s="13" t="s">
        <v>76</v>
      </c>
      <c r="AY535" s="254" t="s">
        <v>274</v>
      </c>
    </row>
    <row r="536" s="13" customFormat="1">
      <c r="A536" s="13"/>
      <c r="B536" s="243"/>
      <c r="C536" s="244"/>
      <c r="D536" s="245" t="s">
        <v>283</v>
      </c>
      <c r="E536" s="246" t="s">
        <v>1</v>
      </c>
      <c r="F536" s="247" t="s">
        <v>678</v>
      </c>
      <c r="G536" s="244"/>
      <c r="H536" s="248">
        <v>1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283</v>
      </c>
      <c r="AU536" s="254" t="s">
        <v>85</v>
      </c>
      <c r="AV536" s="13" t="s">
        <v>85</v>
      </c>
      <c r="AW536" s="13" t="s">
        <v>32</v>
      </c>
      <c r="AX536" s="13" t="s">
        <v>76</v>
      </c>
      <c r="AY536" s="254" t="s">
        <v>274</v>
      </c>
    </row>
    <row r="537" s="13" customFormat="1">
      <c r="A537" s="13"/>
      <c r="B537" s="243"/>
      <c r="C537" s="244"/>
      <c r="D537" s="245" t="s">
        <v>283</v>
      </c>
      <c r="E537" s="246" t="s">
        <v>1</v>
      </c>
      <c r="F537" s="247" t="s">
        <v>679</v>
      </c>
      <c r="G537" s="244"/>
      <c r="H537" s="248">
        <v>1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283</v>
      </c>
      <c r="AU537" s="254" t="s">
        <v>85</v>
      </c>
      <c r="AV537" s="13" t="s">
        <v>85</v>
      </c>
      <c r="AW537" s="13" t="s">
        <v>32</v>
      </c>
      <c r="AX537" s="13" t="s">
        <v>76</v>
      </c>
      <c r="AY537" s="254" t="s">
        <v>274</v>
      </c>
    </row>
    <row r="538" s="14" customFormat="1">
      <c r="A538" s="14"/>
      <c r="B538" s="255"/>
      <c r="C538" s="256"/>
      <c r="D538" s="245" t="s">
        <v>283</v>
      </c>
      <c r="E538" s="257" t="s">
        <v>1</v>
      </c>
      <c r="F538" s="258" t="s">
        <v>285</v>
      </c>
      <c r="G538" s="256"/>
      <c r="H538" s="259">
        <v>3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5" t="s">
        <v>283</v>
      </c>
      <c r="AU538" s="265" t="s">
        <v>85</v>
      </c>
      <c r="AV538" s="14" t="s">
        <v>106</v>
      </c>
      <c r="AW538" s="14" t="s">
        <v>32</v>
      </c>
      <c r="AX538" s="14" t="s">
        <v>76</v>
      </c>
      <c r="AY538" s="265" t="s">
        <v>274</v>
      </c>
    </row>
    <row r="539" s="15" customFormat="1">
      <c r="A539" s="15"/>
      <c r="B539" s="266"/>
      <c r="C539" s="267"/>
      <c r="D539" s="245" t="s">
        <v>283</v>
      </c>
      <c r="E539" s="268" t="s">
        <v>1</v>
      </c>
      <c r="F539" s="269" t="s">
        <v>286</v>
      </c>
      <c r="G539" s="267"/>
      <c r="H539" s="270">
        <v>3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6" t="s">
        <v>283</v>
      </c>
      <c r="AU539" s="276" t="s">
        <v>85</v>
      </c>
      <c r="AV539" s="15" t="s">
        <v>281</v>
      </c>
      <c r="AW539" s="15" t="s">
        <v>32</v>
      </c>
      <c r="AX539" s="15" t="s">
        <v>83</v>
      </c>
      <c r="AY539" s="276" t="s">
        <v>274</v>
      </c>
    </row>
    <row r="540" s="2" customFormat="1" ht="24.15" customHeight="1">
      <c r="A540" s="39"/>
      <c r="B540" s="40"/>
      <c r="C540" s="230" t="s">
        <v>680</v>
      </c>
      <c r="D540" s="230" t="s">
        <v>276</v>
      </c>
      <c r="E540" s="231" t="s">
        <v>681</v>
      </c>
      <c r="F540" s="232" t="s">
        <v>682</v>
      </c>
      <c r="G540" s="233" t="s">
        <v>604</v>
      </c>
      <c r="H540" s="234">
        <v>1</v>
      </c>
      <c r="I540" s="235"/>
      <c r="J540" s="236">
        <f>ROUND(I540*H540,2)</f>
        <v>0</v>
      </c>
      <c r="K540" s="232" t="s">
        <v>280</v>
      </c>
      <c r="L540" s="45"/>
      <c r="M540" s="237" t="s">
        <v>1</v>
      </c>
      <c r="N540" s="238" t="s">
        <v>41</v>
      </c>
      <c r="O540" s="92"/>
      <c r="P540" s="239">
        <f>O540*H540</f>
        <v>0</v>
      </c>
      <c r="Q540" s="239">
        <v>0.01891</v>
      </c>
      <c r="R540" s="239">
        <f>Q540*H540</f>
        <v>0.01891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281</v>
      </c>
      <c r="AT540" s="241" t="s">
        <v>276</v>
      </c>
      <c r="AU540" s="241" t="s">
        <v>85</v>
      </c>
      <c r="AY540" s="18" t="s">
        <v>274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83</v>
      </c>
      <c r="BK540" s="242">
        <f>ROUND(I540*H540,2)</f>
        <v>0</v>
      </c>
      <c r="BL540" s="18" t="s">
        <v>281</v>
      </c>
      <c r="BM540" s="241" t="s">
        <v>683</v>
      </c>
    </row>
    <row r="541" s="13" customFormat="1">
      <c r="A541" s="13"/>
      <c r="B541" s="243"/>
      <c r="C541" s="244"/>
      <c r="D541" s="245" t="s">
        <v>283</v>
      </c>
      <c r="E541" s="246" t="s">
        <v>1</v>
      </c>
      <c r="F541" s="247" t="s">
        <v>684</v>
      </c>
      <c r="G541" s="244"/>
      <c r="H541" s="248">
        <v>1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283</v>
      </c>
      <c r="AU541" s="254" t="s">
        <v>85</v>
      </c>
      <c r="AV541" s="13" t="s">
        <v>85</v>
      </c>
      <c r="AW541" s="13" t="s">
        <v>32</v>
      </c>
      <c r="AX541" s="13" t="s">
        <v>76</v>
      </c>
      <c r="AY541" s="254" t="s">
        <v>274</v>
      </c>
    </row>
    <row r="542" s="14" customFormat="1">
      <c r="A542" s="14"/>
      <c r="B542" s="255"/>
      <c r="C542" s="256"/>
      <c r="D542" s="245" t="s">
        <v>283</v>
      </c>
      <c r="E542" s="257" t="s">
        <v>1</v>
      </c>
      <c r="F542" s="258" t="s">
        <v>285</v>
      </c>
      <c r="G542" s="256"/>
      <c r="H542" s="259">
        <v>1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5" t="s">
        <v>283</v>
      </c>
      <c r="AU542" s="265" t="s">
        <v>85</v>
      </c>
      <c r="AV542" s="14" t="s">
        <v>106</v>
      </c>
      <c r="AW542" s="14" t="s">
        <v>32</v>
      </c>
      <c r="AX542" s="14" t="s">
        <v>76</v>
      </c>
      <c r="AY542" s="265" t="s">
        <v>274</v>
      </c>
    </row>
    <row r="543" s="15" customFormat="1">
      <c r="A543" s="15"/>
      <c r="B543" s="266"/>
      <c r="C543" s="267"/>
      <c r="D543" s="245" t="s">
        <v>283</v>
      </c>
      <c r="E543" s="268" t="s">
        <v>1</v>
      </c>
      <c r="F543" s="269" t="s">
        <v>286</v>
      </c>
      <c r="G543" s="267"/>
      <c r="H543" s="270">
        <v>1</v>
      </c>
      <c r="I543" s="271"/>
      <c r="J543" s="267"/>
      <c r="K543" s="267"/>
      <c r="L543" s="272"/>
      <c r="M543" s="273"/>
      <c r="N543" s="274"/>
      <c r="O543" s="274"/>
      <c r="P543" s="274"/>
      <c r="Q543" s="274"/>
      <c r="R543" s="274"/>
      <c r="S543" s="274"/>
      <c r="T543" s="27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6" t="s">
        <v>283</v>
      </c>
      <c r="AU543" s="276" t="s">
        <v>85</v>
      </c>
      <c r="AV543" s="15" t="s">
        <v>281</v>
      </c>
      <c r="AW543" s="15" t="s">
        <v>32</v>
      </c>
      <c r="AX543" s="15" t="s">
        <v>83</v>
      </c>
      <c r="AY543" s="276" t="s">
        <v>274</v>
      </c>
    </row>
    <row r="544" s="2" customFormat="1" ht="24.15" customHeight="1">
      <c r="A544" s="39"/>
      <c r="B544" s="40"/>
      <c r="C544" s="230" t="s">
        <v>685</v>
      </c>
      <c r="D544" s="230" t="s">
        <v>276</v>
      </c>
      <c r="E544" s="231" t="s">
        <v>686</v>
      </c>
      <c r="F544" s="232" t="s">
        <v>687</v>
      </c>
      <c r="G544" s="233" t="s">
        <v>604</v>
      </c>
      <c r="H544" s="234">
        <v>35</v>
      </c>
      <c r="I544" s="235"/>
      <c r="J544" s="236">
        <f>ROUND(I544*H544,2)</f>
        <v>0</v>
      </c>
      <c r="K544" s="232" t="s">
        <v>280</v>
      </c>
      <c r="L544" s="45"/>
      <c r="M544" s="237" t="s">
        <v>1</v>
      </c>
      <c r="N544" s="238" t="s">
        <v>41</v>
      </c>
      <c r="O544" s="92"/>
      <c r="P544" s="239">
        <f>O544*H544</f>
        <v>0</v>
      </c>
      <c r="Q544" s="239">
        <v>0.023609999999999999</v>
      </c>
      <c r="R544" s="239">
        <f>Q544*H544</f>
        <v>0.82634999999999992</v>
      </c>
      <c r="S544" s="239">
        <v>0</v>
      </c>
      <c r="T544" s="24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1" t="s">
        <v>281</v>
      </c>
      <c r="AT544" s="241" t="s">
        <v>276</v>
      </c>
      <c r="AU544" s="241" t="s">
        <v>85</v>
      </c>
      <c r="AY544" s="18" t="s">
        <v>274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8" t="s">
        <v>83</v>
      </c>
      <c r="BK544" s="242">
        <f>ROUND(I544*H544,2)</f>
        <v>0</v>
      </c>
      <c r="BL544" s="18" t="s">
        <v>281</v>
      </c>
      <c r="BM544" s="241" t="s">
        <v>688</v>
      </c>
    </row>
    <row r="545" s="13" customFormat="1">
      <c r="A545" s="13"/>
      <c r="B545" s="243"/>
      <c r="C545" s="244"/>
      <c r="D545" s="245" t="s">
        <v>283</v>
      </c>
      <c r="E545" s="246" t="s">
        <v>1</v>
      </c>
      <c r="F545" s="247" t="s">
        <v>689</v>
      </c>
      <c r="G545" s="244"/>
      <c r="H545" s="248">
        <v>22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283</v>
      </c>
      <c r="AU545" s="254" t="s">
        <v>85</v>
      </c>
      <c r="AV545" s="13" t="s">
        <v>85</v>
      </c>
      <c r="AW545" s="13" t="s">
        <v>32</v>
      </c>
      <c r="AX545" s="13" t="s">
        <v>76</v>
      </c>
      <c r="AY545" s="254" t="s">
        <v>274</v>
      </c>
    </row>
    <row r="546" s="13" customFormat="1">
      <c r="A546" s="13"/>
      <c r="B546" s="243"/>
      <c r="C546" s="244"/>
      <c r="D546" s="245" t="s">
        <v>283</v>
      </c>
      <c r="E546" s="246" t="s">
        <v>1</v>
      </c>
      <c r="F546" s="247" t="s">
        <v>690</v>
      </c>
      <c r="G546" s="244"/>
      <c r="H546" s="248">
        <v>7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283</v>
      </c>
      <c r="AU546" s="254" t="s">
        <v>85</v>
      </c>
      <c r="AV546" s="13" t="s">
        <v>85</v>
      </c>
      <c r="AW546" s="13" t="s">
        <v>32</v>
      </c>
      <c r="AX546" s="13" t="s">
        <v>76</v>
      </c>
      <c r="AY546" s="254" t="s">
        <v>274</v>
      </c>
    </row>
    <row r="547" s="13" customFormat="1">
      <c r="A547" s="13"/>
      <c r="B547" s="243"/>
      <c r="C547" s="244"/>
      <c r="D547" s="245" t="s">
        <v>283</v>
      </c>
      <c r="E547" s="246" t="s">
        <v>1</v>
      </c>
      <c r="F547" s="247" t="s">
        <v>691</v>
      </c>
      <c r="G547" s="244"/>
      <c r="H547" s="248">
        <v>6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283</v>
      </c>
      <c r="AU547" s="254" t="s">
        <v>85</v>
      </c>
      <c r="AV547" s="13" t="s">
        <v>85</v>
      </c>
      <c r="AW547" s="13" t="s">
        <v>32</v>
      </c>
      <c r="AX547" s="13" t="s">
        <v>76</v>
      </c>
      <c r="AY547" s="254" t="s">
        <v>274</v>
      </c>
    </row>
    <row r="548" s="14" customFormat="1">
      <c r="A548" s="14"/>
      <c r="B548" s="255"/>
      <c r="C548" s="256"/>
      <c r="D548" s="245" t="s">
        <v>283</v>
      </c>
      <c r="E548" s="257" t="s">
        <v>1</v>
      </c>
      <c r="F548" s="258" t="s">
        <v>285</v>
      </c>
      <c r="G548" s="256"/>
      <c r="H548" s="259">
        <v>35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283</v>
      </c>
      <c r="AU548" s="265" t="s">
        <v>85</v>
      </c>
      <c r="AV548" s="14" t="s">
        <v>106</v>
      </c>
      <c r="AW548" s="14" t="s">
        <v>32</v>
      </c>
      <c r="AX548" s="14" t="s">
        <v>76</v>
      </c>
      <c r="AY548" s="265" t="s">
        <v>274</v>
      </c>
    </row>
    <row r="549" s="15" customFormat="1">
      <c r="A549" s="15"/>
      <c r="B549" s="266"/>
      <c r="C549" s="267"/>
      <c r="D549" s="245" t="s">
        <v>283</v>
      </c>
      <c r="E549" s="268" t="s">
        <v>1</v>
      </c>
      <c r="F549" s="269" t="s">
        <v>286</v>
      </c>
      <c r="G549" s="267"/>
      <c r="H549" s="270">
        <v>35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6" t="s">
        <v>283</v>
      </c>
      <c r="AU549" s="276" t="s">
        <v>85</v>
      </c>
      <c r="AV549" s="15" t="s">
        <v>281</v>
      </c>
      <c r="AW549" s="15" t="s">
        <v>32</v>
      </c>
      <c r="AX549" s="15" t="s">
        <v>83</v>
      </c>
      <c r="AY549" s="276" t="s">
        <v>274</v>
      </c>
    </row>
    <row r="550" s="2" customFormat="1" ht="24.15" customHeight="1">
      <c r="A550" s="39"/>
      <c r="B550" s="40"/>
      <c r="C550" s="230" t="s">
        <v>692</v>
      </c>
      <c r="D550" s="230" t="s">
        <v>276</v>
      </c>
      <c r="E550" s="231" t="s">
        <v>693</v>
      </c>
      <c r="F550" s="232" t="s">
        <v>694</v>
      </c>
      <c r="G550" s="233" t="s">
        <v>604</v>
      </c>
      <c r="H550" s="234">
        <v>3</v>
      </c>
      <c r="I550" s="235"/>
      <c r="J550" s="236">
        <f>ROUND(I550*H550,2)</f>
        <v>0</v>
      </c>
      <c r="K550" s="232" t="s">
        <v>280</v>
      </c>
      <c r="L550" s="45"/>
      <c r="M550" s="237" t="s">
        <v>1</v>
      </c>
      <c r="N550" s="238" t="s">
        <v>41</v>
      </c>
      <c r="O550" s="92"/>
      <c r="P550" s="239">
        <f>O550*H550</f>
        <v>0</v>
      </c>
      <c r="Q550" s="239">
        <v>0.028420000000000001</v>
      </c>
      <c r="R550" s="239">
        <f>Q550*H550</f>
        <v>0.085260000000000002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281</v>
      </c>
      <c r="AT550" s="241" t="s">
        <v>276</v>
      </c>
      <c r="AU550" s="241" t="s">
        <v>85</v>
      </c>
      <c r="AY550" s="18" t="s">
        <v>274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83</v>
      </c>
      <c r="BK550" s="242">
        <f>ROUND(I550*H550,2)</f>
        <v>0</v>
      </c>
      <c r="BL550" s="18" t="s">
        <v>281</v>
      </c>
      <c r="BM550" s="241" t="s">
        <v>695</v>
      </c>
    </row>
    <row r="551" s="13" customFormat="1">
      <c r="A551" s="13"/>
      <c r="B551" s="243"/>
      <c r="C551" s="244"/>
      <c r="D551" s="245" t="s">
        <v>283</v>
      </c>
      <c r="E551" s="246" t="s">
        <v>1</v>
      </c>
      <c r="F551" s="247" t="s">
        <v>696</v>
      </c>
      <c r="G551" s="244"/>
      <c r="H551" s="248">
        <v>1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283</v>
      </c>
      <c r="AU551" s="254" t="s">
        <v>85</v>
      </c>
      <c r="AV551" s="13" t="s">
        <v>85</v>
      </c>
      <c r="AW551" s="13" t="s">
        <v>32</v>
      </c>
      <c r="AX551" s="13" t="s">
        <v>76</v>
      </c>
      <c r="AY551" s="254" t="s">
        <v>274</v>
      </c>
    </row>
    <row r="552" s="13" customFormat="1">
      <c r="A552" s="13"/>
      <c r="B552" s="243"/>
      <c r="C552" s="244"/>
      <c r="D552" s="245" t="s">
        <v>283</v>
      </c>
      <c r="E552" s="246" t="s">
        <v>1</v>
      </c>
      <c r="F552" s="247" t="s">
        <v>697</v>
      </c>
      <c r="G552" s="244"/>
      <c r="H552" s="248">
        <v>2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283</v>
      </c>
      <c r="AU552" s="254" t="s">
        <v>85</v>
      </c>
      <c r="AV552" s="13" t="s">
        <v>85</v>
      </c>
      <c r="AW552" s="13" t="s">
        <v>32</v>
      </c>
      <c r="AX552" s="13" t="s">
        <v>76</v>
      </c>
      <c r="AY552" s="254" t="s">
        <v>274</v>
      </c>
    </row>
    <row r="553" s="14" customFormat="1">
      <c r="A553" s="14"/>
      <c r="B553" s="255"/>
      <c r="C553" s="256"/>
      <c r="D553" s="245" t="s">
        <v>283</v>
      </c>
      <c r="E553" s="257" t="s">
        <v>1</v>
      </c>
      <c r="F553" s="258" t="s">
        <v>285</v>
      </c>
      <c r="G553" s="256"/>
      <c r="H553" s="259">
        <v>3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283</v>
      </c>
      <c r="AU553" s="265" t="s">
        <v>85</v>
      </c>
      <c r="AV553" s="14" t="s">
        <v>106</v>
      </c>
      <c r="AW553" s="14" t="s">
        <v>32</v>
      </c>
      <c r="AX553" s="14" t="s">
        <v>76</v>
      </c>
      <c r="AY553" s="265" t="s">
        <v>274</v>
      </c>
    </row>
    <row r="554" s="15" customFormat="1">
      <c r="A554" s="15"/>
      <c r="B554" s="266"/>
      <c r="C554" s="267"/>
      <c r="D554" s="245" t="s">
        <v>283</v>
      </c>
      <c r="E554" s="268" t="s">
        <v>1</v>
      </c>
      <c r="F554" s="269" t="s">
        <v>286</v>
      </c>
      <c r="G554" s="267"/>
      <c r="H554" s="270">
        <v>3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6" t="s">
        <v>283</v>
      </c>
      <c r="AU554" s="276" t="s">
        <v>85</v>
      </c>
      <c r="AV554" s="15" t="s">
        <v>281</v>
      </c>
      <c r="AW554" s="15" t="s">
        <v>32</v>
      </c>
      <c r="AX554" s="15" t="s">
        <v>83</v>
      </c>
      <c r="AY554" s="276" t="s">
        <v>274</v>
      </c>
    </row>
    <row r="555" s="2" customFormat="1" ht="24.15" customHeight="1">
      <c r="A555" s="39"/>
      <c r="B555" s="40"/>
      <c r="C555" s="230" t="s">
        <v>698</v>
      </c>
      <c r="D555" s="230" t="s">
        <v>276</v>
      </c>
      <c r="E555" s="231" t="s">
        <v>699</v>
      </c>
      <c r="F555" s="232" t="s">
        <v>700</v>
      </c>
      <c r="G555" s="233" t="s">
        <v>604</v>
      </c>
      <c r="H555" s="234">
        <v>9</v>
      </c>
      <c r="I555" s="235"/>
      <c r="J555" s="236">
        <f>ROUND(I555*H555,2)</f>
        <v>0</v>
      </c>
      <c r="K555" s="232" t="s">
        <v>280</v>
      </c>
      <c r="L555" s="45"/>
      <c r="M555" s="237" t="s">
        <v>1</v>
      </c>
      <c r="N555" s="238" t="s">
        <v>41</v>
      </c>
      <c r="O555" s="92"/>
      <c r="P555" s="239">
        <f>O555*H555</f>
        <v>0</v>
      </c>
      <c r="Q555" s="239">
        <v>0.01891</v>
      </c>
      <c r="R555" s="239">
        <f>Q555*H555</f>
        <v>0.17019000000000001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281</v>
      </c>
      <c r="AT555" s="241" t="s">
        <v>276</v>
      </c>
      <c r="AU555" s="241" t="s">
        <v>85</v>
      </c>
      <c r="AY555" s="18" t="s">
        <v>274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83</v>
      </c>
      <c r="BK555" s="242">
        <f>ROUND(I555*H555,2)</f>
        <v>0</v>
      </c>
      <c r="BL555" s="18" t="s">
        <v>281</v>
      </c>
      <c r="BM555" s="241" t="s">
        <v>701</v>
      </c>
    </row>
    <row r="556" s="13" customFormat="1">
      <c r="A556" s="13"/>
      <c r="B556" s="243"/>
      <c r="C556" s="244"/>
      <c r="D556" s="245" t="s">
        <v>283</v>
      </c>
      <c r="E556" s="246" t="s">
        <v>1</v>
      </c>
      <c r="F556" s="247" t="s">
        <v>702</v>
      </c>
      <c r="G556" s="244"/>
      <c r="H556" s="248">
        <v>3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283</v>
      </c>
      <c r="AU556" s="254" t="s">
        <v>85</v>
      </c>
      <c r="AV556" s="13" t="s">
        <v>85</v>
      </c>
      <c r="AW556" s="13" t="s">
        <v>32</v>
      </c>
      <c r="AX556" s="13" t="s">
        <v>76</v>
      </c>
      <c r="AY556" s="254" t="s">
        <v>274</v>
      </c>
    </row>
    <row r="557" s="13" customFormat="1">
      <c r="A557" s="13"/>
      <c r="B557" s="243"/>
      <c r="C557" s="244"/>
      <c r="D557" s="245" t="s">
        <v>283</v>
      </c>
      <c r="E557" s="246" t="s">
        <v>1</v>
      </c>
      <c r="F557" s="247" t="s">
        <v>703</v>
      </c>
      <c r="G557" s="244"/>
      <c r="H557" s="248">
        <v>3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283</v>
      </c>
      <c r="AU557" s="254" t="s">
        <v>85</v>
      </c>
      <c r="AV557" s="13" t="s">
        <v>85</v>
      </c>
      <c r="AW557" s="13" t="s">
        <v>32</v>
      </c>
      <c r="AX557" s="13" t="s">
        <v>76</v>
      </c>
      <c r="AY557" s="254" t="s">
        <v>274</v>
      </c>
    </row>
    <row r="558" s="13" customFormat="1">
      <c r="A558" s="13"/>
      <c r="B558" s="243"/>
      <c r="C558" s="244"/>
      <c r="D558" s="245" t="s">
        <v>283</v>
      </c>
      <c r="E558" s="246" t="s">
        <v>1</v>
      </c>
      <c r="F558" s="247" t="s">
        <v>704</v>
      </c>
      <c r="G558" s="244"/>
      <c r="H558" s="248">
        <v>3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283</v>
      </c>
      <c r="AU558" s="254" t="s">
        <v>85</v>
      </c>
      <c r="AV558" s="13" t="s">
        <v>85</v>
      </c>
      <c r="AW558" s="13" t="s">
        <v>32</v>
      </c>
      <c r="AX558" s="13" t="s">
        <v>76</v>
      </c>
      <c r="AY558" s="254" t="s">
        <v>274</v>
      </c>
    </row>
    <row r="559" s="14" customFormat="1">
      <c r="A559" s="14"/>
      <c r="B559" s="255"/>
      <c r="C559" s="256"/>
      <c r="D559" s="245" t="s">
        <v>283</v>
      </c>
      <c r="E559" s="257" t="s">
        <v>1</v>
      </c>
      <c r="F559" s="258" t="s">
        <v>285</v>
      </c>
      <c r="G559" s="256"/>
      <c r="H559" s="259">
        <v>9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5" t="s">
        <v>283</v>
      </c>
      <c r="AU559" s="265" t="s">
        <v>85</v>
      </c>
      <c r="AV559" s="14" t="s">
        <v>106</v>
      </c>
      <c r="AW559" s="14" t="s">
        <v>32</v>
      </c>
      <c r="AX559" s="14" t="s">
        <v>76</v>
      </c>
      <c r="AY559" s="265" t="s">
        <v>274</v>
      </c>
    </row>
    <row r="560" s="15" customFormat="1">
      <c r="A560" s="15"/>
      <c r="B560" s="266"/>
      <c r="C560" s="267"/>
      <c r="D560" s="245" t="s">
        <v>283</v>
      </c>
      <c r="E560" s="268" t="s">
        <v>1</v>
      </c>
      <c r="F560" s="269" t="s">
        <v>286</v>
      </c>
      <c r="G560" s="267"/>
      <c r="H560" s="270">
        <v>9</v>
      </c>
      <c r="I560" s="271"/>
      <c r="J560" s="267"/>
      <c r="K560" s="267"/>
      <c r="L560" s="272"/>
      <c r="M560" s="273"/>
      <c r="N560" s="274"/>
      <c r="O560" s="274"/>
      <c r="P560" s="274"/>
      <c r="Q560" s="274"/>
      <c r="R560" s="274"/>
      <c r="S560" s="274"/>
      <c r="T560" s="27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6" t="s">
        <v>283</v>
      </c>
      <c r="AU560" s="276" t="s">
        <v>85</v>
      </c>
      <c r="AV560" s="15" t="s">
        <v>281</v>
      </c>
      <c r="AW560" s="15" t="s">
        <v>32</v>
      </c>
      <c r="AX560" s="15" t="s">
        <v>83</v>
      </c>
      <c r="AY560" s="276" t="s">
        <v>274</v>
      </c>
    </row>
    <row r="561" s="2" customFormat="1" ht="16.5" customHeight="1">
      <c r="A561" s="39"/>
      <c r="B561" s="40"/>
      <c r="C561" s="230" t="s">
        <v>705</v>
      </c>
      <c r="D561" s="230" t="s">
        <v>276</v>
      </c>
      <c r="E561" s="231" t="s">
        <v>706</v>
      </c>
      <c r="F561" s="232" t="s">
        <v>707</v>
      </c>
      <c r="G561" s="233" t="s">
        <v>289</v>
      </c>
      <c r="H561" s="234">
        <v>13.287000000000001</v>
      </c>
      <c r="I561" s="235"/>
      <c r="J561" s="236">
        <f>ROUND(I561*H561,2)</f>
        <v>0</v>
      </c>
      <c r="K561" s="232" t="s">
        <v>280</v>
      </c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2.5018799999999999</v>
      </c>
      <c r="R561" s="239">
        <f>Q561*H561</f>
        <v>33.24247956</v>
      </c>
      <c r="S561" s="239">
        <v>0</v>
      </c>
      <c r="T561" s="24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281</v>
      </c>
      <c r="AT561" s="241" t="s">
        <v>276</v>
      </c>
      <c r="AU561" s="241" t="s">
        <v>85</v>
      </c>
      <c r="AY561" s="18" t="s">
        <v>274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281</v>
      </c>
      <c r="BM561" s="241" t="s">
        <v>708</v>
      </c>
    </row>
    <row r="562" s="13" customFormat="1">
      <c r="A562" s="13"/>
      <c r="B562" s="243"/>
      <c r="C562" s="244"/>
      <c r="D562" s="245" t="s">
        <v>283</v>
      </c>
      <c r="E562" s="246" t="s">
        <v>1</v>
      </c>
      <c r="F562" s="247" t="s">
        <v>709</v>
      </c>
      <c r="G562" s="244"/>
      <c r="H562" s="248">
        <v>3.96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283</v>
      </c>
      <c r="AU562" s="254" t="s">
        <v>85</v>
      </c>
      <c r="AV562" s="13" t="s">
        <v>85</v>
      </c>
      <c r="AW562" s="13" t="s">
        <v>32</v>
      </c>
      <c r="AX562" s="13" t="s">
        <v>76</v>
      </c>
      <c r="AY562" s="254" t="s">
        <v>274</v>
      </c>
    </row>
    <row r="563" s="13" customFormat="1">
      <c r="A563" s="13"/>
      <c r="B563" s="243"/>
      <c r="C563" s="244"/>
      <c r="D563" s="245" t="s">
        <v>283</v>
      </c>
      <c r="E563" s="246" t="s">
        <v>1</v>
      </c>
      <c r="F563" s="247" t="s">
        <v>710</v>
      </c>
      <c r="G563" s="244"/>
      <c r="H563" s="248">
        <v>0.14000000000000001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283</v>
      </c>
      <c r="AU563" s="254" t="s">
        <v>85</v>
      </c>
      <c r="AV563" s="13" t="s">
        <v>85</v>
      </c>
      <c r="AW563" s="13" t="s">
        <v>32</v>
      </c>
      <c r="AX563" s="13" t="s">
        <v>76</v>
      </c>
      <c r="AY563" s="254" t="s">
        <v>274</v>
      </c>
    </row>
    <row r="564" s="13" customFormat="1">
      <c r="A564" s="13"/>
      <c r="B564" s="243"/>
      <c r="C564" s="244"/>
      <c r="D564" s="245" t="s">
        <v>283</v>
      </c>
      <c r="E564" s="246" t="s">
        <v>1</v>
      </c>
      <c r="F564" s="247" t="s">
        <v>711</v>
      </c>
      <c r="G564" s="244"/>
      <c r="H564" s="248">
        <v>0.14000000000000001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283</v>
      </c>
      <c r="AU564" s="254" t="s">
        <v>85</v>
      </c>
      <c r="AV564" s="13" t="s">
        <v>85</v>
      </c>
      <c r="AW564" s="13" t="s">
        <v>32</v>
      </c>
      <c r="AX564" s="13" t="s">
        <v>76</v>
      </c>
      <c r="AY564" s="254" t="s">
        <v>274</v>
      </c>
    </row>
    <row r="565" s="13" customFormat="1">
      <c r="A565" s="13"/>
      <c r="B565" s="243"/>
      <c r="C565" s="244"/>
      <c r="D565" s="245" t="s">
        <v>283</v>
      </c>
      <c r="E565" s="246" t="s">
        <v>1</v>
      </c>
      <c r="F565" s="247" t="s">
        <v>712</v>
      </c>
      <c r="G565" s="244"/>
      <c r="H565" s="248">
        <v>0.71999999999999997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283</v>
      </c>
      <c r="AU565" s="254" t="s">
        <v>85</v>
      </c>
      <c r="AV565" s="13" t="s">
        <v>85</v>
      </c>
      <c r="AW565" s="13" t="s">
        <v>32</v>
      </c>
      <c r="AX565" s="13" t="s">
        <v>76</v>
      </c>
      <c r="AY565" s="254" t="s">
        <v>274</v>
      </c>
    </row>
    <row r="566" s="13" customFormat="1">
      <c r="A566" s="13"/>
      <c r="B566" s="243"/>
      <c r="C566" s="244"/>
      <c r="D566" s="245" t="s">
        <v>283</v>
      </c>
      <c r="E566" s="246" t="s">
        <v>1</v>
      </c>
      <c r="F566" s="247" t="s">
        <v>713</v>
      </c>
      <c r="G566" s="244"/>
      <c r="H566" s="248">
        <v>0.61199999999999999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283</v>
      </c>
      <c r="AU566" s="254" t="s">
        <v>85</v>
      </c>
      <c r="AV566" s="13" t="s">
        <v>85</v>
      </c>
      <c r="AW566" s="13" t="s">
        <v>32</v>
      </c>
      <c r="AX566" s="13" t="s">
        <v>76</v>
      </c>
      <c r="AY566" s="254" t="s">
        <v>274</v>
      </c>
    </row>
    <row r="567" s="13" customFormat="1">
      <c r="A567" s="13"/>
      <c r="B567" s="243"/>
      <c r="C567" s="244"/>
      <c r="D567" s="245" t="s">
        <v>283</v>
      </c>
      <c r="E567" s="246" t="s">
        <v>1</v>
      </c>
      <c r="F567" s="247" t="s">
        <v>714</v>
      </c>
      <c r="G567" s="244"/>
      <c r="H567" s="248">
        <v>1.8899999999999999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283</v>
      </c>
      <c r="AU567" s="254" t="s">
        <v>85</v>
      </c>
      <c r="AV567" s="13" t="s">
        <v>85</v>
      </c>
      <c r="AW567" s="13" t="s">
        <v>32</v>
      </c>
      <c r="AX567" s="13" t="s">
        <v>76</v>
      </c>
      <c r="AY567" s="254" t="s">
        <v>274</v>
      </c>
    </row>
    <row r="568" s="13" customFormat="1">
      <c r="A568" s="13"/>
      <c r="B568" s="243"/>
      <c r="C568" s="244"/>
      <c r="D568" s="245" t="s">
        <v>283</v>
      </c>
      <c r="E568" s="246" t="s">
        <v>1</v>
      </c>
      <c r="F568" s="247" t="s">
        <v>715</v>
      </c>
      <c r="G568" s="244"/>
      <c r="H568" s="248">
        <v>1.0800000000000001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283</v>
      </c>
      <c r="AU568" s="254" t="s">
        <v>85</v>
      </c>
      <c r="AV568" s="13" t="s">
        <v>85</v>
      </c>
      <c r="AW568" s="13" t="s">
        <v>32</v>
      </c>
      <c r="AX568" s="13" t="s">
        <v>76</v>
      </c>
      <c r="AY568" s="254" t="s">
        <v>274</v>
      </c>
    </row>
    <row r="569" s="13" customFormat="1">
      <c r="A569" s="13"/>
      <c r="B569" s="243"/>
      <c r="C569" s="244"/>
      <c r="D569" s="245" t="s">
        <v>283</v>
      </c>
      <c r="E569" s="246" t="s">
        <v>1</v>
      </c>
      <c r="F569" s="247" t="s">
        <v>716</v>
      </c>
      <c r="G569" s="244"/>
      <c r="H569" s="248">
        <v>0.83999999999999997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283</v>
      </c>
      <c r="AU569" s="254" t="s">
        <v>85</v>
      </c>
      <c r="AV569" s="13" t="s">
        <v>85</v>
      </c>
      <c r="AW569" s="13" t="s">
        <v>32</v>
      </c>
      <c r="AX569" s="13" t="s">
        <v>76</v>
      </c>
      <c r="AY569" s="254" t="s">
        <v>274</v>
      </c>
    </row>
    <row r="570" s="13" customFormat="1">
      <c r="A570" s="13"/>
      <c r="B570" s="243"/>
      <c r="C570" s="244"/>
      <c r="D570" s="245" t="s">
        <v>283</v>
      </c>
      <c r="E570" s="246" t="s">
        <v>1</v>
      </c>
      <c r="F570" s="247" t="s">
        <v>717</v>
      </c>
      <c r="G570" s="244"/>
      <c r="H570" s="248">
        <v>0.64800000000000002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283</v>
      </c>
      <c r="AU570" s="254" t="s">
        <v>85</v>
      </c>
      <c r="AV570" s="13" t="s">
        <v>85</v>
      </c>
      <c r="AW570" s="13" t="s">
        <v>32</v>
      </c>
      <c r="AX570" s="13" t="s">
        <v>76</v>
      </c>
      <c r="AY570" s="254" t="s">
        <v>274</v>
      </c>
    </row>
    <row r="571" s="13" customFormat="1">
      <c r="A571" s="13"/>
      <c r="B571" s="243"/>
      <c r="C571" s="244"/>
      <c r="D571" s="245" t="s">
        <v>283</v>
      </c>
      <c r="E571" s="246" t="s">
        <v>1</v>
      </c>
      <c r="F571" s="247" t="s">
        <v>718</v>
      </c>
      <c r="G571" s="244"/>
      <c r="H571" s="248">
        <v>0.23999999999999999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283</v>
      </c>
      <c r="AU571" s="254" t="s">
        <v>85</v>
      </c>
      <c r="AV571" s="13" t="s">
        <v>85</v>
      </c>
      <c r="AW571" s="13" t="s">
        <v>32</v>
      </c>
      <c r="AX571" s="13" t="s">
        <v>76</v>
      </c>
      <c r="AY571" s="254" t="s">
        <v>274</v>
      </c>
    </row>
    <row r="572" s="13" customFormat="1">
      <c r="A572" s="13"/>
      <c r="B572" s="243"/>
      <c r="C572" s="244"/>
      <c r="D572" s="245" t="s">
        <v>283</v>
      </c>
      <c r="E572" s="246" t="s">
        <v>1</v>
      </c>
      <c r="F572" s="247" t="s">
        <v>719</v>
      </c>
      <c r="G572" s="244"/>
      <c r="H572" s="248">
        <v>0.23999999999999999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283</v>
      </c>
      <c r="AU572" s="254" t="s">
        <v>85</v>
      </c>
      <c r="AV572" s="13" t="s">
        <v>85</v>
      </c>
      <c r="AW572" s="13" t="s">
        <v>32</v>
      </c>
      <c r="AX572" s="13" t="s">
        <v>76</v>
      </c>
      <c r="AY572" s="254" t="s">
        <v>274</v>
      </c>
    </row>
    <row r="573" s="13" customFormat="1">
      <c r="A573" s="13"/>
      <c r="B573" s="243"/>
      <c r="C573" s="244"/>
      <c r="D573" s="245" t="s">
        <v>283</v>
      </c>
      <c r="E573" s="246" t="s">
        <v>1</v>
      </c>
      <c r="F573" s="247" t="s">
        <v>720</v>
      </c>
      <c r="G573" s="244"/>
      <c r="H573" s="248">
        <v>0.20000000000000001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283</v>
      </c>
      <c r="AU573" s="254" t="s">
        <v>85</v>
      </c>
      <c r="AV573" s="13" t="s">
        <v>85</v>
      </c>
      <c r="AW573" s="13" t="s">
        <v>32</v>
      </c>
      <c r="AX573" s="13" t="s">
        <v>76</v>
      </c>
      <c r="AY573" s="254" t="s">
        <v>274</v>
      </c>
    </row>
    <row r="574" s="13" customFormat="1">
      <c r="A574" s="13"/>
      <c r="B574" s="243"/>
      <c r="C574" s="244"/>
      <c r="D574" s="245" t="s">
        <v>283</v>
      </c>
      <c r="E574" s="246" t="s">
        <v>1</v>
      </c>
      <c r="F574" s="247" t="s">
        <v>721</v>
      </c>
      <c r="G574" s="244"/>
      <c r="H574" s="248">
        <v>0.105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283</v>
      </c>
      <c r="AU574" s="254" t="s">
        <v>85</v>
      </c>
      <c r="AV574" s="13" t="s">
        <v>85</v>
      </c>
      <c r="AW574" s="13" t="s">
        <v>32</v>
      </c>
      <c r="AX574" s="13" t="s">
        <v>76</v>
      </c>
      <c r="AY574" s="254" t="s">
        <v>274</v>
      </c>
    </row>
    <row r="575" s="13" customFormat="1">
      <c r="A575" s="13"/>
      <c r="B575" s="243"/>
      <c r="C575" s="244"/>
      <c r="D575" s="245" t="s">
        <v>283</v>
      </c>
      <c r="E575" s="246" t="s">
        <v>1</v>
      </c>
      <c r="F575" s="247" t="s">
        <v>722</v>
      </c>
      <c r="G575" s="244"/>
      <c r="H575" s="248">
        <v>0.32500000000000001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283</v>
      </c>
      <c r="AU575" s="254" t="s">
        <v>85</v>
      </c>
      <c r="AV575" s="13" t="s">
        <v>85</v>
      </c>
      <c r="AW575" s="13" t="s">
        <v>32</v>
      </c>
      <c r="AX575" s="13" t="s">
        <v>76</v>
      </c>
      <c r="AY575" s="254" t="s">
        <v>274</v>
      </c>
    </row>
    <row r="576" s="13" customFormat="1">
      <c r="A576" s="13"/>
      <c r="B576" s="243"/>
      <c r="C576" s="244"/>
      <c r="D576" s="245" t="s">
        <v>283</v>
      </c>
      <c r="E576" s="246" t="s">
        <v>1</v>
      </c>
      <c r="F576" s="247" t="s">
        <v>723</v>
      </c>
      <c r="G576" s="244"/>
      <c r="H576" s="248">
        <v>0.14999999999999999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283</v>
      </c>
      <c r="AU576" s="254" t="s">
        <v>85</v>
      </c>
      <c r="AV576" s="13" t="s">
        <v>85</v>
      </c>
      <c r="AW576" s="13" t="s">
        <v>32</v>
      </c>
      <c r="AX576" s="13" t="s">
        <v>76</v>
      </c>
      <c r="AY576" s="254" t="s">
        <v>274</v>
      </c>
    </row>
    <row r="577" s="14" customFormat="1">
      <c r="A577" s="14"/>
      <c r="B577" s="255"/>
      <c r="C577" s="256"/>
      <c r="D577" s="245" t="s">
        <v>283</v>
      </c>
      <c r="E577" s="257" t="s">
        <v>1</v>
      </c>
      <c r="F577" s="258" t="s">
        <v>285</v>
      </c>
      <c r="G577" s="256"/>
      <c r="H577" s="259">
        <v>11.289999999999999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5" t="s">
        <v>283</v>
      </c>
      <c r="AU577" s="265" t="s">
        <v>85</v>
      </c>
      <c r="AV577" s="14" t="s">
        <v>106</v>
      </c>
      <c r="AW577" s="14" t="s">
        <v>32</v>
      </c>
      <c r="AX577" s="14" t="s">
        <v>76</v>
      </c>
      <c r="AY577" s="265" t="s">
        <v>274</v>
      </c>
    </row>
    <row r="578" s="13" customFormat="1">
      <c r="A578" s="13"/>
      <c r="B578" s="243"/>
      <c r="C578" s="244"/>
      <c r="D578" s="245" t="s">
        <v>283</v>
      </c>
      <c r="E578" s="246" t="s">
        <v>1</v>
      </c>
      <c r="F578" s="247" t="s">
        <v>724</v>
      </c>
      <c r="G578" s="244"/>
      <c r="H578" s="248">
        <v>0.22500000000000001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283</v>
      </c>
      <c r="AU578" s="254" t="s">
        <v>85</v>
      </c>
      <c r="AV578" s="13" t="s">
        <v>85</v>
      </c>
      <c r="AW578" s="13" t="s">
        <v>32</v>
      </c>
      <c r="AX578" s="13" t="s">
        <v>76</v>
      </c>
      <c r="AY578" s="254" t="s">
        <v>274</v>
      </c>
    </row>
    <row r="579" s="13" customFormat="1">
      <c r="A579" s="13"/>
      <c r="B579" s="243"/>
      <c r="C579" s="244"/>
      <c r="D579" s="245" t="s">
        <v>283</v>
      </c>
      <c r="E579" s="246" t="s">
        <v>1</v>
      </c>
      <c r="F579" s="247" t="s">
        <v>725</v>
      </c>
      <c r="G579" s="244"/>
      <c r="H579" s="248">
        <v>0.16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283</v>
      </c>
      <c r="AU579" s="254" t="s">
        <v>85</v>
      </c>
      <c r="AV579" s="13" t="s">
        <v>85</v>
      </c>
      <c r="AW579" s="13" t="s">
        <v>32</v>
      </c>
      <c r="AX579" s="13" t="s">
        <v>76</v>
      </c>
      <c r="AY579" s="254" t="s">
        <v>274</v>
      </c>
    </row>
    <row r="580" s="13" customFormat="1">
      <c r="A580" s="13"/>
      <c r="B580" s="243"/>
      <c r="C580" s="244"/>
      <c r="D580" s="245" t="s">
        <v>283</v>
      </c>
      <c r="E580" s="246" t="s">
        <v>1</v>
      </c>
      <c r="F580" s="247" t="s">
        <v>726</v>
      </c>
      <c r="G580" s="244"/>
      <c r="H580" s="248">
        <v>0.20999999999999999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283</v>
      </c>
      <c r="AU580" s="254" t="s">
        <v>85</v>
      </c>
      <c r="AV580" s="13" t="s">
        <v>85</v>
      </c>
      <c r="AW580" s="13" t="s">
        <v>32</v>
      </c>
      <c r="AX580" s="13" t="s">
        <v>76</v>
      </c>
      <c r="AY580" s="254" t="s">
        <v>274</v>
      </c>
    </row>
    <row r="581" s="13" customFormat="1">
      <c r="A581" s="13"/>
      <c r="B581" s="243"/>
      <c r="C581" s="244"/>
      <c r="D581" s="245" t="s">
        <v>283</v>
      </c>
      <c r="E581" s="246" t="s">
        <v>1</v>
      </c>
      <c r="F581" s="247" t="s">
        <v>727</v>
      </c>
      <c r="G581" s="244"/>
      <c r="H581" s="248">
        <v>0.14999999999999999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283</v>
      </c>
      <c r="AU581" s="254" t="s">
        <v>85</v>
      </c>
      <c r="AV581" s="13" t="s">
        <v>85</v>
      </c>
      <c r="AW581" s="13" t="s">
        <v>32</v>
      </c>
      <c r="AX581" s="13" t="s">
        <v>76</v>
      </c>
      <c r="AY581" s="254" t="s">
        <v>274</v>
      </c>
    </row>
    <row r="582" s="13" customFormat="1">
      <c r="A582" s="13"/>
      <c r="B582" s="243"/>
      <c r="C582" s="244"/>
      <c r="D582" s="245" t="s">
        <v>283</v>
      </c>
      <c r="E582" s="246" t="s">
        <v>1</v>
      </c>
      <c r="F582" s="247" t="s">
        <v>728</v>
      </c>
      <c r="G582" s="244"/>
      <c r="H582" s="248">
        <v>0.188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283</v>
      </c>
      <c r="AU582" s="254" t="s">
        <v>85</v>
      </c>
      <c r="AV582" s="13" t="s">
        <v>85</v>
      </c>
      <c r="AW582" s="13" t="s">
        <v>32</v>
      </c>
      <c r="AX582" s="13" t="s">
        <v>76</v>
      </c>
      <c r="AY582" s="254" t="s">
        <v>274</v>
      </c>
    </row>
    <row r="583" s="13" customFormat="1">
      <c r="A583" s="13"/>
      <c r="B583" s="243"/>
      <c r="C583" s="244"/>
      <c r="D583" s="245" t="s">
        <v>283</v>
      </c>
      <c r="E583" s="246" t="s">
        <v>1</v>
      </c>
      <c r="F583" s="247" t="s">
        <v>729</v>
      </c>
      <c r="G583" s="244"/>
      <c r="H583" s="248">
        <v>0.13100000000000001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283</v>
      </c>
      <c r="AU583" s="254" t="s">
        <v>85</v>
      </c>
      <c r="AV583" s="13" t="s">
        <v>85</v>
      </c>
      <c r="AW583" s="13" t="s">
        <v>32</v>
      </c>
      <c r="AX583" s="13" t="s">
        <v>76</v>
      </c>
      <c r="AY583" s="254" t="s">
        <v>274</v>
      </c>
    </row>
    <row r="584" s="13" customFormat="1">
      <c r="A584" s="13"/>
      <c r="B584" s="243"/>
      <c r="C584" s="244"/>
      <c r="D584" s="245" t="s">
        <v>283</v>
      </c>
      <c r="E584" s="246" t="s">
        <v>1</v>
      </c>
      <c r="F584" s="247" t="s">
        <v>730</v>
      </c>
      <c r="G584" s="244"/>
      <c r="H584" s="248">
        <v>0.12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283</v>
      </c>
      <c r="AU584" s="254" t="s">
        <v>85</v>
      </c>
      <c r="AV584" s="13" t="s">
        <v>85</v>
      </c>
      <c r="AW584" s="13" t="s">
        <v>32</v>
      </c>
      <c r="AX584" s="13" t="s">
        <v>76</v>
      </c>
      <c r="AY584" s="254" t="s">
        <v>274</v>
      </c>
    </row>
    <row r="585" s="13" customFormat="1">
      <c r="A585" s="13"/>
      <c r="B585" s="243"/>
      <c r="C585" s="244"/>
      <c r="D585" s="245" t="s">
        <v>283</v>
      </c>
      <c r="E585" s="246" t="s">
        <v>1</v>
      </c>
      <c r="F585" s="247" t="s">
        <v>731</v>
      </c>
      <c r="G585" s="244"/>
      <c r="H585" s="248">
        <v>0.22500000000000001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283</v>
      </c>
      <c r="AU585" s="254" t="s">
        <v>85</v>
      </c>
      <c r="AV585" s="13" t="s">
        <v>85</v>
      </c>
      <c r="AW585" s="13" t="s">
        <v>32</v>
      </c>
      <c r="AX585" s="13" t="s">
        <v>76</v>
      </c>
      <c r="AY585" s="254" t="s">
        <v>274</v>
      </c>
    </row>
    <row r="586" s="13" customFormat="1">
      <c r="A586" s="13"/>
      <c r="B586" s="243"/>
      <c r="C586" s="244"/>
      <c r="D586" s="245" t="s">
        <v>283</v>
      </c>
      <c r="E586" s="246" t="s">
        <v>1</v>
      </c>
      <c r="F586" s="247" t="s">
        <v>732</v>
      </c>
      <c r="G586" s="244"/>
      <c r="H586" s="248">
        <v>0.23499999999999999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283</v>
      </c>
      <c r="AU586" s="254" t="s">
        <v>85</v>
      </c>
      <c r="AV586" s="13" t="s">
        <v>85</v>
      </c>
      <c r="AW586" s="13" t="s">
        <v>32</v>
      </c>
      <c r="AX586" s="13" t="s">
        <v>76</v>
      </c>
      <c r="AY586" s="254" t="s">
        <v>274</v>
      </c>
    </row>
    <row r="587" s="13" customFormat="1">
      <c r="A587" s="13"/>
      <c r="B587" s="243"/>
      <c r="C587" s="244"/>
      <c r="D587" s="245" t="s">
        <v>283</v>
      </c>
      <c r="E587" s="246" t="s">
        <v>1</v>
      </c>
      <c r="F587" s="247" t="s">
        <v>733</v>
      </c>
      <c r="G587" s="244"/>
      <c r="H587" s="248">
        <v>0.35299999999999998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283</v>
      </c>
      <c r="AU587" s="254" t="s">
        <v>85</v>
      </c>
      <c r="AV587" s="13" t="s">
        <v>85</v>
      </c>
      <c r="AW587" s="13" t="s">
        <v>32</v>
      </c>
      <c r="AX587" s="13" t="s">
        <v>76</v>
      </c>
      <c r="AY587" s="254" t="s">
        <v>274</v>
      </c>
    </row>
    <row r="588" s="14" customFormat="1">
      <c r="A588" s="14"/>
      <c r="B588" s="255"/>
      <c r="C588" s="256"/>
      <c r="D588" s="245" t="s">
        <v>283</v>
      </c>
      <c r="E588" s="257" t="s">
        <v>1</v>
      </c>
      <c r="F588" s="258" t="s">
        <v>285</v>
      </c>
      <c r="G588" s="256"/>
      <c r="H588" s="259">
        <v>1.9970000000000001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5" t="s">
        <v>283</v>
      </c>
      <c r="AU588" s="265" t="s">
        <v>85</v>
      </c>
      <c r="AV588" s="14" t="s">
        <v>106</v>
      </c>
      <c r="AW588" s="14" t="s">
        <v>32</v>
      </c>
      <c r="AX588" s="14" t="s">
        <v>76</v>
      </c>
      <c r="AY588" s="265" t="s">
        <v>274</v>
      </c>
    </row>
    <row r="589" s="15" customFormat="1">
      <c r="A589" s="15"/>
      <c r="B589" s="266"/>
      <c r="C589" s="267"/>
      <c r="D589" s="245" t="s">
        <v>283</v>
      </c>
      <c r="E589" s="268" t="s">
        <v>1</v>
      </c>
      <c r="F589" s="269" t="s">
        <v>286</v>
      </c>
      <c r="G589" s="267"/>
      <c r="H589" s="270">
        <v>13.287000000000001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6" t="s">
        <v>283</v>
      </c>
      <c r="AU589" s="276" t="s">
        <v>85</v>
      </c>
      <c r="AV589" s="15" t="s">
        <v>281</v>
      </c>
      <c r="AW589" s="15" t="s">
        <v>32</v>
      </c>
      <c r="AX589" s="15" t="s">
        <v>83</v>
      </c>
      <c r="AY589" s="276" t="s">
        <v>274</v>
      </c>
    </row>
    <row r="590" s="2" customFormat="1" ht="16.5" customHeight="1">
      <c r="A590" s="39"/>
      <c r="B590" s="40"/>
      <c r="C590" s="230" t="s">
        <v>400</v>
      </c>
      <c r="D590" s="230" t="s">
        <v>276</v>
      </c>
      <c r="E590" s="231" t="s">
        <v>734</v>
      </c>
      <c r="F590" s="232" t="s">
        <v>735</v>
      </c>
      <c r="G590" s="233" t="s">
        <v>279</v>
      </c>
      <c r="H590" s="234">
        <v>23.132999999999999</v>
      </c>
      <c r="I590" s="235"/>
      <c r="J590" s="236">
        <f>ROUND(I590*H590,2)</f>
        <v>0</v>
      </c>
      <c r="K590" s="232" t="s">
        <v>280</v>
      </c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0.01052</v>
      </c>
      <c r="R590" s="239">
        <f>Q590*H590</f>
        <v>0.24335915999999999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281</v>
      </c>
      <c r="AT590" s="241" t="s">
        <v>276</v>
      </c>
      <c r="AU590" s="241" t="s">
        <v>85</v>
      </c>
      <c r="AY590" s="18" t="s">
        <v>274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281</v>
      </c>
      <c r="BM590" s="241" t="s">
        <v>736</v>
      </c>
    </row>
    <row r="591" s="13" customFormat="1">
      <c r="A591" s="13"/>
      <c r="B591" s="243"/>
      <c r="C591" s="244"/>
      <c r="D591" s="245" t="s">
        <v>283</v>
      </c>
      <c r="E591" s="246" t="s">
        <v>1</v>
      </c>
      <c r="F591" s="247" t="s">
        <v>737</v>
      </c>
      <c r="G591" s="244"/>
      <c r="H591" s="248">
        <v>1.3500000000000001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283</v>
      </c>
      <c r="AU591" s="254" t="s">
        <v>85</v>
      </c>
      <c r="AV591" s="13" t="s">
        <v>85</v>
      </c>
      <c r="AW591" s="13" t="s">
        <v>32</v>
      </c>
      <c r="AX591" s="13" t="s">
        <v>76</v>
      </c>
      <c r="AY591" s="254" t="s">
        <v>274</v>
      </c>
    </row>
    <row r="592" s="13" customFormat="1">
      <c r="A592" s="13"/>
      <c r="B592" s="243"/>
      <c r="C592" s="244"/>
      <c r="D592" s="245" t="s">
        <v>283</v>
      </c>
      <c r="E592" s="246" t="s">
        <v>1</v>
      </c>
      <c r="F592" s="247" t="s">
        <v>738</v>
      </c>
      <c r="G592" s="244"/>
      <c r="H592" s="248">
        <v>1.5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283</v>
      </c>
      <c r="AU592" s="254" t="s">
        <v>85</v>
      </c>
      <c r="AV592" s="13" t="s">
        <v>85</v>
      </c>
      <c r="AW592" s="13" t="s">
        <v>32</v>
      </c>
      <c r="AX592" s="13" t="s">
        <v>76</v>
      </c>
      <c r="AY592" s="254" t="s">
        <v>274</v>
      </c>
    </row>
    <row r="593" s="13" customFormat="1">
      <c r="A593" s="13"/>
      <c r="B593" s="243"/>
      <c r="C593" s="244"/>
      <c r="D593" s="245" t="s">
        <v>283</v>
      </c>
      <c r="E593" s="246" t="s">
        <v>1</v>
      </c>
      <c r="F593" s="247" t="s">
        <v>739</v>
      </c>
      <c r="G593" s="244"/>
      <c r="H593" s="248">
        <v>1.2749999999999999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283</v>
      </c>
      <c r="AU593" s="254" t="s">
        <v>85</v>
      </c>
      <c r="AV593" s="13" t="s">
        <v>85</v>
      </c>
      <c r="AW593" s="13" t="s">
        <v>32</v>
      </c>
      <c r="AX593" s="13" t="s">
        <v>76</v>
      </c>
      <c r="AY593" s="254" t="s">
        <v>274</v>
      </c>
    </row>
    <row r="594" s="13" customFormat="1">
      <c r="A594" s="13"/>
      <c r="B594" s="243"/>
      <c r="C594" s="244"/>
      <c r="D594" s="245" t="s">
        <v>283</v>
      </c>
      <c r="E594" s="246" t="s">
        <v>1</v>
      </c>
      <c r="F594" s="247" t="s">
        <v>740</v>
      </c>
      <c r="G594" s="244"/>
      <c r="H594" s="248">
        <v>0.875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283</v>
      </c>
      <c r="AU594" s="254" t="s">
        <v>85</v>
      </c>
      <c r="AV594" s="13" t="s">
        <v>85</v>
      </c>
      <c r="AW594" s="13" t="s">
        <v>32</v>
      </c>
      <c r="AX594" s="13" t="s">
        <v>76</v>
      </c>
      <c r="AY594" s="254" t="s">
        <v>274</v>
      </c>
    </row>
    <row r="595" s="14" customFormat="1">
      <c r="A595" s="14"/>
      <c r="B595" s="255"/>
      <c r="C595" s="256"/>
      <c r="D595" s="245" t="s">
        <v>283</v>
      </c>
      <c r="E595" s="257" t="s">
        <v>1</v>
      </c>
      <c r="F595" s="258" t="s">
        <v>285</v>
      </c>
      <c r="G595" s="256"/>
      <c r="H595" s="259">
        <v>5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283</v>
      </c>
      <c r="AU595" s="265" t="s">
        <v>85</v>
      </c>
      <c r="AV595" s="14" t="s">
        <v>106</v>
      </c>
      <c r="AW595" s="14" t="s">
        <v>32</v>
      </c>
      <c r="AX595" s="14" t="s">
        <v>76</v>
      </c>
      <c r="AY595" s="265" t="s">
        <v>274</v>
      </c>
    </row>
    <row r="596" s="13" customFormat="1">
      <c r="A596" s="13"/>
      <c r="B596" s="243"/>
      <c r="C596" s="244"/>
      <c r="D596" s="245" t="s">
        <v>283</v>
      </c>
      <c r="E596" s="246" t="s">
        <v>1</v>
      </c>
      <c r="F596" s="247" t="s">
        <v>741</v>
      </c>
      <c r="G596" s="244"/>
      <c r="H596" s="248">
        <v>2.25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283</v>
      </c>
      <c r="AU596" s="254" t="s">
        <v>85</v>
      </c>
      <c r="AV596" s="13" t="s">
        <v>85</v>
      </c>
      <c r="AW596" s="13" t="s">
        <v>32</v>
      </c>
      <c r="AX596" s="13" t="s">
        <v>76</v>
      </c>
      <c r="AY596" s="254" t="s">
        <v>274</v>
      </c>
    </row>
    <row r="597" s="13" customFormat="1">
      <c r="A597" s="13"/>
      <c r="B597" s="243"/>
      <c r="C597" s="244"/>
      <c r="D597" s="245" t="s">
        <v>283</v>
      </c>
      <c r="E597" s="246" t="s">
        <v>1</v>
      </c>
      <c r="F597" s="247" t="s">
        <v>742</v>
      </c>
      <c r="G597" s="244"/>
      <c r="H597" s="248">
        <v>2.0299999999999998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283</v>
      </c>
      <c r="AU597" s="254" t="s">
        <v>85</v>
      </c>
      <c r="AV597" s="13" t="s">
        <v>85</v>
      </c>
      <c r="AW597" s="13" t="s">
        <v>32</v>
      </c>
      <c r="AX597" s="13" t="s">
        <v>76</v>
      </c>
      <c r="AY597" s="254" t="s">
        <v>274</v>
      </c>
    </row>
    <row r="598" s="13" customFormat="1">
      <c r="A598" s="13"/>
      <c r="B598" s="243"/>
      <c r="C598" s="244"/>
      <c r="D598" s="245" t="s">
        <v>283</v>
      </c>
      <c r="E598" s="246" t="s">
        <v>1</v>
      </c>
      <c r="F598" s="247" t="s">
        <v>743</v>
      </c>
      <c r="G598" s="244"/>
      <c r="H598" s="248">
        <v>1.45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283</v>
      </c>
      <c r="AU598" s="254" t="s">
        <v>85</v>
      </c>
      <c r="AV598" s="13" t="s">
        <v>85</v>
      </c>
      <c r="AW598" s="13" t="s">
        <v>32</v>
      </c>
      <c r="AX598" s="13" t="s">
        <v>76</v>
      </c>
      <c r="AY598" s="254" t="s">
        <v>274</v>
      </c>
    </row>
    <row r="599" s="13" customFormat="1">
      <c r="A599" s="13"/>
      <c r="B599" s="243"/>
      <c r="C599" s="244"/>
      <c r="D599" s="245" t="s">
        <v>283</v>
      </c>
      <c r="E599" s="246" t="s">
        <v>1</v>
      </c>
      <c r="F599" s="247" t="s">
        <v>744</v>
      </c>
      <c r="G599" s="244"/>
      <c r="H599" s="248">
        <v>2.125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283</v>
      </c>
      <c r="AU599" s="254" t="s">
        <v>85</v>
      </c>
      <c r="AV599" s="13" t="s">
        <v>85</v>
      </c>
      <c r="AW599" s="13" t="s">
        <v>32</v>
      </c>
      <c r="AX599" s="13" t="s">
        <v>76</v>
      </c>
      <c r="AY599" s="254" t="s">
        <v>274</v>
      </c>
    </row>
    <row r="600" s="13" customFormat="1">
      <c r="A600" s="13"/>
      <c r="B600" s="243"/>
      <c r="C600" s="244"/>
      <c r="D600" s="245" t="s">
        <v>283</v>
      </c>
      <c r="E600" s="246" t="s">
        <v>1</v>
      </c>
      <c r="F600" s="247" t="s">
        <v>745</v>
      </c>
      <c r="G600" s="244"/>
      <c r="H600" s="248">
        <v>1.28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283</v>
      </c>
      <c r="AU600" s="254" t="s">
        <v>85</v>
      </c>
      <c r="AV600" s="13" t="s">
        <v>85</v>
      </c>
      <c r="AW600" s="13" t="s">
        <v>32</v>
      </c>
      <c r="AX600" s="13" t="s">
        <v>76</v>
      </c>
      <c r="AY600" s="254" t="s">
        <v>274</v>
      </c>
    </row>
    <row r="601" s="13" customFormat="1">
      <c r="A601" s="13"/>
      <c r="B601" s="243"/>
      <c r="C601" s="244"/>
      <c r="D601" s="245" t="s">
        <v>283</v>
      </c>
      <c r="E601" s="246" t="s">
        <v>1</v>
      </c>
      <c r="F601" s="247" t="s">
        <v>746</v>
      </c>
      <c r="G601" s="244"/>
      <c r="H601" s="248">
        <v>2.1600000000000001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283</v>
      </c>
      <c r="AU601" s="254" t="s">
        <v>85</v>
      </c>
      <c r="AV601" s="13" t="s">
        <v>85</v>
      </c>
      <c r="AW601" s="13" t="s">
        <v>32</v>
      </c>
      <c r="AX601" s="13" t="s">
        <v>76</v>
      </c>
      <c r="AY601" s="254" t="s">
        <v>274</v>
      </c>
    </row>
    <row r="602" s="13" customFormat="1">
      <c r="A602" s="13"/>
      <c r="B602" s="243"/>
      <c r="C602" s="244"/>
      <c r="D602" s="245" t="s">
        <v>283</v>
      </c>
      <c r="E602" s="246" t="s">
        <v>1</v>
      </c>
      <c r="F602" s="247" t="s">
        <v>747</v>
      </c>
      <c r="G602" s="244"/>
      <c r="H602" s="248">
        <v>3.21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283</v>
      </c>
      <c r="AU602" s="254" t="s">
        <v>85</v>
      </c>
      <c r="AV602" s="13" t="s">
        <v>85</v>
      </c>
      <c r="AW602" s="13" t="s">
        <v>32</v>
      </c>
      <c r="AX602" s="13" t="s">
        <v>76</v>
      </c>
      <c r="AY602" s="254" t="s">
        <v>274</v>
      </c>
    </row>
    <row r="603" s="13" customFormat="1">
      <c r="A603" s="13"/>
      <c r="B603" s="243"/>
      <c r="C603" s="244"/>
      <c r="D603" s="245" t="s">
        <v>283</v>
      </c>
      <c r="E603" s="246" t="s">
        <v>1</v>
      </c>
      <c r="F603" s="247" t="s">
        <v>748</v>
      </c>
      <c r="G603" s="244"/>
      <c r="H603" s="248">
        <v>3.6280000000000001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283</v>
      </c>
      <c r="AU603" s="254" t="s">
        <v>85</v>
      </c>
      <c r="AV603" s="13" t="s">
        <v>85</v>
      </c>
      <c r="AW603" s="13" t="s">
        <v>32</v>
      </c>
      <c r="AX603" s="13" t="s">
        <v>76</v>
      </c>
      <c r="AY603" s="254" t="s">
        <v>274</v>
      </c>
    </row>
    <row r="604" s="14" customFormat="1">
      <c r="A604" s="14"/>
      <c r="B604" s="255"/>
      <c r="C604" s="256"/>
      <c r="D604" s="245" t="s">
        <v>283</v>
      </c>
      <c r="E604" s="257" t="s">
        <v>1</v>
      </c>
      <c r="F604" s="258" t="s">
        <v>285</v>
      </c>
      <c r="G604" s="256"/>
      <c r="H604" s="259">
        <v>18.132999999999999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5" t="s">
        <v>283</v>
      </c>
      <c r="AU604" s="265" t="s">
        <v>85</v>
      </c>
      <c r="AV604" s="14" t="s">
        <v>106</v>
      </c>
      <c r="AW604" s="14" t="s">
        <v>32</v>
      </c>
      <c r="AX604" s="14" t="s">
        <v>76</v>
      </c>
      <c r="AY604" s="265" t="s">
        <v>274</v>
      </c>
    </row>
    <row r="605" s="15" customFormat="1">
      <c r="A605" s="15"/>
      <c r="B605" s="266"/>
      <c r="C605" s="267"/>
      <c r="D605" s="245" t="s">
        <v>283</v>
      </c>
      <c r="E605" s="268" t="s">
        <v>1</v>
      </c>
      <c r="F605" s="269" t="s">
        <v>286</v>
      </c>
      <c r="G605" s="267"/>
      <c r="H605" s="270">
        <v>23.132999999999999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6" t="s">
        <v>283</v>
      </c>
      <c r="AU605" s="276" t="s">
        <v>85</v>
      </c>
      <c r="AV605" s="15" t="s">
        <v>281</v>
      </c>
      <c r="AW605" s="15" t="s">
        <v>32</v>
      </c>
      <c r="AX605" s="15" t="s">
        <v>83</v>
      </c>
      <c r="AY605" s="276" t="s">
        <v>274</v>
      </c>
    </row>
    <row r="606" s="2" customFormat="1" ht="16.5" customHeight="1">
      <c r="A606" s="39"/>
      <c r="B606" s="40"/>
      <c r="C606" s="230" t="s">
        <v>749</v>
      </c>
      <c r="D606" s="230" t="s">
        <v>276</v>
      </c>
      <c r="E606" s="231" t="s">
        <v>750</v>
      </c>
      <c r="F606" s="232" t="s">
        <v>751</v>
      </c>
      <c r="G606" s="233" t="s">
        <v>279</v>
      </c>
      <c r="H606" s="234">
        <v>23.132999999999999</v>
      </c>
      <c r="I606" s="235"/>
      <c r="J606" s="236">
        <f>ROUND(I606*H606,2)</f>
        <v>0</v>
      </c>
      <c r="K606" s="232" t="s">
        <v>280</v>
      </c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281</v>
      </c>
      <c r="AT606" s="241" t="s">
        <v>276</v>
      </c>
      <c r="AU606" s="241" t="s">
        <v>85</v>
      </c>
      <c r="AY606" s="18" t="s">
        <v>274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281</v>
      </c>
      <c r="BM606" s="241" t="s">
        <v>752</v>
      </c>
    </row>
    <row r="607" s="2" customFormat="1" ht="24.15" customHeight="1">
      <c r="A607" s="39"/>
      <c r="B607" s="40"/>
      <c r="C607" s="230" t="s">
        <v>753</v>
      </c>
      <c r="D607" s="230" t="s">
        <v>276</v>
      </c>
      <c r="E607" s="231" t="s">
        <v>754</v>
      </c>
      <c r="F607" s="232" t="s">
        <v>755</v>
      </c>
      <c r="G607" s="233" t="s">
        <v>398</v>
      </c>
      <c r="H607" s="234">
        <v>24</v>
      </c>
      <c r="I607" s="235"/>
      <c r="J607" s="236">
        <f>ROUND(I607*H607,2)</f>
        <v>0</v>
      </c>
      <c r="K607" s="232" t="s">
        <v>1</v>
      </c>
      <c r="L607" s="45"/>
      <c r="M607" s="237" t="s">
        <v>1</v>
      </c>
      <c r="N607" s="238" t="s">
        <v>41</v>
      </c>
      <c r="O607" s="92"/>
      <c r="P607" s="239">
        <f>O607*H607</f>
        <v>0</v>
      </c>
      <c r="Q607" s="239">
        <v>0.022579999999999999</v>
      </c>
      <c r="R607" s="239">
        <f>Q607*H607</f>
        <v>0.54191999999999996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281</v>
      </c>
      <c r="AT607" s="241" t="s">
        <v>276</v>
      </c>
      <c r="AU607" s="241" t="s">
        <v>85</v>
      </c>
      <c r="AY607" s="18" t="s">
        <v>274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83</v>
      </c>
      <c r="BK607" s="242">
        <f>ROUND(I607*H607,2)</f>
        <v>0</v>
      </c>
      <c r="BL607" s="18" t="s">
        <v>281</v>
      </c>
      <c r="BM607" s="241" t="s">
        <v>756</v>
      </c>
    </row>
    <row r="608" s="13" customFormat="1">
      <c r="A608" s="13"/>
      <c r="B608" s="243"/>
      <c r="C608" s="244"/>
      <c r="D608" s="245" t="s">
        <v>283</v>
      </c>
      <c r="E608" s="246" t="s">
        <v>1</v>
      </c>
      <c r="F608" s="247" t="s">
        <v>757</v>
      </c>
      <c r="G608" s="244"/>
      <c r="H608" s="248">
        <v>7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283</v>
      </c>
      <c r="AU608" s="254" t="s">
        <v>85</v>
      </c>
      <c r="AV608" s="13" t="s">
        <v>85</v>
      </c>
      <c r="AW608" s="13" t="s">
        <v>32</v>
      </c>
      <c r="AX608" s="13" t="s">
        <v>76</v>
      </c>
      <c r="AY608" s="254" t="s">
        <v>274</v>
      </c>
    </row>
    <row r="609" s="13" customFormat="1">
      <c r="A609" s="13"/>
      <c r="B609" s="243"/>
      <c r="C609" s="244"/>
      <c r="D609" s="245" t="s">
        <v>283</v>
      </c>
      <c r="E609" s="246" t="s">
        <v>1</v>
      </c>
      <c r="F609" s="247" t="s">
        <v>758</v>
      </c>
      <c r="G609" s="244"/>
      <c r="H609" s="248">
        <v>7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283</v>
      </c>
      <c r="AU609" s="254" t="s">
        <v>85</v>
      </c>
      <c r="AV609" s="13" t="s">
        <v>85</v>
      </c>
      <c r="AW609" s="13" t="s">
        <v>32</v>
      </c>
      <c r="AX609" s="13" t="s">
        <v>76</v>
      </c>
      <c r="AY609" s="254" t="s">
        <v>274</v>
      </c>
    </row>
    <row r="610" s="13" customFormat="1">
      <c r="A610" s="13"/>
      <c r="B610" s="243"/>
      <c r="C610" s="244"/>
      <c r="D610" s="245" t="s">
        <v>283</v>
      </c>
      <c r="E610" s="246" t="s">
        <v>1</v>
      </c>
      <c r="F610" s="247" t="s">
        <v>759</v>
      </c>
      <c r="G610" s="244"/>
      <c r="H610" s="248">
        <v>3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283</v>
      </c>
      <c r="AU610" s="254" t="s">
        <v>85</v>
      </c>
      <c r="AV610" s="13" t="s">
        <v>85</v>
      </c>
      <c r="AW610" s="13" t="s">
        <v>32</v>
      </c>
      <c r="AX610" s="13" t="s">
        <v>76</v>
      </c>
      <c r="AY610" s="254" t="s">
        <v>274</v>
      </c>
    </row>
    <row r="611" s="13" customFormat="1">
      <c r="A611" s="13"/>
      <c r="B611" s="243"/>
      <c r="C611" s="244"/>
      <c r="D611" s="245" t="s">
        <v>283</v>
      </c>
      <c r="E611" s="246" t="s">
        <v>1</v>
      </c>
      <c r="F611" s="247" t="s">
        <v>760</v>
      </c>
      <c r="G611" s="244"/>
      <c r="H611" s="248">
        <v>3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283</v>
      </c>
      <c r="AU611" s="254" t="s">
        <v>85</v>
      </c>
      <c r="AV611" s="13" t="s">
        <v>85</v>
      </c>
      <c r="AW611" s="13" t="s">
        <v>32</v>
      </c>
      <c r="AX611" s="13" t="s">
        <v>76</v>
      </c>
      <c r="AY611" s="254" t="s">
        <v>274</v>
      </c>
    </row>
    <row r="612" s="13" customFormat="1">
      <c r="A612" s="13"/>
      <c r="B612" s="243"/>
      <c r="C612" s="244"/>
      <c r="D612" s="245" t="s">
        <v>283</v>
      </c>
      <c r="E612" s="246" t="s">
        <v>1</v>
      </c>
      <c r="F612" s="247" t="s">
        <v>761</v>
      </c>
      <c r="G612" s="244"/>
      <c r="H612" s="248">
        <v>2.5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283</v>
      </c>
      <c r="AU612" s="254" t="s">
        <v>85</v>
      </c>
      <c r="AV612" s="13" t="s">
        <v>85</v>
      </c>
      <c r="AW612" s="13" t="s">
        <v>32</v>
      </c>
      <c r="AX612" s="13" t="s">
        <v>76</v>
      </c>
      <c r="AY612" s="254" t="s">
        <v>274</v>
      </c>
    </row>
    <row r="613" s="13" customFormat="1">
      <c r="A613" s="13"/>
      <c r="B613" s="243"/>
      <c r="C613" s="244"/>
      <c r="D613" s="245" t="s">
        <v>283</v>
      </c>
      <c r="E613" s="246" t="s">
        <v>1</v>
      </c>
      <c r="F613" s="247" t="s">
        <v>762</v>
      </c>
      <c r="G613" s="244"/>
      <c r="H613" s="248">
        <v>1.5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283</v>
      </c>
      <c r="AU613" s="254" t="s">
        <v>85</v>
      </c>
      <c r="AV613" s="13" t="s">
        <v>85</v>
      </c>
      <c r="AW613" s="13" t="s">
        <v>32</v>
      </c>
      <c r="AX613" s="13" t="s">
        <v>76</v>
      </c>
      <c r="AY613" s="254" t="s">
        <v>274</v>
      </c>
    </row>
    <row r="614" s="14" customFormat="1">
      <c r="A614" s="14"/>
      <c r="B614" s="255"/>
      <c r="C614" s="256"/>
      <c r="D614" s="245" t="s">
        <v>283</v>
      </c>
      <c r="E614" s="257" t="s">
        <v>1</v>
      </c>
      <c r="F614" s="258" t="s">
        <v>285</v>
      </c>
      <c r="G614" s="256"/>
      <c r="H614" s="259">
        <v>24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283</v>
      </c>
      <c r="AU614" s="265" t="s">
        <v>85</v>
      </c>
      <c r="AV614" s="14" t="s">
        <v>106</v>
      </c>
      <c r="AW614" s="14" t="s">
        <v>32</v>
      </c>
      <c r="AX614" s="14" t="s">
        <v>76</v>
      </c>
      <c r="AY614" s="265" t="s">
        <v>274</v>
      </c>
    </row>
    <row r="615" s="15" customFormat="1">
      <c r="A615" s="15"/>
      <c r="B615" s="266"/>
      <c r="C615" s="267"/>
      <c r="D615" s="245" t="s">
        <v>283</v>
      </c>
      <c r="E615" s="268" t="s">
        <v>1</v>
      </c>
      <c r="F615" s="269" t="s">
        <v>286</v>
      </c>
      <c r="G615" s="267"/>
      <c r="H615" s="270">
        <v>24</v>
      </c>
      <c r="I615" s="271"/>
      <c r="J615" s="267"/>
      <c r="K615" s="267"/>
      <c r="L615" s="272"/>
      <c r="M615" s="273"/>
      <c r="N615" s="274"/>
      <c r="O615" s="274"/>
      <c r="P615" s="274"/>
      <c r="Q615" s="274"/>
      <c r="R615" s="274"/>
      <c r="S615" s="274"/>
      <c r="T615" s="27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6" t="s">
        <v>283</v>
      </c>
      <c r="AU615" s="276" t="s">
        <v>85</v>
      </c>
      <c r="AV615" s="15" t="s">
        <v>281</v>
      </c>
      <c r="AW615" s="15" t="s">
        <v>32</v>
      </c>
      <c r="AX615" s="15" t="s">
        <v>83</v>
      </c>
      <c r="AY615" s="276" t="s">
        <v>274</v>
      </c>
    </row>
    <row r="616" s="2" customFormat="1" ht="24.15" customHeight="1">
      <c r="A616" s="39"/>
      <c r="B616" s="40"/>
      <c r="C616" s="230" t="s">
        <v>763</v>
      </c>
      <c r="D616" s="230" t="s">
        <v>276</v>
      </c>
      <c r="E616" s="231" t="s">
        <v>764</v>
      </c>
      <c r="F616" s="232" t="s">
        <v>765</v>
      </c>
      <c r="G616" s="233" t="s">
        <v>398</v>
      </c>
      <c r="H616" s="234">
        <v>252</v>
      </c>
      <c r="I616" s="235"/>
      <c r="J616" s="236">
        <f>ROUND(I616*H616,2)</f>
        <v>0</v>
      </c>
      <c r="K616" s="232" t="s">
        <v>280</v>
      </c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0.025219999999999999</v>
      </c>
      <c r="R616" s="239">
        <f>Q616*H616</f>
        <v>6.3554399999999998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281</v>
      </c>
      <c r="AT616" s="241" t="s">
        <v>276</v>
      </c>
      <c r="AU616" s="241" t="s">
        <v>85</v>
      </c>
      <c r="AY616" s="18" t="s">
        <v>274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281</v>
      </c>
      <c r="BM616" s="241" t="s">
        <v>766</v>
      </c>
    </row>
    <row r="617" s="13" customFormat="1">
      <c r="A617" s="13"/>
      <c r="B617" s="243"/>
      <c r="C617" s="244"/>
      <c r="D617" s="245" t="s">
        <v>283</v>
      </c>
      <c r="E617" s="246" t="s">
        <v>1</v>
      </c>
      <c r="F617" s="247" t="s">
        <v>767</v>
      </c>
      <c r="G617" s="244"/>
      <c r="H617" s="248">
        <v>132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283</v>
      </c>
      <c r="AU617" s="254" t="s">
        <v>85</v>
      </c>
      <c r="AV617" s="13" t="s">
        <v>85</v>
      </c>
      <c r="AW617" s="13" t="s">
        <v>32</v>
      </c>
      <c r="AX617" s="13" t="s">
        <v>76</v>
      </c>
      <c r="AY617" s="254" t="s">
        <v>274</v>
      </c>
    </row>
    <row r="618" s="13" customFormat="1">
      <c r="A618" s="13"/>
      <c r="B618" s="243"/>
      <c r="C618" s="244"/>
      <c r="D618" s="245" t="s">
        <v>283</v>
      </c>
      <c r="E618" s="246" t="s">
        <v>1</v>
      </c>
      <c r="F618" s="247" t="s">
        <v>768</v>
      </c>
      <c r="G618" s="244"/>
      <c r="H618" s="248">
        <v>6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283</v>
      </c>
      <c r="AU618" s="254" t="s">
        <v>85</v>
      </c>
      <c r="AV618" s="13" t="s">
        <v>85</v>
      </c>
      <c r="AW618" s="13" t="s">
        <v>32</v>
      </c>
      <c r="AX618" s="13" t="s">
        <v>76</v>
      </c>
      <c r="AY618" s="254" t="s">
        <v>274</v>
      </c>
    </row>
    <row r="619" s="13" customFormat="1">
      <c r="A619" s="13"/>
      <c r="B619" s="243"/>
      <c r="C619" s="244"/>
      <c r="D619" s="245" t="s">
        <v>283</v>
      </c>
      <c r="E619" s="246" t="s">
        <v>1</v>
      </c>
      <c r="F619" s="247" t="s">
        <v>769</v>
      </c>
      <c r="G619" s="244"/>
      <c r="H619" s="248">
        <v>5.0999999999999996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283</v>
      </c>
      <c r="AU619" s="254" t="s">
        <v>85</v>
      </c>
      <c r="AV619" s="13" t="s">
        <v>85</v>
      </c>
      <c r="AW619" s="13" t="s">
        <v>32</v>
      </c>
      <c r="AX619" s="13" t="s">
        <v>76</v>
      </c>
      <c r="AY619" s="254" t="s">
        <v>274</v>
      </c>
    </row>
    <row r="620" s="13" customFormat="1">
      <c r="A620" s="13"/>
      <c r="B620" s="243"/>
      <c r="C620" s="244"/>
      <c r="D620" s="245" t="s">
        <v>283</v>
      </c>
      <c r="E620" s="246" t="s">
        <v>1</v>
      </c>
      <c r="F620" s="247" t="s">
        <v>770</v>
      </c>
      <c r="G620" s="244"/>
      <c r="H620" s="248">
        <v>42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283</v>
      </c>
      <c r="AU620" s="254" t="s">
        <v>85</v>
      </c>
      <c r="AV620" s="13" t="s">
        <v>85</v>
      </c>
      <c r="AW620" s="13" t="s">
        <v>32</v>
      </c>
      <c r="AX620" s="13" t="s">
        <v>76</v>
      </c>
      <c r="AY620" s="254" t="s">
        <v>274</v>
      </c>
    </row>
    <row r="621" s="13" customFormat="1">
      <c r="A621" s="13"/>
      <c r="B621" s="243"/>
      <c r="C621" s="244"/>
      <c r="D621" s="245" t="s">
        <v>283</v>
      </c>
      <c r="E621" s="246" t="s">
        <v>1</v>
      </c>
      <c r="F621" s="247" t="s">
        <v>771</v>
      </c>
      <c r="G621" s="244"/>
      <c r="H621" s="248">
        <v>36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283</v>
      </c>
      <c r="AU621" s="254" t="s">
        <v>85</v>
      </c>
      <c r="AV621" s="13" t="s">
        <v>85</v>
      </c>
      <c r="AW621" s="13" t="s">
        <v>32</v>
      </c>
      <c r="AX621" s="13" t="s">
        <v>76</v>
      </c>
      <c r="AY621" s="254" t="s">
        <v>274</v>
      </c>
    </row>
    <row r="622" s="13" customFormat="1">
      <c r="A622" s="13"/>
      <c r="B622" s="243"/>
      <c r="C622" s="244"/>
      <c r="D622" s="245" t="s">
        <v>283</v>
      </c>
      <c r="E622" s="246" t="s">
        <v>1</v>
      </c>
      <c r="F622" s="247" t="s">
        <v>772</v>
      </c>
      <c r="G622" s="244"/>
      <c r="H622" s="248">
        <v>7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283</v>
      </c>
      <c r="AU622" s="254" t="s">
        <v>85</v>
      </c>
      <c r="AV622" s="13" t="s">
        <v>85</v>
      </c>
      <c r="AW622" s="13" t="s">
        <v>32</v>
      </c>
      <c r="AX622" s="13" t="s">
        <v>76</v>
      </c>
      <c r="AY622" s="254" t="s">
        <v>274</v>
      </c>
    </row>
    <row r="623" s="13" customFormat="1">
      <c r="A623" s="13"/>
      <c r="B623" s="243"/>
      <c r="C623" s="244"/>
      <c r="D623" s="245" t="s">
        <v>283</v>
      </c>
      <c r="E623" s="246" t="s">
        <v>1</v>
      </c>
      <c r="F623" s="247" t="s">
        <v>773</v>
      </c>
      <c r="G623" s="244"/>
      <c r="H623" s="248">
        <v>5.4000000000000004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283</v>
      </c>
      <c r="AU623" s="254" t="s">
        <v>85</v>
      </c>
      <c r="AV623" s="13" t="s">
        <v>85</v>
      </c>
      <c r="AW623" s="13" t="s">
        <v>32</v>
      </c>
      <c r="AX623" s="13" t="s">
        <v>76</v>
      </c>
      <c r="AY623" s="254" t="s">
        <v>274</v>
      </c>
    </row>
    <row r="624" s="13" customFormat="1">
      <c r="A624" s="13"/>
      <c r="B624" s="243"/>
      <c r="C624" s="244"/>
      <c r="D624" s="245" t="s">
        <v>283</v>
      </c>
      <c r="E624" s="246" t="s">
        <v>1</v>
      </c>
      <c r="F624" s="247" t="s">
        <v>759</v>
      </c>
      <c r="G624" s="244"/>
      <c r="H624" s="248">
        <v>3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283</v>
      </c>
      <c r="AU624" s="254" t="s">
        <v>85</v>
      </c>
      <c r="AV624" s="13" t="s">
        <v>85</v>
      </c>
      <c r="AW624" s="13" t="s">
        <v>32</v>
      </c>
      <c r="AX624" s="13" t="s">
        <v>76</v>
      </c>
      <c r="AY624" s="254" t="s">
        <v>274</v>
      </c>
    </row>
    <row r="625" s="13" customFormat="1">
      <c r="A625" s="13"/>
      <c r="B625" s="243"/>
      <c r="C625" s="244"/>
      <c r="D625" s="245" t="s">
        <v>283</v>
      </c>
      <c r="E625" s="246" t="s">
        <v>1</v>
      </c>
      <c r="F625" s="247" t="s">
        <v>760</v>
      </c>
      <c r="G625" s="244"/>
      <c r="H625" s="248">
        <v>3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283</v>
      </c>
      <c r="AU625" s="254" t="s">
        <v>85</v>
      </c>
      <c r="AV625" s="13" t="s">
        <v>85</v>
      </c>
      <c r="AW625" s="13" t="s">
        <v>32</v>
      </c>
      <c r="AX625" s="13" t="s">
        <v>76</v>
      </c>
      <c r="AY625" s="254" t="s">
        <v>274</v>
      </c>
    </row>
    <row r="626" s="13" customFormat="1">
      <c r="A626" s="13"/>
      <c r="B626" s="243"/>
      <c r="C626" s="244"/>
      <c r="D626" s="245" t="s">
        <v>283</v>
      </c>
      <c r="E626" s="246" t="s">
        <v>1</v>
      </c>
      <c r="F626" s="247" t="s">
        <v>774</v>
      </c>
      <c r="G626" s="244"/>
      <c r="H626" s="248">
        <v>5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283</v>
      </c>
      <c r="AU626" s="254" t="s">
        <v>85</v>
      </c>
      <c r="AV626" s="13" t="s">
        <v>85</v>
      </c>
      <c r="AW626" s="13" t="s">
        <v>32</v>
      </c>
      <c r="AX626" s="13" t="s">
        <v>76</v>
      </c>
      <c r="AY626" s="254" t="s">
        <v>274</v>
      </c>
    </row>
    <row r="627" s="13" customFormat="1">
      <c r="A627" s="13"/>
      <c r="B627" s="243"/>
      <c r="C627" s="244"/>
      <c r="D627" s="245" t="s">
        <v>283</v>
      </c>
      <c r="E627" s="246" t="s">
        <v>1</v>
      </c>
      <c r="F627" s="247" t="s">
        <v>775</v>
      </c>
      <c r="G627" s="244"/>
      <c r="H627" s="248">
        <v>3.5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283</v>
      </c>
      <c r="AU627" s="254" t="s">
        <v>85</v>
      </c>
      <c r="AV627" s="13" t="s">
        <v>85</v>
      </c>
      <c r="AW627" s="13" t="s">
        <v>32</v>
      </c>
      <c r="AX627" s="13" t="s">
        <v>76</v>
      </c>
      <c r="AY627" s="254" t="s">
        <v>274</v>
      </c>
    </row>
    <row r="628" s="13" customFormat="1">
      <c r="A628" s="13"/>
      <c r="B628" s="243"/>
      <c r="C628" s="244"/>
      <c r="D628" s="245" t="s">
        <v>283</v>
      </c>
      <c r="E628" s="246" t="s">
        <v>1</v>
      </c>
      <c r="F628" s="247" t="s">
        <v>776</v>
      </c>
      <c r="G628" s="244"/>
      <c r="H628" s="248">
        <v>2.5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283</v>
      </c>
      <c r="AU628" s="254" t="s">
        <v>85</v>
      </c>
      <c r="AV628" s="13" t="s">
        <v>85</v>
      </c>
      <c r="AW628" s="13" t="s">
        <v>32</v>
      </c>
      <c r="AX628" s="13" t="s">
        <v>76</v>
      </c>
      <c r="AY628" s="254" t="s">
        <v>274</v>
      </c>
    </row>
    <row r="629" s="13" customFormat="1">
      <c r="A629" s="13"/>
      <c r="B629" s="243"/>
      <c r="C629" s="244"/>
      <c r="D629" s="245" t="s">
        <v>283</v>
      </c>
      <c r="E629" s="246" t="s">
        <v>1</v>
      </c>
      <c r="F629" s="247" t="s">
        <v>762</v>
      </c>
      <c r="G629" s="244"/>
      <c r="H629" s="248">
        <v>1.5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283</v>
      </c>
      <c r="AU629" s="254" t="s">
        <v>85</v>
      </c>
      <c r="AV629" s="13" t="s">
        <v>85</v>
      </c>
      <c r="AW629" s="13" t="s">
        <v>32</v>
      </c>
      <c r="AX629" s="13" t="s">
        <v>76</v>
      </c>
      <c r="AY629" s="254" t="s">
        <v>274</v>
      </c>
    </row>
    <row r="630" s="14" customFormat="1">
      <c r="A630" s="14"/>
      <c r="B630" s="255"/>
      <c r="C630" s="256"/>
      <c r="D630" s="245" t="s">
        <v>283</v>
      </c>
      <c r="E630" s="257" t="s">
        <v>1</v>
      </c>
      <c r="F630" s="258" t="s">
        <v>285</v>
      </c>
      <c r="G630" s="256"/>
      <c r="H630" s="259">
        <v>252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283</v>
      </c>
      <c r="AU630" s="265" t="s">
        <v>85</v>
      </c>
      <c r="AV630" s="14" t="s">
        <v>106</v>
      </c>
      <c r="AW630" s="14" t="s">
        <v>32</v>
      </c>
      <c r="AX630" s="14" t="s">
        <v>76</v>
      </c>
      <c r="AY630" s="265" t="s">
        <v>274</v>
      </c>
    </row>
    <row r="631" s="15" customFormat="1">
      <c r="A631" s="15"/>
      <c r="B631" s="266"/>
      <c r="C631" s="267"/>
      <c r="D631" s="245" t="s">
        <v>283</v>
      </c>
      <c r="E631" s="268" t="s">
        <v>1</v>
      </c>
      <c r="F631" s="269" t="s">
        <v>286</v>
      </c>
      <c r="G631" s="267"/>
      <c r="H631" s="270">
        <v>252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6" t="s">
        <v>283</v>
      </c>
      <c r="AU631" s="276" t="s">
        <v>85</v>
      </c>
      <c r="AV631" s="15" t="s">
        <v>281</v>
      </c>
      <c r="AW631" s="15" t="s">
        <v>32</v>
      </c>
      <c r="AX631" s="15" t="s">
        <v>83</v>
      </c>
      <c r="AY631" s="276" t="s">
        <v>274</v>
      </c>
    </row>
    <row r="632" s="2" customFormat="1" ht="24.15" customHeight="1">
      <c r="A632" s="39"/>
      <c r="B632" s="40"/>
      <c r="C632" s="230" t="s">
        <v>777</v>
      </c>
      <c r="D632" s="230" t="s">
        <v>276</v>
      </c>
      <c r="E632" s="231" t="s">
        <v>778</v>
      </c>
      <c r="F632" s="232" t="s">
        <v>779</v>
      </c>
      <c r="G632" s="233" t="s">
        <v>398</v>
      </c>
      <c r="H632" s="234">
        <v>255.84999999999999</v>
      </c>
      <c r="I632" s="235"/>
      <c r="J632" s="236">
        <f>ROUND(I632*H632,2)</f>
        <v>0</v>
      </c>
      <c r="K632" s="232" t="s">
        <v>280</v>
      </c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0.027959999999999999</v>
      </c>
      <c r="R632" s="239">
        <f>Q632*H632</f>
        <v>7.1535659999999996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281</v>
      </c>
      <c r="AT632" s="241" t="s">
        <v>276</v>
      </c>
      <c r="AU632" s="241" t="s">
        <v>85</v>
      </c>
      <c r="AY632" s="18" t="s">
        <v>274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281</v>
      </c>
      <c r="BM632" s="241" t="s">
        <v>780</v>
      </c>
    </row>
    <row r="633" s="13" customFormat="1">
      <c r="A633" s="13"/>
      <c r="B633" s="243"/>
      <c r="C633" s="244"/>
      <c r="D633" s="245" t="s">
        <v>283</v>
      </c>
      <c r="E633" s="246" t="s">
        <v>1</v>
      </c>
      <c r="F633" s="247" t="s">
        <v>781</v>
      </c>
      <c r="G633" s="244"/>
      <c r="H633" s="248">
        <v>2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283</v>
      </c>
      <c r="AU633" s="254" t="s">
        <v>85</v>
      </c>
      <c r="AV633" s="13" t="s">
        <v>85</v>
      </c>
      <c r="AW633" s="13" t="s">
        <v>32</v>
      </c>
      <c r="AX633" s="13" t="s">
        <v>76</v>
      </c>
      <c r="AY633" s="254" t="s">
        <v>274</v>
      </c>
    </row>
    <row r="634" s="13" customFormat="1">
      <c r="A634" s="13"/>
      <c r="B634" s="243"/>
      <c r="C634" s="244"/>
      <c r="D634" s="245" t="s">
        <v>283</v>
      </c>
      <c r="E634" s="246" t="s">
        <v>1</v>
      </c>
      <c r="F634" s="247" t="s">
        <v>782</v>
      </c>
      <c r="G634" s="244"/>
      <c r="H634" s="248">
        <v>1.5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283</v>
      </c>
      <c r="AU634" s="254" t="s">
        <v>85</v>
      </c>
      <c r="AV634" s="13" t="s">
        <v>85</v>
      </c>
      <c r="AW634" s="13" t="s">
        <v>32</v>
      </c>
      <c r="AX634" s="13" t="s">
        <v>76</v>
      </c>
      <c r="AY634" s="254" t="s">
        <v>274</v>
      </c>
    </row>
    <row r="635" s="14" customFormat="1">
      <c r="A635" s="14"/>
      <c r="B635" s="255"/>
      <c r="C635" s="256"/>
      <c r="D635" s="245" t="s">
        <v>283</v>
      </c>
      <c r="E635" s="257" t="s">
        <v>1</v>
      </c>
      <c r="F635" s="258" t="s">
        <v>285</v>
      </c>
      <c r="G635" s="256"/>
      <c r="H635" s="259">
        <v>3.5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5" t="s">
        <v>283</v>
      </c>
      <c r="AU635" s="265" t="s">
        <v>85</v>
      </c>
      <c r="AV635" s="14" t="s">
        <v>106</v>
      </c>
      <c r="AW635" s="14" t="s">
        <v>32</v>
      </c>
      <c r="AX635" s="14" t="s">
        <v>76</v>
      </c>
      <c r="AY635" s="265" t="s">
        <v>274</v>
      </c>
    </row>
    <row r="636" s="16" customFormat="1">
      <c r="A636" s="16"/>
      <c r="B636" s="277"/>
      <c r="C636" s="278"/>
      <c r="D636" s="245" t="s">
        <v>283</v>
      </c>
      <c r="E636" s="279" t="s">
        <v>1</v>
      </c>
      <c r="F636" s="280" t="s">
        <v>529</v>
      </c>
      <c r="G636" s="278"/>
      <c r="H636" s="279" t="s">
        <v>1</v>
      </c>
      <c r="I636" s="281"/>
      <c r="J636" s="278"/>
      <c r="K636" s="278"/>
      <c r="L636" s="282"/>
      <c r="M636" s="283"/>
      <c r="N636" s="284"/>
      <c r="O636" s="284"/>
      <c r="P636" s="284"/>
      <c r="Q636" s="284"/>
      <c r="R636" s="284"/>
      <c r="S636" s="284"/>
      <c r="T636" s="285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86" t="s">
        <v>283</v>
      </c>
      <c r="AU636" s="286" t="s">
        <v>85</v>
      </c>
      <c r="AV636" s="16" t="s">
        <v>83</v>
      </c>
      <c r="AW636" s="16" t="s">
        <v>32</v>
      </c>
      <c r="AX636" s="16" t="s">
        <v>76</v>
      </c>
      <c r="AY636" s="286" t="s">
        <v>274</v>
      </c>
    </row>
    <row r="637" s="13" customFormat="1">
      <c r="A637" s="13"/>
      <c r="B637" s="243"/>
      <c r="C637" s="244"/>
      <c r="D637" s="245" t="s">
        <v>283</v>
      </c>
      <c r="E637" s="246" t="s">
        <v>1</v>
      </c>
      <c r="F637" s="247" t="s">
        <v>783</v>
      </c>
      <c r="G637" s="244"/>
      <c r="H637" s="248">
        <v>68.349999999999994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283</v>
      </c>
      <c r="AU637" s="254" t="s">
        <v>85</v>
      </c>
      <c r="AV637" s="13" t="s">
        <v>85</v>
      </c>
      <c r="AW637" s="13" t="s">
        <v>32</v>
      </c>
      <c r="AX637" s="13" t="s">
        <v>76</v>
      </c>
      <c r="AY637" s="254" t="s">
        <v>274</v>
      </c>
    </row>
    <row r="638" s="13" customFormat="1">
      <c r="A638" s="13"/>
      <c r="B638" s="243"/>
      <c r="C638" s="244"/>
      <c r="D638" s="245" t="s">
        <v>283</v>
      </c>
      <c r="E638" s="246" t="s">
        <v>1</v>
      </c>
      <c r="F638" s="247" t="s">
        <v>784</v>
      </c>
      <c r="G638" s="244"/>
      <c r="H638" s="248">
        <v>184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283</v>
      </c>
      <c r="AU638" s="254" t="s">
        <v>85</v>
      </c>
      <c r="AV638" s="13" t="s">
        <v>85</v>
      </c>
      <c r="AW638" s="13" t="s">
        <v>32</v>
      </c>
      <c r="AX638" s="13" t="s">
        <v>76</v>
      </c>
      <c r="AY638" s="254" t="s">
        <v>274</v>
      </c>
    </row>
    <row r="639" s="14" customFormat="1">
      <c r="A639" s="14"/>
      <c r="B639" s="255"/>
      <c r="C639" s="256"/>
      <c r="D639" s="245" t="s">
        <v>283</v>
      </c>
      <c r="E639" s="257" t="s">
        <v>1</v>
      </c>
      <c r="F639" s="258" t="s">
        <v>285</v>
      </c>
      <c r="G639" s="256"/>
      <c r="H639" s="259">
        <v>252.34999999999999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5" t="s">
        <v>283</v>
      </c>
      <c r="AU639" s="265" t="s">
        <v>85</v>
      </c>
      <c r="AV639" s="14" t="s">
        <v>106</v>
      </c>
      <c r="AW639" s="14" t="s">
        <v>32</v>
      </c>
      <c r="AX639" s="14" t="s">
        <v>76</v>
      </c>
      <c r="AY639" s="265" t="s">
        <v>274</v>
      </c>
    </row>
    <row r="640" s="15" customFormat="1">
      <c r="A640" s="15"/>
      <c r="B640" s="266"/>
      <c r="C640" s="267"/>
      <c r="D640" s="245" t="s">
        <v>283</v>
      </c>
      <c r="E640" s="268" t="s">
        <v>1</v>
      </c>
      <c r="F640" s="269" t="s">
        <v>286</v>
      </c>
      <c r="G640" s="267"/>
      <c r="H640" s="270">
        <v>255.84999999999999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6" t="s">
        <v>283</v>
      </c>
      <c r="AU640" s="276" t="s">
        <v>85</v>
      </c>
      <c r="AV640" s="15" t="s">
        <v>281</v>
      </c>
      <c r="AW640" s="15" t="s">
        <v>32</v>
      </c>
      <c r="AX640" s="15" t="s">
        <v>83</v>
      </c>
      <c r="AY640" s="276" t="s">
        <v>274</v>
      </c>
    </row>
    <row r="641" s="2" customFormat="1" ht="21.75" customHeight="1">
      <c r="A641" s="39"/>
      <c r="B641" s="40"/>
      <c r="C641" s="230" t="s">
        <v>785</v>
      </c>
      <c r="D641" s="230" t="s">
        <v>276</v>
      </c>
      <c r="E641" s="231" t="s">
        <v>786</v>
      </c>
      <c r="F641" s="232" t="s">
        <v>787</v>
      </c>
      <c r="G641" s="233" t="s">
        <v>341</v>
      </c>
      <c r="H641" s="234">
        <v>1.609</v>
      </c>
      <c r="I641" s="235"/>
      <c r="J641" s="236">
        <f>ROUND(I641*H641,2)</f>
        <v>0</v>
      </c>
      <c r="K641" s="232" t="s">
        <v>280</v>
      </c>
      <c r="L641" s="45"/>
      <c r="M641" s="237" t="s">
        <v>1</v>
      </c>
      <c r="N641" s="238" t="s">
        <v>41</v>
      </c>
      <c r="O641" s="92"/>
      <c r="P641" s="239">
        <f>O641*H641</f>
        <v>0</v>
      </c>
      <c r="Q641" s="239">
        <v>1.04575</v>
      </c>
      <c r="R641" s="239">
        <f>Q641*H641</f>
        <v>1.68261175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281</v>
      </c>
      <c r="AT641" s="241" t="s">
        <v>276</v>
      </c>
      <c r="AU641" s="241" t="s">
        <v>85</v>
      </c>
      <c r="AY641" s="18" t="s">
        <v>274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83</v>
      </c>
      <c r="BK641" s="242">
        <f>ROUND(I641*H641,2)</f>
        <v>0</v>
      </c>
      <c r="BL641" s="18" t="s">
        <v>281</v>
      </c>
      <c r="BM641" s="241" t="s">
        <v>788</v>
      </c>
    </row>
    <row r="642" s="13" customFormat="1">
      <c r="A642" s="13"/>
      <c r="B642" s="243"/>
      <c r="C642" s="244"/>
      <c r="D642" s="245" t="s">
        <v>283</v>
      </c>
      <c r="E642" s="246" t="s">
        <v>1</v>
      </c>
      <c r="F642" s="247" t="s">
        <v>789</v>
      </c>
      <c r="G642" s="244"/>
      <c r="H642" s="248">
        <v>0.53200000000000003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283</v>
      </c>
      <c r="AU642" s="254" t="s">
        <v>85</v>
      </c>
      <c r="AV642" s="13" t="s">
        <v>85</v>
      </c>
      <c r="AW642" s="13" t="s">
        <v>32</v>
      </c>
      <c r="AX642" s="13" t="s">
        <v>76</v>
      </c>
      <c r="AY642" s="254" t="s">
        <v>274</v>
      </c>
    </row>
    <row r="643" s="13" customFormat="1">
      <c r="A643" s="13"/>
      <c r="B643" s="243"/>
      <c r="C643" s="244"/>
      <c r="D643" s="245" t="s">
        <v>283</v>
      </c>
      <c r="E643" s="246" t="s">
        <v>1</v>
      </c>
      <c r="F643" s="247" t="s">
        <v>790</v>
      </c>
      <c r="G643" s="244"/>
      <c r="H643" s="248">
        <v>0.035999999999999997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283</v>
      </c>
      <c r="AU643" s="254" t="s">
        <v>85</v>
      </c>
      <c r="AV643" s="13" t="s">
        <v>85</v>
      </c>
      <c r="AW643" s="13" t="s">
        <v>32</v>
      </c>
      <c r="AX643" s="13" t="s">
        <v>76</v>
      </c>
      <c r="AY643" s="254" t="s">
        <v>274</v>
      </c>
    </row>
    <row r="644" s="13" customFormat="1">
      <c r="A644" s="13"/>
      <c r="B644" s="243"/>
      <c r="C644" s="244"/>
      <c r="D644" s="245" t="s">
        <v>283</v>
      </c>
      <c r="E644" s="246" t="s">
        <v>1</v>
      </c>
      <c r="F644" s="247" t="s">
        <v>791</v>
      </c>
      <c r="G644" s="244"/>
      <c r="H644" s="248">
        <v>0.036999999999999998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283</v>
      </c>
      <c r="AU644" s="254" t="s">
        <v>85</v>
      </c>
      <c r="AV644" s="13" t="s">
        <v>85</v>
      </c>
      <c r="AW644" s="13" t="s">
        <v>32</v>
      </c>
      <c r="AX644" s="13" t="s">
        <v>76</v>
      </c>
      <c r="AY644" s="254" t="s">
        <v>274</v>
      </c>
    </row>
    <row r="645" s="13" customFormat="1">
      <c r="A645" s="13"/>
      <c r="B645" s="243"/>
      <c r="C645" s="244"/>
      <c r="D645" s="245" t="s">
        <v>283</v>
      </c>
      <c r="E645" s="246" t="s">
        <v>1</v>
      </c>
      <c r="F645" s="247" t="s">
        <v>792</v>
      </c>
      <c r="G645" s="244"/>
      <c r="H645" s="248">
        <v>0.043999999999999997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283</v>
      </c>
      <c r="AU645" s="254" t="s">
        <v>85</v>
      </c>
      <c r="AV645" s="13" t="s">
        <v>85</v>
      </c>
      <c r="AW645" s="13" t="s">
        <v>32</v>
      </c>
      <c r="AX645" s="13" t="s">
        <v>76</v>
      </c>
      <c r="AY645" s="254" t="s">
        <v>274</v>
      </c>
    </row>
    <row r="646" s="13" customFormat="1">
      <c r="A646" s="13"/>
      <c r="B646" s="243"/>
      <c r="C646" s="244"/>
      <c r="D646" s="245" t="s">
        <v>283</v>
      </c>
      <c r="E646" s="246" t="s">
        <v>1</v>
      </c>
      <c r="F646" s="247" t="s">
        <v>793</v>
      </c>
      <c r="G646" s="244"/>
      <c r="H646" s="248">
        <v>0.036999999999999998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283</v>
      </c>
      <c r="AU646" s="254" t="s">
        <v>85</v>
      </c>
      <c r="AV646" s="13" t="s">
        <v>85</v>
      </c>
      <c r="AW646" s="13" t="s">
        <v>32</v>
      </c>
      <c r="AX646" s="13" t="s">
        <v>76</v>
      </c>
      <c r="AY646" s="254" t="s">
        <v>274</v>
      </c>
    </row>
    <row r="647" s="13" customFormat="1">
      <c r="A647" s="13"/>
      <c r="B647" s="243"/>
      <c r="C647" s="244"/>
      <c r="D647" s="245" t="s">
        <v>283</v>
      </c>
      <c r="E647" s="246" t="s">
        <v>1</v>
      </c>
      <c r="F647" s="247" t="s">
        <v>794</v>
      </c>
      <c r="G647" s="244"/>
      <c r="H647" s="248">
        <v>0.46100000000000002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283</v>
      </c>
      <c r="AU647" s="254" t="s">
        <v>85</v>
      </c>
      <c r="AV647" s="13" t="s">
        <v>85</v>
      </c>
      <c r="AW647" s="13" t="s">
        <v>32</v>
      </c>
      <c r="AX647" s="13" t="s">
        <v>76</v>
      </c>
      <c r="AY647" s="254" t="s">
        <v>274</v>
      </c>
    </row>
    <row r="648" s="13" customFormat="1">
      <c r="A648" s="13"/>
      <c r="B648" s="243"/>
      <c r="C648" s="244"/>
      <c r="D648" s="245" t="s">
        <v>283</v>
      </c>
      <c r="E648" s="246" t="s">
        <v>1</v>
      </c>
      <c r="F648" s="247" t="s">
        <v>795</v>
      </c>
      <c r="G648" s="244"/>
      <c r="H648" s="248">
        <v>0.14199999999999999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283</v>
      </c>
      <c r="AU648" s="254" t="s">
        <v>85</v>
      </c>
      <c r="AV648" s="13" t="s">
        <v>85</v>
      </c>
      <c r="AW648" s="13" t="s">
        <v>32</v>
      </c>
      <c r="AX648" s="13" t="s">
        <v>76</v>
      </c>
      <c r="AY648" s="254" t="s">
        <v>274</v>
      </c>
    </row>
    <row r="649" s="13" customFormat="1">
      <c r="A649" s="13"/>
      <c r="B649" s="243"/>
      <c r="C649" s="244"/>
      <c r="D649" s="245" t="s">
        <v>283</v>
      </c>
      <c r="E649" s="246" t="s">
        <v>1</v>
      </c>
      <c r="F649" s="247" t="s">
        <v>796</v>
      </c>
      <c r="G649" s="244"/>
      <c r="H649" s="248">
        <v>0.050999999999999997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283</v>
      </c>
      <c r="AU649" s="254" t="s">
        <v>85</v>
      </c>
      <c r="AV649" s="13" t="s">
        <v>85</v>
      </c>
      <c r="AW649" s="13" t="s">
        <v>32</v>
      </c>
      <c r="AX649" s="13" t="s">
        <v>76</v>
      </c>
      <c r="AY649" s="254" t="s">
        <v>274</v>
      </c>
    </row>
    <row r="650" s="13" customFormat="1">
      <c r="A650" s="13"/>
      <c r="B650" s="243"/>
      <c r="C650" s="244"/>
      <c r="D650" s="245" t="s">
        <v>283</v>
      </c>
      <c r="E650" s="246" t="s">
        <v>1</v>
      </c>
      <c r="F650" s="247" t="s">
        <v>797</v>
      </c>
      <c r="G650" s="244"/>
      <c r="H650" s="248">
        <v>0.039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283</v>
      </c>
      <c r="AU650" s="254" t="s">
        <v>85</v>
      </c>
      <c r="AV650" s="13" t="s">
        <v>85</v>
      </c>
      <c r="AW650" s="13" t="s">
        <v>32</v>
      </c>
      <c r="AX650" s="13" t="s">
        <v>76</v>
      </c>
      <c r="AY650" s="254" t="s">
        <v>274</v>
      </c>
    </row>
    <row r="651" s="13" customFormat="1">
      <c r="A651" s="13"/>
      <c r="B651" s="243"/>
      <c r="C651" s="244"/>
      <c r="D651" s="245" t="s">
        <v>283</v>
      </c>
      <c r="E651" s="246" t="s">
        <v>1</v>
      </c>
      <c r="F651" s="247" t="s">
        <v>798</v>
      </c>
      <c r="G651" s="244"/>
      <c r="H651" s="248">
        <v>0.043999999999999997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283</v>
      </c>
      <c r="AU651" s="254" t="s">
        <v>85</v>
      </c>
      <c r="AV651" s="13" t="s">
        <v>85</v>
      </c>
      <c r="AW651" s="13" t="s">
        <v>32</v>
      </c>
      <c r="AX651" s="13" t="s">
        <v>76</v>
      </c>
      <c r="AY651" s="254" t="s">
        <v>274</v>
      </c>
    </row>
    <row r="652" s="13" customFormat="1">
      <c r="A652" s="13"/>
      <c r="B652" s="243"/>
      <c r="C652" s="244"/>
      <c r="D652" s="245" t="s">
        <v>283</v>
      </c>
      <c r="E652" s="246" t="s">
        <v>1</v>
      </c>
      <c r="F652" s="247" t="s">
        <v>799</v>
      </c>
      <c r="G652" s="244"/>
      <c r="H652" s="248">
        <v>0.040000000000000001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283</v>
      </c>
      <c r="AU652" s="254" t="s">
        <v>85</v>
      </c>
      <c r="AV652" s="13" t="s">
        <v>85</v>
      </c>
      <c r="AW652" s="13" t="s">
        <v>32</v>
      </c>
      <c r="AX652" s="13" t="s">
        <v>76</v>
      </c>
      <c r="AY652" s="254" t="s">
        <v>274</v>
      </c>
    </row>
    <row r="653" s="13" customFormat="1">
      <c r="A653" s="13"/>
      <c r="B653" s="243"/>
      <c r="C653" s="244"/>
      <c r="D653" s="245" t="s">
        <v>283</v>
      </c>
      <c r="E653" s="246" t="s">
        <v>1</v>
      </c>
      <c r="F653" s="247" t="s">
        <v>800</v>
      </c>
      <c r="G653" s="244"/>
      <c r="H653" s="248">
        <v>0.033000000000000002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283</v>
      </c>
      <c r="AU653" s="254" t="s">
        <v>85</v>
      </c>
      <c r="AV653" s="13" t="s">
        <v>85</v>
      </c>
      <c r="AW653" s="13" t="s">
        <v>32</v>
      </c>
      <c r="AX653" s="13" t="s">
        <v>76</v>
      </c>
      <c r="AY653" s="254" t="s">
        <v>274</v>
      </c>
    </row>
    <row r="654" s="13" customFormat="1">
      <c r="A654" s="13"/>
      <c r="B654" s="243"/>
      <c r="C654" s="244"/>
      <c r="D654" s="245" t="s">
        <v>283</v>
      </c>
      <c r="E654" s="246" t="s">
        <v>1</v>
      </c>
      <c r="F654" s="247" t="s">
        <v>801</v>
      </c>
      <c r="G654" s="244"/>
      <c r="H654" s="248">
        <v>0.019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283</v>
      </c>
      <c r="AU654" s="254" t="s">
        <v>85</v>
      </c>
      <c r="AV654" s="13" t="s">
        <v>85</v>
      </c>
      <c r="AW654" s="13" t="s">
        <v>32</v>
      </c>
      <c r="AX654" s="13" t="s">
        <v>76</v>
      </c>
      <c r="AY654" s="254" t="s">
        <v>274</v>
      </c>
    </row>
    <row r="655" s="13" customFormat="1">
      <c r="A655" s="13"/>
      <c r="B655" s="243"/>
      <c r="C655" s="244"/>
      <c r="D655" s="245" t="s">
        <v>283</v>
      </c>
      <c r="E655" s="246" t="s">
        <v>1</v>
      </c>
      <c r="F655" s="247" t="s">
        <v>802</v>
      </c>
      <c r="G655" s="244"/>
      <c r="H655" s="248">
        <v>0.048000000000000001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283</v>
      </c>
      <c r="AU655" s="254" t="s">
        <v>85</v>
      </c>
      <c r="AV655" s="13" t="s">
        <v>85</v>
      </c>
      <c r="AW655" s="13" t="s">
        <v>32</v>
      </c>
      <c r="AX655" s="13" t="s">
        <v>76</v>
      </c>
      <c r="AY655" s="254" t="s">
        <v>274</v>
      </c>
    </row>
    <row r="656" s="13" customFormat="1">
      <c r="A656" s="13"/>
      <c r="B656" s="243"/>
      <c r="C656" s="244"/>
      <c r="D656" s="245" t="s">
        <v>283</v>
      </c>
      <c r="E656" s="246" t="s">
        <v>1</v>
      </c>
      <c r="F656" s="247" t="s">
        <v>803</v>
      </c>
      <c r="G656" s="244"/>
      <c r="H656" s="248">
        <v>0.017999999999999999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283</v>
      </c>
      <c r="AU656" s="254" t="s">
        <v>85</v>
      </c>
      <c r="AV656" s="13" t="s">
        <v>85</v>
      </c>
      <c r="AW656" s="13" t="s">
        <v>32</v>
      </c>
      <c r="AX656" s="13" t="s">
        <v>76</v>
      </c>
      <c r="AY656" s="254" t="s">
        <v>274</v>
      </c>
    </row>
    <row r="657" s="14" customFormat="1">
      <c r="A657" s="14"/>
      <c r="B657" s="255"/>
      <c r="C657" s="256"/>
      <c r="D657" s="245" t="s">
        <v>283</v>
      </c>
      <c r="E657" s="257" t="s">
        <v>1</v>
      </c>
      <c r="F657" s="258" t="s">
        <v>285</v>
      </c>
      <c r="G657" s="256"/>
      <c r="H657" s="259">
        <v>1.581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283</v>
      </c>
      <c r="AU657" s="265" t="s">
        <v>85</v>
      </c>
      <c r="AV657" s="14" t="s">
        <v>106</v>
      </c>
      <c r="AW657" s="14" t="s">
        <v>32</v>
      </c>
      <c r="AX657" s="14" t="s">
        <v>76</v>
      </c>
      <c r="AY657" s="265" t="s">
        <v>274</v>
      </c>
    </row>
    <row r="658" s="13" customFormat="1">
      <c r="A658" s="13"/>
      <c r="B658" s="243"/>
      <c r="C658" s="244"/>
      <c r="D658" s="245" t="s">
        <v>283</v>
      </c>
      <c r="E658" s="246" t="s">
        <v>1</v>
      </c>
      <c r="F658" s="247" t="s">
        <v>804</v>
      </c>
      <c r="G658" s="244"/>
      <c r="H658" s="248">
        <v>0.016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283</v>
      </c>
      <c r="AU658" s="254" t="s">
        <v>85</v>
      </c>
      <c r="AV658" s="13" t="s">
        <v>85</v>
      </c>
      <c r="AW658" s="13" t="s">
        <v>32</v>
      </c>
      <c r="AX658" s="13" t="s">
        <v>76</v>
      </c>
      <c r="AY658" s="254" t="s">
        <v>274</v>
      </c>
    </row>
    <row r="659" s="13" customFormat="1">
      <c r="A659" s="13"/>
      <c r="B659" s="243"/>
      <c r="C659" s="244"/>
      <c r="D659" s="245" t="s">
        <v>283</v>
      </c>
      <c r="E659" s="246" t="s">
        <v>1</v>
      </c>
      <c r="F659" s="247" t="s">
        <v>805</v>
      </c>
      <c r="G659" s="244"/>
      <c r="H659" s="248">
        <v>0.012</v>
      </c>
      <c r="I659" s="249"/>
      <c r="J659" s="244"/>
      <c r="K659" s="244"/>
      <c r="L659" s="250"/>
      <c r="M659" s="251"/>
      <c r="N659" s="252"/>
      <c r="O659" s="252"/>
      <c r="P659" s="252"/>
      <c r="Q659" s="252"/>
      <c r="R659" s="252"/>
      <c r="S659" s="252"/>
      <c r="T659" s="25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4" t="s">
        <v>283</v>
      </c>
      <c r="AU659" s="254" t="s">
        <v>85</v>
      </c>
      <c r="AV659" s="13" t="s">
        <v>85</v>
      </c>
      <c r="AW659" s="13" t="s">
        <v>32</v>
      </c>
      <c r="AX659" s="13" t="s">
        <v>76</v>
      </c>
      <c r="AY659" s="254" t="s">
        <v>274</v>
      </c>
    </row>
    <row r="660" s="14" customFormat="1">
      <c r="A660" s="14"/>
      <c r="B660" s="255"/>
      <c r="C660" s="256"/>
      <c r="D660" s="245" t="s">
        <v>283</v>
      </c>
      <c r="E660" s="257" t="s">
        <v>1</v>
      </c>
      <c r="F660" s="258" t="s">
        <v>285</v>
      </c>
      <c r="G660" s="256"/>
      <c r="H660" s="259">
        <v>0.028000000000000001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5" t="s">
        <v>283</v>
      </c>
      <c r="AU660" s="265" t="s">
        <v>85</v>
      </c>
      <c r="AV660" s="14" t="s">
        <v>106</v>
      </c>
      <c r="AW660" s="14" t="s">
        <v>32</v>
      </c>
      <c r="AX660" s="14" t="s">
        <v>76</v>
      </c>
      <c r="AY660" s="265" t="s">
        <v>274</v>
      </c>
    </row>
    <row r="661" s="15" customFormat="1">
      <c r="A661" s="15"/>
      <c r="B661" s="266"/>
      <c r="C661" s="267"/>
      <c r="D661" s="245" t="s">
        <v>283</v>
      </c>
      <c r="E661" s="268" t="s">
        <v>1</v>
      </c>
      <c r="F661" s="269" t="s">
        <v>286</v>
      </c>
      <c r="G661" s="267"/>
      <c r="H661" s="270">
        <v>1.609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6" t="s">
        <v>283</v>
      </c>
      <c r="AU661" s="276" t="s">
        <v>85</v>
      </c>
      <c r="AV661" s="15" t="s">
        <v>281</v>
      </c>
      <c r="AW661" s="15" t="s">
        <v>32</v>
      </c>
      <c r="AX661" s="15" t="s">
        <v>83</v>
      </c>
      <c r="AY661" s="276" t="s">
        <v>274</v>
      </c>
    </row>
    <row r="662" s="2" customFormat="1" ht="33" customHeight="1">
      <c r="A662" s="39"/>
      <c r="B662" s="40"/>
      <c r="C662" s="230" t="s">
        <v>806</v>
      </c>
      <c r="D662" s="230" t="s">
        <v>276</v>
      </c>
      <c r="E662" s="231" t="s">
        <v>807</v>
      </c>
      <c r="F662" s="232" t="s">
        <v>808</v>
      </c>
      <c r="G662" s="233" t="s">
        <v>341</v>
      </c>
      <c r="H662" s="234">
        <v>0.20000000000000001</v>
      </c>
      <c r="I662" s="235"/>
      <c r="J662" s="236">
        <f>ROUND(I662*H662,2)</f>
        <v>0</v>
      </c>
      <c r="K662" s="232" t="s">
        <v>280</v>
      </c>
      <c r="L662" s="45"/>
      <c r="M662" s="237" t="s">
        <v>1</v>
      </c>
      <c r="N662" s="238" t="s">
        <v>41</v>
      </c>
      <c r="O662" s="92"/>
      <c r="P662" s="239">
        <f>O662*H662</f>
        <v>0</v>
      </c>
      <c r="Q662" s="239">
        <v>0.019539999999999998</v>
      </c>
      <c r="R662" s="239">
        <f>Q662*H662</f>
        <v>0.003908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281</v>
      </c>
      <c r="AT662" s="241" t="s">
        <v>276</v>
      </c>
      <c r="AU662" s="241" t="s">
        <v>85</v>
      </c>
      <c r="AY662" s="18" t="s">
        <v>274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281</v>
      </c>
      <c r="BM662" s="241" t="s">
        <v>809</v>
      </c>
    </row>
    <row r="663" s="16" customFormat="1">
      <c r="A663" s="16"/>
      <c r="B663" s="277"/>
      <c r="C663" s="278"/>
      <c r="D663" s="245" t="s">
        <v>283</v>
      </c>
      <c r="E663" s="279" t="s">
        <v>1</v>
      </c>
      <c r="F663" s="280" t="s">
        <v>810</v>
      </c>
      <c r="G663" s="278"/>
      <c r="H663" s="279" t="s">
        <v>1</v>
      </c>
      <c r="I663" s="281"/>
      <c r="J663" s="278"/>
      <c r="K663" s="278"/>
      <c r="L663" s="282"/>
      <c r="M663" s="283"/>
      <c r="N663" s="284"/>
      <c r="O663" s="284"/>
      <c r="P663" s="284"/>
      <c r="Q663" s="284"/>
      <c r="R663" s="284"/>
      <c r="S663" s="284"/>
      <c r="T663" s="285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86" t="s">
        <v>283</v>
      </c>
      <c r="AU663" s="286" t="s">
        <v>85</v>
      </c>
      <c r="AV663" s="16" t="s">
        <v>83</v>
      </c>
      <c r="AW663" s="16" t="s">
        <v>32</v>
      </c>
      <c r="AX663" s="16" t="s">
        <v>76</v>
      </c>
      <c r="AY663" s="286" t="s">
        <v>274</v>
      </c>
    </row>
    <row r="664" s="13" customFormat="1">
      <c r="A664" s="13"/>
      <c r="B664" s="243"/>
      <c r="C664" s="244"/>
      <c r="D664" s="245" t="s">
        <v>283</v>
      </c>
      <c r="E664" s="246" t="s">
        <v>1</v>
      </c>
      <c r="F664" s="247" t="s">
        <v>811</v>
      </c>
      <c r="G664" s="244"/>
      <c r="H664" s="248">
        <v>0.124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283</v>
      </c>
      <c r="AU664" s="254" t="s">
        <v>85</v>
      </c>
      <c r="AV664" s="13" t="s">
        <v>85</v>
      </c>
      <c r="AW664" s="13" t="s">
        <v>32</v>
      </c>
      <c r="AX664" s="13" t="s">
        <v>76</v>
      </c>
      <c r="AY664" s="254" t="s">
        <v>274</v>
      </c>
    </row>
    <row r="665" s="13" customFormat="1">
      <c r="A665" s="13"/>
      <c r="B665" s="243"/>
      <c r="C665" s="244"/>
      <c r="D665" s="245" t="s">
        <v>283</v>
      </c>
      <c r="E665" s="246" t="s">
        <v>1</v>
      </c>
      <c r="F665" s="247" t="s">
        <v>812</v>
      </c>
      <c r="G665" s="244"/>
      <c r="H665" s="248">
        <v>0.0080000000000000002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283</v>
      </c>
      <c r="AU665" s="254" t="s">
        <v>85</v>
      </c>
      <c r="AV665" s="13" t="s">
        <v>85</v>
      </c>
      <c r="AW665" s="13" t="s">
        <v>32</v>
      </c>
      <c r="AX665" s="13" t="s">
        <v>76</v>
      </c>
      <c r="AY665" s="254" t="s">
        <v>274</v>
      </c>
    </row>
    <row r="666" s="14" customFormat="1">
      <c r="A666" s="14"/>
      <c r="B666" s="255"/>
      <c r="C666" s="256"/>
      <c r="D666" s="245" t="s">
        <v>283</v>
      </c>
      <c r="E666" s="257" t="s">
        <v>1</v>
      </c>
      <c r="F666" s="258" t="s">
        <v>285</v>
      </c>
      <c r="G666" s="256"/>
      <c r="H666" s="259">
        <v>0.13200000000000001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5" t="s">
        <v>283</v>
      </c>
      <c r="AU666" s="265" t="s">
        <v>85</v>
      </c>
      <c r="AV666" s="14" t="s">
        <v>106</v>
      </c>
      <c r="AW666" s="14" t="s">
        <v>32</v>
      </c>
      <c r="AX666" s="14" t="s">
        <v>76</v>
      </c>
      <c r="AY666" s="265" t="s">
        <v>274</v>
      </c>
    </row>
    <row r="667" s="16" customFormat="1">
      <c r="A667" s="16"/>
      <c r="B667" s="277"/>
      <c r="C667" s="278"/>
      <c r="D667" s="245" t="s">
        <v>283</v>
      </c>
      <c r="E667" s="279" t="s">
        <v>1</v>
      </c>
      <c r="F667" s="280" t="s">
        <v>813</v>
      </c>
      <c r="G667" s="278"/>
      <c r="H667" s="279" t="s">
        <v>1</v>
      </c>
      <c r="I667" s="281"/>
      <c r="J667" s="278"/>
      <c r="K667" s="278"/>
      <c r="L667" s="282"/>
      <c r="M667" s="283"/>
      <c r="N667" s="284"/>
      <c r="O667" s="284"/>
      <c r="P667" s="284"/>
      <c r="Q667" s="284"/>
      <c r="R667" s="284"/>
      <c r="S667" s="284"/>
      <c r="T667" s="285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86" t="s">
        <v>283</v>
      </c>
      <c r="AU667" s="286" t="s">
        <v>85</v>
      </c>
      <c r="AV667" s="16" t="s">
        <v>83</v>
      </c>
      <c r="AW667" s="16" t="s">
        <v>32</v>
      </c>
      <c r="AX667" s="16" t="s">
        <v>76</v>
      </c>
      <c r="AY667" s="286" t="s">
        <v>274</v>
      </c>
    </row>
    <row r="668" s="13" customFormat="1">
      <c r="A668" s="13"/>
      <c r="B668" s="243"/>
      <c r="C668" s="244"/>
      <c r="D668" s="245" t="s">
        <v>283</v>
      </c>
      <c r="E668" s="246" t="s">
        <v>1</v>
      </c>
      <c r="F668" s="247" t="s">
        <v>814</v>
      </c>
      <c r="G668" s="244"/>
      <c r="H668" s="248">
        <v>0.068000000000000005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283</v>
      </c>
      <c r="AU668" s="254" t="s">
        <v>85</v>
      </c>
      <c r="AV668" s="13" t="s">
        <v>85</v>
      </c>
      <c r="AW668" s="13" t="s">
        <v>32</v>
      </c>
      <c r="AX668" s="13" t="s">
        <v>76</v>
      </c>
      <c r="AY668" s="254" t="s">
        <v>274</v>
      </c>
    </row>
    <row r="669" s="14" customFormat="1">
      <c r="A669" s="14"/>
      <c r="B669" s="255"/>
      <c r="C669" s="256"/>
      <c r="D669" s="245" t="s">
        <v>283</v>
      </c>
      <c r="E669" s="257" t="s">
        <v>1</v>
      </c>
      <c r="F669" s="258" t="s">
        <v>285</v>
      </c>
      <c r="G669" s="256"/>
      <c r="H669" s="259">
        <v>0.068000000000000005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5" t="s">
        <v>283</v>
      </c>
      <c r="AU669" s="265" t="s">
        <v>85</v>
      </c>
      <c r="AV669" s="14" t="s">
        <v>106</v>
      </c>
      <c r="AW669" s="14" t="s">
        <v>32</v>
      </c>
      <c r="AX669" s="14" t="s">
        <v>76</v>
      </c>
      <c r="AY669" s="265" t="s">
        <v>274</v>
      </c>
    </row>
    <row r="670" s="15" customFormat="1">
      <c r="A670" s="15"/>
      <c r="B670" s="266"/>
      <c r="C670" s="267"/>
      <c r="D670" s="245" t="s">
        <v>283</v>
      </c>
      <c r="E670" s="268" t="s">
        <v>1</v>
      </c>
      <c r="F670" s="269" t="s">
        <v>286</v>
      </c>
      <c r="G670" s="267"/>
      <c r="H670" s="270">
        <v>0.20000000000000001</v>
      </c>
      <c r="I670" s="271"/>
      <c r="J670" s="267"/>
      <c r="K670" s="267"/>
      <c r="L670" s="272"/>
      <c r="M670" s="273"/>
      <c r="N670" s="274"/>
      <c r="O670" s="274"/>
      <c r="P670" s="274"/>
      <c r="Q670" s="274"/>
      <c r="R670" s="274"/>
      <c r="S670" s="274"/>
      <c r="T670" s="27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6" t="s">
        <v>283</v>
      </c>
      <c r="AU670" s="276" t="s">
        <v>85</v>
      </c>
      <c r="AV670" s="15" t="s">
        <v>281</v>
      </c>
      <c r="AW670" s="15" t="s">
        <v>32</v>
      </c>
      <c r="AX670" s="15" t="s">
        <v>83</v>
      </c>
      <c r="AY670" s="276" t="s">
        <v>274</v>
      </c>
    </row>
    <row r="671" s="2" customFormat="1" ht="24.15" customHeight="1">
      <c r="A671" s="39"/>
      <c r="B671" s="40"/>
      <c r="C671" s="287" t="s">
        <v>815</v>
      </c>
      <c r="D671" s="287" t="s">
        <v>385</v>
      </c>
      <c r="E671" s="288" t="s">
        <v>816</v>
      </c>
      <c r="F671" s="289" t="s">
        <v>817</v>
      </c>
      <c r="G671" s="290" t="s">
        <v>341</v>
      </c>
      <c r="H671" s="291">
        <v>0.13200000000000001</v>
      </c>
      <c r="I671" s="292"/>
      <c r="J671" s="293">
        <f>ROUND(I671*H671,2)</f>
        <v>0</v>
      </c>
      <c r="K671" s="289" t="s">
        <v>280</v>
      </c>
      <c r="L671" s="294"/>
      <c r="M671" s="295" t="s">
        <v>1</v>
      </c>
      <c r="N671" s="296" t="s">
        <v>41</v>
      </c>
      <c r="O671" s="92"/>
      <c r="P671" s="239">
        <f>O671*H671</f>
        <v>0</v>
      </c>
      <c r="Q671" s="239">
        <v>1</v>
      </c>
      <c r="R671" s="239">
        <f>Q671*H671</f>
        <v>0.13200000000000001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333</v>
      </c>
      <c r="AT671" s="241" t="s">
        <v>385</v>
      </c>
      <c r="AU671" s="241" t="s">
        <v>85</v>
      </c>
      <c r="AY671" s="18" t="s">
        <v>274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83</v>
      </c>
      <c r="BK671" s="242">
        <f>ROUND(I671*H671,2)</f>
        <v>0</v>
      </c>
      <c r="BL671" s="18" t="s">
        <v>281</v>
      </c>
      <c r="BM671" s="241" t="s">
        <v>818</v>
      </c>
    </row>
    <row r="672" s="16" customFormat="1">
      <c r="A672" s="16"/>
      <c r="B672" s="277"/>
      <c r="C672" s="278"/>
      <c r="D672" s="245" t="s">
        <v>283</v>
      </c>
      <c r="E672" s="279" t="s">
        <v>1</v>
      </c>
      <c r="F672" s="280" t="s">
        <v>810</v>
      </c>
      <c r="G672" s="278"/>
      <c r="H672" s="279" t="s">
        <v>1</v>
      </c>
      <c r="I672" s="281"/>
      <c r="J672" s="278"/>
      <c r="K672" s="278"/>
      <c r="L672" s="282"/>
      <c r="M672" s="283"/>
      <c r="N672" s="284"/>
      <c r="O672" s="284"/>
      <c r="P672" s="284"/>
      <c r="Q672" s="284"/>
      <c r="R672" s="284"/>
      <c r="S672" s="284"/>
      <c r="T672" s="285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86" t="s">
        <v>283</v>
      </c>
      <c r="AU672" s="286" t="s">
        <v>85</v>
      </c>
      <c r="AV672" s="16" t="s">
        <v>83</v>
      </c>
      <c r="AW672" s="16" t="s">
        <v>32</v>
      </c>
      <c r="AX672" s="16" t="s">
        <v>76</v>
      </c>
      <c r="AY672" s="286" t="s">
        <v>274</v>
      </c>
    </row>
    <row r="673" s="13" customFormat="1">
      <c r="A673" s="13"/>
      <c r="B673" s="243"/>
      <c r="C673" s="244"/>
      <c r="D673" s="245" t="s">
        <v>283</v>
      </c>
      <c r="E673" s="246" t="s">
        <v>1</v>
      </c>
      <c r="F673" s="247" t="s">
        <v>811</v>
      </c>
      <c r="G673" s="244"/>
      <c r="H673" s="248">
        <v>0.124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283</v>
      </c>
      <c r="AU673" s="254" t="s">
        <v>85</v>
      </c>
      <c r="AV673" s="13" t="s">
        <v>85</v>
      </c>
      <c r="AW673" s="13" t="s">
        <v>32</v>
      </c>
      <c r="AX673" s="13" t="s">
        <v>76</v>
      </c>
      <c r="AY673" s="254" t="s">
        <v>274</v>
      </c>
    </row>
    <row r="674" s="13" customFormat="1">
      <c r="A674" s="13"/>
      <c r="B674" s="243"/>
      <c r="C674" s="244"/>
      <c r="D674" s="245" t="s">
        <v>283</v>
      </c>
      <c r="E674" s="246" t="s">
        <v>1</v>
      </c>
      <c r="F674" s="247" t="s">
        <v>812</v>
      </c>
      <c r="G674" s="244"/>
      <c r="H674" s="248">
        <v>0.0080000000000000002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283</v>
      </c>
      <c r="AU674" s="254" t="s">
        <v>85</v>
      </c>
      <c r="AV674" s="13" t="s">
        <v>85</v>
      </c>
      <c r="AW674" s="13" t="s">
        <v>32</v>
      </c>
      <c r="AX674" s="13" t="s">
        <v>76</v>
      </c>
      <c r="AY674" s="254" t="s">
        <v>274</v>
      </c>
    </row>
    <row r="675" s="14" customFormat="1">
      <c r="A675" s="14"/>
      <c r="B675" s="255"/>
      <c r="C675" s="256"/>
      <c r="D675" s="245" t="s">
        <v>283</v>
      </c>
      <c r="E675" s="257" t="s">
        <v>1</v>
      </c>
      <c r="F675" s="258" t="s">
        <v>285</v>
      </c>
      <c r="G675" s="256"/>
      <c r="H675" s="259">
        <v>0.13200000000000001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5" t="s">
        <v>283</v>
      </c>
      <c r="AU675" s="265" t="s">
        <v>85</v>
      </c>
      <c r="AV675" s="14" t="s">
        <v>106</v>
      </c>
      <c r="AW675" s="14" t="s">
        <v>32</v>
      </c>
      <c r="AX675" s="14" t="s">
        <v>76</v>
      </c>
      <c r="AY675" s="265" t="s">
        <v>274</v>
      </c>
    </row>
    <row r="676" s="15" customFormat="1">
      <c r="A676" s="15"/>
      <c r="B676" s="266"/>
      <c r="C676" s="267"/>
      <c r="D676" s="245" t="s">
        <v>283</v>
      </c>
      <c r="E676" s="268" t="s">
        <v>1</v>
      </c>
      <c r="F676" s="269" t="s">
        <v>286</v>
      </c>
      <c r="G676" s="267"/>
      <c r="H676" s="270">
        <v>0.13200000000000001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6" t="s">
        <v>283</v>
      </c>
      <c r="AU676" s="276" t="s">
        <v>85</v>
      </c>
      <c r="AV676" s="15" t="s">
        <v>281</v>
      </c>
      <c r="AW676" s="15" t="s">
        <v>32</v>
      </c>
      <c r="AX676" s="15" t="s">
        <v>83</v>
      </c>
      <c r="AY676" s="276" t="s">
        <v>274</v>
      </c>
    </row>
    <row r="677" s="2" customFormat="1" ht="24.15" customHeight="1">
      <c r="A677" s="39"/>
      <c r="B677" s="40"/>
      <c r="C677" s="287" t="s">
        <v>819</v>
      </c>
      <c r="D677" s="287" t="s">
        <v>385</v>
      </c>
      <c r="E677" s="288" t="s">
        <v>820</v>
      </c>
      <c r="F677" s="289" t="s">
        <v>821</v>
      </c>
      <c r="G677" s="290" t="s">
        <v>341</v>
      </c>
      <c r="H677" s="291">
        <v>0.068000000000000005</v>
      </c>
      <c r="I677" s="292"/>
      <c r="J677" s="293">
        <f>ROUND(I677*H677,2)</f>
        <v>0</v>
      </c>
      <c r="K677" s="289" t="s">
        <v>280</v>
      </c>
      <c r="L677" s="294"/>
      <c r="M677" s="295" t="s">
        <v>1</v>
      </c>
      <c r="N677" s="296" t="s">
        <v>41</v>
      </c>
      <c r="O677" s="92"/>
      <c r="P677" s="239">
        <f>O677*H677</f>
        <v>0</v>
      </c>
      <c r="Q677" s="239">
        <v>1</v>
      </c>
      <c r="R677" s="239">
        <f>Q677*H677</f>
        <v>0.068000000000000005</v>
      </c>
      <c r="S677" s="239">
        <v>0</v>
      </c>
      <c r="T677" s="24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1" t="s">
        <v>333</v>
      </c>
      <c r="AT677" s="241" t="s">
        <v>385</v>
      </c>
      <c r="AU677" s="241" t="s">
        <v>85</v>
      </c>
      <c r="AY677" s="18" t="s">
        <v>274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8" t="s">
        <v>83</v>
      </c>
      <c r="BK677" s="242">
        <f>ROUND(I677*H677,2)</f>
        <v>0</v>
      </c>
      <c r="BL677" s="18" t="s">
        <v>281</v>
      </c>
      <c r="BM677" s="241" t="s">
        <v>822</v>
      </c>
    </row>
    <row r="678" s="16" customFormat="1">
      <c r="A678" s="16"/>
      <c r="B678" s="277"/>
      <c r="C678" s="278"/>
      <c r="D678" s="245" t="s">
        <v>283</v>
      </c>
      <c r="E678" s="279" t="s">
        <v>1</v>
      </c>
      <c r="F678" s="280" t="s">
        <v>813</v>
      </c>
      <c r="G678" s="278"/>
      <c r="H678" s="279" t="s">
        <v>1</v>
      </c>
      <c r="I678" s="281"/>
      <c r="J678" s="278"/>
      <c r="K678" s="278"/>
      <c r="L678" s="282"/>
      <c r="M678" s="283"/>
      <c r="N678" s="284"/>
      <c r="O678" s="284"/>
      <c r="P678" s="284"/>
      <c r="Q678" s="284"/>
      <c r="R678" s="284"/>
      <c r="S678" s="284"/>
      <c r="T678" s="285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6" t="s">
        <v>283</v>
      </c>
      <c r="AU678" s="286" t="s">
        <v>85</v>
      </c>
      <c r="AV678" s="16" t="s">
        <v>83</v>
      </c>
      <c r="AW678" s="16" t="s">
        <v>32</v>
      </c>
      <c r="AX678" s="16" t="s">
        <v>76</v>
      </c>
      <c r="AY678" s="286" t="s">
        <v>274</v>
      </c>
    </row>
    <row r="679" s="13" customFormat="1">
      <c r="A679" s="13"/>
      <c r="B679" s="243"/>
      <c r="C679" s="244"/>
      <c r="D679" s="245" t="s">
        <v>283</v>
      </c>
      <c r="E679" s="246" t="s">
        <v>1</v>
      </c>
      <c r="F679" s="247" t="s">
        <v>814</v>
      </c>
      <c r="G679" s="244"/>
      <c r="H679" s="248">
        <v>0.068000000000000005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283</v>
      </c>
      <c r="AU679" s="254" t="s">
        <v>85</v>
      </c>
      <c r="AV679" s="13" t="s">
        <v>85</v>
      </c>
      <c r="AW679" s="13" t="s">
        <v>32</v>
      </c>
      <c r="AX679" s="13" t="s">
        <v>76</v>
      </c>
      <c r="AY679" s="254" t="s">
        <v>274</v>
      </c>
    </row>
    <row r="680" s="14" customFormat="1">
      <c r="A680" s="14"/>
      <c r="B680" s="255"/>
      <c r="C680" s="256"/>
      <c r="D680" s="245" t="s">
        <v>283</v>
      </c>
      <c r="E680" s="257" t="s">
        <v>1</v>
      </c>
      <c r="F680" s="258" t="s">
        <v>285</v>
      </c>
      <c r="G680" s="256"/>
      <c r="H680" s="259">
        <v>0.068000000000000005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283</v>
      </c>
      <c r="AU680" s="265" t="s">
        <v>85</v>
      </c>
      <c r="AV680" s="14" t="s">
        <v>106</v>
      </c>
      <c r="AW680" s="14" t="s">
        <v>32</v>
      </c>
      <c r="AX680" s="14" t="s">
        <v>76</v>
      </c>
      <c r="AY680" s="265" t="s">
        <v>274</v>
      </c>
    </row>
    <row r="681" s="15" customFormat="1">
      <c r="A681" s="15"/>
      <c r="B681" s="266"/>
      <c r="C681" s="267"/>
      <c r="D681" s="245" t="s">
        <v>283</v>
      </c>
      <c r="E681" s="268" t="s">
        <v>1</v>
      </c>
      <c r="F681" s="269" t="s">
        <v>286</v>
      </c>
      <c r="G681" s="267"/>
      <c r="H681" s="270">
        <v>0.068000000000000005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6" t="s">
        <v>283</v>
      </c>
      <c r="AU681" s="276" t="s">
        <v>85</v>
      </c>
      <c r="AV681" s="15" t="s">
        <v>281</v>
      </c>
      <c r="AW681" s="15" t="s">
        <v>32</v>
      </c>
      <c r="AX681" s="15" t="s">
        <v>83</v>
      </c>
      <c r="AY681" s="276" t="s">
        <v>274</v>
      </c>
    </row>
    <row r="682" s="2" customFormat="1" ht="37.8" customHeight="1">
      <c r="A682" s="39"/>
      <c r="B682" s="40"/>
      <c r="C682" s="230" t="s">
        <v>823</v>
      </c>
      <c r="D682" s="230" t="s">
        <v>276</v>
      </c>
      <c r="E682" s="231" t="s">
        <v>824</v>
      </c>
      <c r="F682" s="232" t="s">
        <v>825</v>
      </c>
      <c r="G682" s="233" t="s">
        <v>341</v>
      </c>
      <c r="H682" s="234">
        <v>1.754</v>
      </c>
      <c r="I682" s="235"/>
      <c r="J682" s="236">
        <f>ROUND(I682*H682,2)</f>
        <v>0</v>
      </c>
      <c r="K682" s="232" t="s">
        <v>280</v>
      </c>
      <c r="L682" s="45"/>
      <c r="M682" s="237" t="s">
        <v>1</v>
      </c>
      <c r="N682" s="238" t="s">
        <v>41</v>
      </c>
      <c r="O682" s="92"/>
      <c r="P682" s="239">
        <f>O682*H682</f>
        <v>0</v>
      </c>
      <c r="Q682" s="239">
        <v>0.017090000000000001</v>
      </c>
      <c r="R682" s="239">
        <f>Q682*H682</f>
        <v>0.029975860000000003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281</v>
      </c>
      <c r="AT682" s="241" t="s">
        <v>276</v>
      </c>
      <c r="AU682" s="241" t="s">
        <v>85</v>
      </c>
      <c r="AY682" s="18" t="s">
        <v>274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83</v>
      </c>
      <c r="BK682" s="242">
        <f>ROUND(I682*H682,2)</f>
        <v>0</v>
      </c>
      <c r="BL682" s="18" t="s">
        <v>281</v>
      </c>
      <c r="BM682" s="241" t="s">
        <v>826</v>
      </c>
    </row>
    <row r="683" s="16" customFormat="1">
      <c r="A683" s="16"/>
      <c r="B683" s="277"/>
      <c r="C683" s="278"/>
      <c r="D683" s="245" t="s">
        <v>283</v>
      </c>
      <c r="E683" s="279" t="s">
        <v>1</v>
      </c>
      <c r="F683" s="280" t="s">
        <v>827</v>
      </c>
      <c r="G683" s="278"/>
      <c r="H683" s="279" t="s">
        <v>1</v>
      </c>
      <c r="I683" s="281"/>
      <c r="J683" s="278"/>
      <c r="K683" s="278"/>
      <c r="L683" s="282"/>
      <c r="M683" s="283"/>
      <c r="N683" s="284"/>
      <c r="O683" s="284"/>
      <c r="P683" s="284"/>
      <c r="Q683" s="284"/>
      <c r="R683" s="284"/>
      <c r="S683" s="284"/>
      <c r="T683" s="285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6" t="s">
        <v>283</v>
      </c>
      <c r="AU683" s="286" t="s">
        <v>85</v>
      </c>
      <c r="AV683" s="16" t="s">
        <v>83</v>
      </c>
      <c r="AW683" s="16" t="s">
        <v>32</v>
      </c>
      <c r="AX683" s="16" t="s">
        <v>76</v>
      </c>
      <c r="AY683" s="286" t="s">
        <v>274</v>
      </c>
    </row>
    <row r="684" s="13" customFormat="1">
      <c r="A684" s="13"/>
      <c r="B684" s="243"/>
      <c r="C684" s="244"/>
      <c r="D684" s="245" t="s">
        <v>283</v>
      </c>
      <c r="E684" s="246" t="s">
        <v>1</v>
      </c>
      <c r="F684" s="247" t="s">
        <v>828</v>
      </c>
      <c r="G684" s="244"/>
      <c r="H684" s="248">
        <v>0.23200000000000001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283</v>
      </c>
      <c r="AU684" s="254" t="s">
        <v>85</v>
      </c>
      <c r="AV684" s="13" t="s">
        <v>85</v>
      </c>
      <c r="AW684" s="13" t="s">
        <v>32</v>
      </c>
      <c r="AX684" s="13" t="s">
        <v>76</v>
      </c>
      <c r="AY684" s="254" t="s">
        <v>274</v>
      </c>
    </row>
    <row r="685" s="14" customFormat="1">
      <c r="A685" s="14"/>
      <c r="B685" s="255"/>
      <c r="C685" s="256"/>
      <c r="D685" s="245" t="s">
        <v>283</v>
      </c>
      <c r="E685" s="257" t="s">
        <v>1</v>
      </c>
      <c r="F685" s="258" t="s">
        <v>285</v>
      </c>
      <c r="G685" s="256"/>
      <c r="H685" s="259">
        <v>0.23200000000000001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5" t="s">
        <v>283</v>
      </c>
      <c r="AU685" s="265" t="s">
        <v>85</v>
      </c>
      <c r="AV685" s="14" t="s">
        <v>106</v>
      </c>
      <c r="AW685" s="14" t="s">
        <v>32</v>
      </c>
      <c r="AX685" s="14" t="s">
        <v>76</v>
      </c>
      <c r="AY685" s="265" t="s">
        <v>274</v>
      </c>
    </row>
    <row r="686" s="16" customFormat="1">
      <c r="A686" s="16"/>
      <c r="B686" s="277"/>
      <c r="C686" s="278"/>
      <c r="D686" s="245" t="s">
        <v>283</v>
      </c>
      <c r="E686" s="279" t="s">
        <v>1</v>
      </c>
      <c r="F686" s="280" t="s">
        <v>829</v>
      </c>
      <c r="G686" s="278"/>
      <c r="H686" s="279" t="s">
        <v>1</v>
      </c>
      <c r="I686" s="281"/>
      <c r="J686" s="278"/>
      <c r="K686" s="278"/>
      <c r="L686" s="282"/>
      <c r="M686" s="283"/>
      <c r="N686" s="284"/>
      <c r="O686" s="284"/>
      <c r="P686" s="284"/>
      <c r="Q686" s="284"/>
      <c r="R686" s="284"/>
      <c r="S686" s="284"/>
      <c r="T686" s="285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86" t="s">
        <v>283</v>
      </c>
      <c r="AU686" s="286" t="s">
        <v>85</v>
      </c>
      <c r="AV686" s="16" t="s">
        <v>83</v>
      </c>
      <c r="AW686" s="16" t="s">
        <v>32</v>
      </c>
      <c r="AX686" s="16" t="s">
        <v>76</v>
      </c>
      <c r="AY686" s="286" t="s">
        <v>274</v>
      </c>
    </row>
    <row r="687" s="13" customFormat="1">
      <c r="A687" s="13"/>
      <c r="B687" s="243"/>
      <c r="C687" s="244"/>
      <c r="D687" s="245" t="s">
        <v>283</v>
      </c>
      <c r="E687" s="246" t="s">
        <v>1</v>
      </c>
      <c r="F687" s="247" t="s">
        <v>830</v>
      </c>
      <c r="G687" s="244"/>
      <c r="H687" s="248">
        <v>0.316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283</v>
      </c>
      <c r="AU687" s="254" t="s">
        <v>85</v>
      </c>
      <c r="AV687" s="13" t="s">
        <v>85</v>
      </c>
      <c r="AW687" s="13" t="s">
        <v>32</v>
      </c>
      <c r="AX687" s="13" t="s">
        <v>76</v>
      </c>
      <c r="AY687" s="254" t="s">
        <v>274</v>
      </c>
    </row>
    <row r="688" s="13" customFormat="1">
      <c r="A688" s="13"/>
      <c r="B688" s="243"/>
      <c r="C688" s="244"/>
      <c r="D688" s="245" t="s">
        <v>283</v>
      </c>
      <c r="E688" s="246" t="s">
        <v>1</v>
      </c>
      <c r="F688" s="247" t="s">
        <v>831</v>
      </c>
      <c r="G688" s="244"/>
      <c r="H688" s="248">
        <v>0.26300000000000001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283</v>
      </c>
      <c r="AU688" s="254" t="s">
        <v>85</v>
      </c>
      <c r="AV688" s="13" t="s">
        <v>85</v>
      </c>
      <c r="AW688" s="13" t="s">
        <v>32</v>
      </c>
      <c r="AX688" s="13" t="s">
        <v>76</v>
      </c>
      <c r="AY688" s="254" t="s">
        <v>274</v>
      </c>
    </row>
    <row r="689" s="13" customFormat="1">
      <c r="A689" s="13"/>
      <c r="B689" s="243"/>
      <c r="C689" s="244"/>
      <c r="D689" s="245" t="s">
        <v>283</v>
      </c>
      <c r="E689" s="246" t="s">
        <v>1</v>
      </c>
      <c r="F689" s="247" t="s">
        <v>832</v>
      </c>
      <c r="G689" s="244"/>
      <c r="H689" s="248">
        <v>0.079000000000000001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283</v>
      </c>
      <c r="AU689" s="254" t="s">
        <v>85</v>
      </c>
      <c r="AV689" s="13" t="s">
        <v>85</v>
      </c>
      <c r="AW689" s="13" t="s">
        <v>32</v>
      </c>
      <c r="AX689" s="13" t="s">
        <v>76</v>
      </c>
      <c r="AY689" s="254" t="s">
        <v>274</v>
      </c>
    </row>
    <row r="690" s="13" customFormat="1">
      <c r="A690" s="13"/>
      <c r="B690" s="243"/>
      <c r="C690" s="244"/>
      <c r="D690" s="245" t="s">
        <v>283</v>
      </c>
      <c r="E690" s="246" t="s">
        <v>1</v>
      </c>
      <c r="F690" s="247" t="s">
        <v>833</v>
      </c>
      <c r="G690" s="244"/>
      <c r="H690" s="248">
        <v>0.045999999999999999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283</v>
      </c>
      <c r="AU690" s="254" t="s">
        <v>85</v>
      </c>
      <c r="AV690" s="13" t="s">
        <v>85</v>
      </c>
      <c r="AW690" s="13" t="s">
        <v>32</v>
      </c>
      <c r="AX690" s="13" t="s">
        <v>76</v>
      </c>
      <c r="AY690" s="254" t="s">
        <v>274</v>
      </c>
    </row>
    <row r="691" s="14" customFormat="1">
      <c r="A691" s="14"/>
      <c r="B691" s="255"/>
      <c r="C691" s="256"/>
      <c r="D691" s="245" t="s">
        <v>283</v>
      </c>
      <c r="E691" s="257" t="s">
        <v>1</v>
      </c>
      <c r="F691" s="258" t="s">
        <v>285</v>
      </c>
      <c r="G691" s="256"/>
      <c r="H691" s="259">
        <v>0.70399999999999996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5" t="s">
        <v>283</v>
      </c>
      <c r="AU691" s="265" t="s">
        <v>85</v>
      </c>
      <c r="AV691" s="14" t="s">
        <v>106</v>
      </c>
      <c r="AW691" s="14" t="s">
        <v>32</v>
      </c>
      <c r="AX691" s="14" t="s">
        <v>76</v>
      </c>
      <c r="AY691" s="265" t="s">
        <v>274</v>
      </c>
    </row>
    <row r="692" s="16" customFormat="1">
      <c r="A692" s="16"/>
      <c r="B692" s="277"/>
      <c r="C692" s="278"/>
      <c r="D692" s="245" t="s">
        <v>283</v>
      </c>
      <c r="E692" s="279" t="s">
        <v>1</v>
      </c>
      <c r="F692" s="280" t="s">
        <v>834</v>
      </c>
      <c r="G692" s="278"/>
      <c r="H692" s="279" t="s">
        <v>1</v>
      </c>
      <c r="I692" s="281"/>
      <c r="J692" s="278"/>
      <c r="K692" s="278"/>
      <c r="L692" s="282"/>
      <c r="M692" s="283"/>
      <c r="N692" s="284"/>
      <c r="O692" s="284"/>
      <c r="P692" s="284"/>
      <c r="Q692" s="284"/>
      <c r="R692" s="284"/>
      <c r="S692" s="284"/>
      <c r="T692" s="285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6" t="s">
        <v>283</v>
      </c>
      <c r="AU692" s="286" t="s">
        <v>85</v>
      </c>
      <c r="AV692" s="16" t="s">
        <v>83</v>
      </c>
      <c r="AW692" s="16" t="s">
        <v>32</v>
      </c>
      <c r="AX692" s="16" t="s">
        <v>76</v>
      </c>
      <c r="AY692" s="286" t="s">
        <v>274</v>
      </c>
    </row>
    <row r="693" s="13" customFormat="1">
      <c r="A693" s="13"/>
      <c r="B693" s="243"/>
      <c r="C693" s="244"/>
      <c r="D693" s="245" t="s">
        <v>283</v>
      </c>
      <c r="E693" s="246" t="s">
        <v>1</v>
      </c>
      <c r="F693" s="247" t="s">
        <v>835</v>
      </c>
      <c r="G693" s="244"/>
      <c r="H693" s="248">
        <v>0.218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283</v>
      </c>
      <c r="AU693" s="254" t="s">
        <v>85</v>
      </c>
      <c r="AV693" s="13" t="s">
        <v>85</v>
      </c>
      <c r="AW693" s="13" t="s">
        <v>32</v>
      </c>
      <c r="AX693" s="13" t="s">
        <v>76</v>
      </c>
      <c r="AY693" s="254" t="s">
        <v>274</v>
      </c>
    </row>
    <row r="694" s="14" customFormat="1">
      <c r="A694" s="14"/>
      <c r="B694" s="255"/>
      <c r="C694" s="256"/>
      <c r="D694" s="245" t="s">
        <v>283</v>
      </c>
      <c r="E694" s="257" t="s">
        <v>1</v>
      </c>
      <c r="F694" s="258" t="s">
        <v>285</v>
      </c>
      <c r="G694" s="256"/>
      <c r="H694" s="259">
        <v>0.218</v>
      </c>
      <c r="I694" s="260"/>
      <c r="J694" s="256"/>
      <c r="K694" s="256"/>
      <c r="L694" s="261"/>
      <c r="M694" s="262"/>
      <c r="N694" s="263"/>
      <c r="O694" s="263"/>
      <c r="P694" s="263"/>
      <c r="Q694" s="263"/>
      <c r="R694" s="263"/>
      <c r="S694" s="263"/>
      <c r="T694" s="26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5" t="s">
        <v>283</v>
      </c>
      <c r="AU694" s="265" t="s">
        <v>85</v>
      </c>
      <c r="AV694" s="14" t="s">
        <v>106</v>
      </c>
      <c r="AW694" s="14" t="s">
        <v>32</v>
      </c>
      <c r="AX694" s="14" t="s">
        <v>76</v>
      </c>
      <c r="AY694" s="265" t="s">
        <v>274</v>
      </c>
    </row>
    <row r="695" s="16" customFormat="1">
      <c r="A695" s="16"/>
      <c r="B695" s="277"/>
      <c r="C695" s="278"/>
      <c r="D695" s="245" t="s">
        <v>283</v>
      </c>
      <c r="E695" s="279" t="s">
        <v>1</v>
      </c>
      <c r="F695" s="280" t="s">
        <v>836</v>
      </c>
      <c r="G695" s="278"/>
      <c r="H695" s="279" t="s">
        <v>1</v>
      </c>
      <c r="I695" s="281"/>
      <c r="J695" s="278"/>
      <c r="K695" s="278"/>
      <c r="L695" s="282"/>
      <c r="M695" s="283"/>
      <c r="N695" s="284"/>
      <c r="O695" s="284"/>
      <c r="P695" s="284"/>
      <c r="Q695" s="284"/>
      <c r="R695" s="284"/>
      <c r="S695" s="284"/>
      <c r="T695" s="285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86" t="s">
        <v>283</v>
      </c>
      <c r="AU695" s="286" t="s">
        <v>85</v>
      </c>
      <c r="AV695" s="16" t="s">
        <v>83</v>
      </c>
      <c r="AW695" s="16" t="s">
        <v>32</v>
      </c>
      <c r="AX695" s="16" t="s">
        <v>76</v>
      </c>
      <c r="AY695" s="286" t="s">
        <v>274</v>
      </c>
    </row>
    <row r="696" s="13" customFormat="1">
      <c r="A696" s="13"/>
      <c r="B696" s="243"/>
      <c r="C696" s="244"/>
      <c r="D696" s="245" t="s">
        <v>283</v>
      </c>
      <c r="E696" s="246" t="s">
        <v>1</v>
      </c>
      <c r="F696" s="247" t="s">
        <v>837</v>
      </c>
      <c r="G696" s="244"/>
      <c r="H696" s="248">
        <v>0.154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283</v>
      </c>
      <c r="AU696" s="254" t="s">
        <v>85</v>
      </c>
      <c r="AV696" s="13" t="s">
        <v>85</v>
      </c>
      <c r="AW696" s="13" t="s">
        <v>32</v>
      </c>
      <c r="AX696" s="13" t="s">
        <v>76</v>
      </c>
      <c r="AY696" s="254" t="s">
        <v>274</v>
      </c>
    </row>
    <row r="697" s="14" customFormat="1">
      <c r="A697" s="14"/>
      <c r="B697" s="255"/>
      <c r="C697" s="256"/>
      <c r="D697" s="245" t="s">
        <v>283</v>
      </c>
      <c r="E697" s="257" t="s">
        <v>1</v>
      </c>
      <c r="F697" s="258" t="s">
        <v>285</v>
      </c>
      <c r="G697" s="256"/>
      <c r="H697" s="259">
        <v>0.154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283</v>
      </c>
      <c r="AU697" s="265" t="s">
        <v>85</v>
      </c>
      <c r="AV697" s="14" t="s">
        <v>106</v>
      </c>
      <c r="AW697" s="14" t="s">
        <v>32</v>
      </c>
      <c r="AX697" s="14" t="s">
        <v>76</v>
      </c>
      <c r="AY697" s="265" t="s">
        <v>274</v>
      </c>
    </row>
    <row r="698" s="16" customFormat="1">
      <c r="A698" s="16"/>
      <c r="B698" s="277"/>
      <c r="C698" s="278"/>
      <c r="D698" s="245" t="s">
        <v>283</v>
      </c>
      <c r="E698" s="279" t="s">
        <v>1</v>
      </c>
      <c r="F698" s="280" t="s">
        <v>838</v>
      </c>
      <c r="G698" s="278"/>
      <c r="H698" s="279" t="s">
        <v>1</v>
      </c>
      <c r="I698" s="281"/>
      <c r="J698" s="278"/>
      <c r="K698" s="278"/>
      <c r="L698" s="282"/>
      <c r="M698" s="283"/>
      <c r="N698" s="284"/>
      <c r="O698" s="284"/>
      <c r="P698" s="284"/>
      <c r="Q698" s="284"/>
      <c r="R698" s="284"/>
      <c r="S698" s="284"/>
      <c r="T698" s="285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86" t="s">
        <v>283</v>
      </c>
      <c r="AU698" s="286" t="s">
        <v>85</v>
      </c>
      <c r="AV698" s="16" t="s">
        <v>83</v>
      </c>
      <c r="AW698" s="16" t="s">
        <v>32</v>
      </c>
      <c r="AX698" s="16" t="s">
        <v>76</v>
      </c>
      <c r="AY698" s="286" t="s">
        <v>274</v>
      </c>
    </row>
    <row r="699" s="13" customFormat="1">
      <c r="A699" s="13"/>
      <c r="B699" s="243"/>
      <c r="C699" s="244"/>
      <c r="D699" s="245" t="s">
        <v>283</v>
      </c>
      <c r="E699" s="246" t="s">
        <v>1</v>
      </c>
      <c r="F699" s="247" t="s">
        <v>839</v>
      </c>
      <c r="G699" s="244"/>
      <c r="H699" s="248">
        <v>0.050000000000000003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283</v>
      </c>
      <c r="AU699" s="254" t="s">
        <v>85</v>
      </c>
      <c r="AV699" s="13" t="s">
        <v>85</v>
      </c>
      <c r="AW699" s="13" t="s">
        <v>32</v>
      </c>
      <c r="AX699" s="13" t="s">
        <v>76</v>
      </c>
      <c r="AY699" s="254" t="s">
        <v>274</v>
      </c>
    </row>
    <row r="700" s="13" customFormat="1">
      <c r="A700" s="13"/>
      <c r="B700" s="243"/>
      <c r="C700" s="244"/>
      <c r="D700" s="245" t="s">
        <v>283</v>
      </c>
      <c r="E700" s="246" t="s">
        <v>1</v>
      </c>
      <c r="F700" s="247" t="s">
        <v>840</v>
      </c>
      <c r="G700" s="244"/>
      <c r="H700" s="248">
        <v>0.084000000000000005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283</v>
      </c>
      <c r="AU700" s="254" t="s">
        <v>85</v>
      </c>
      <c r="AV700" s="13" t="s">
        <v>85</v>
      </c>
      <c r="AW700" s="13" t="s">
        <v>32</v>
      </c>
      <c r="AX700" s="13" t="s">
        <v>76</v>
      </c>
      <c r="AY700" s="254" t="s">
        <v>274</v>
      </c>
    </row>
    <row r="701" s="14" customFormat="1">
      <c r="A701" s="14"/>
      <c r="B701" s="255"/>
      <c r="C701" s="256"/>
      <c r="D701" s="245" t="s">
        <v>283</v>
      </c>
      <c r="E701" s="257" t="s">
        <v>1</v>
      </c>
      <c r="F701" s="258" t="s">
        <v>285</v>
      </c>
      <c r="G701" s="256"/>
      <c r="H701" s="259">
        <v>0.13400000000000001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5" t="s">
        <v>283</v>
      </c>
      <c r="AU701" s="265" t="s">
        <v>85</v>
      </c>
      <c r="AV701" s="14" t="s">
        <v>106</v>
      </c>
      <c r="AW701" s="14" t="s">
        <v>32</v>
      </c>
      <c r="AX701" s="14" t="s">
        <v>76</v>
      </c>
      <c r="AY701" s="265" t="s">
        <v>274</v>
      </c>
    </row>
    <row r="702" s="16" customFormat="1">
      <c r="A702" s="16"/>
      <c r="B702" s="277"/>
      <c r="C702" s="278"/>
      <c r="D702" s="245" t="s">
        <v>283</v>
      </c>
      <c r="E702" s="279" t="s">
        <v>1</v>
      </c>
      <c r="F702" s="280" t="s">
        <v>841</v>
      </c>
      <c r="G702" s="278"/>
      <c r="H702" s="279" t="s">
        <v>1</v>
      </c>
      <c r="I702" s="281"/>
      <c r="J702" s="278"/>
      <c r="K702" s="278"/>
      <c r="L702" s="282"/>
      <c r="M702" s="283"/>
      <c r="N702" s="284"/>
      <c r="O702" s="284"/>
      <c r="P702" s="284"/>
      <c r="Q702" s="284"/>
      <c r="R702" s="284"/>
      <c r="S702" s="284"/>
      <c r="T702" s="285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86" t="s">
        <v>283</v>
      </c>
      <c r="AU702" s="286" t="s">
        <v>85</v>
      </c>
      <c r="AV702" s="16" t="s">
        <v>83</v>
      </c>
      <c r="AW702" s="16" t="s">
        <v>32</v>
      </c>
      <c r="AX702" s="16" t="s">
        <v>76</v>
      </c>
      <c r="AY702" s="286" t="s">
        <v>274</v>
      </c>
    </row>
    <row r="703" s="13" customFormat="1">
      <c r="A703" s="13"/>
      <c r="B703" s="243"/>
      <c r="C703" s="244"/>
      <c r="D703" s="245" t="s">
        <v>283</v>
      </c>
      <c r="E703" s="246" t="s">
        <v>1</v>
      </c>
      <c r="F703" s="247" t="s">
        <v>842</v>
      </c>
      <c r="G703" s="244"/>
      <c r="H703" s="248">
        <v>0.085000000000000006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283</v>
      </c>
      <c r="AU703" s="254" t="s">
        <v>85</v>
      </c>
      <c r="AV703" s="13" t="s">
        <v>85</v>
      </c>
      <c r="AW703" s="13" t="s">
        <v>32</v>
      </c>
      <c r="AX703" s="13" t="s">
        <v>76</v>
      </c>
      <c r="AY703" s="254" t="s">
        <v>274</v>
      </c>
    </row>
    <row r="704" s="13" customFormat="1">
      <c r="A704" s="13"/>
      <c r="B704" s="243"/>
      <c r="C704" s="244"/>
      <c r="D704" s="245" t="s">
        <v>283</v>
      </c>
      <c r="E704" s="246" t="s">
        <v>1</v>
      </c>
      <c r="F704" s="247" t="s">
        <v>843</v>
      </c>
      <c r="G704" s="244"/>
      <c r="H704" s="248">
        <v>0.128</v>
      </c>
      <c r="I704" s="249"/>
      <c r="J704" s="244"/>
      <c r="K704" s="244"/>
      <c r="L704" s="250"/>
      <c r="M704" s="251"/>
      <c r="N704" s="252"/>
      <c r="O704" s="252"/>
      <c r="P704" s="252"/>
      <c r="Q704" s="252"/>
      <c r="R704" s="252"/>
      <c r="S704" s="252"/>
      <c r="T704" s="25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4" t="s">
        <v>283</v>
      </c>
      <c r="AU704" s="254" t="s">
        <v>85</v>
      </c>
      <c r="AV704" s="13" t="s">
        <v>85</v>
      </c>
      <c r="AW704" s="13" t="s">
        <v>32</v>
      </c>
      <c r="AX704" s="13" t="s">
        <v>76</v>
      </c>
      <c r="AY704" s="254" t="s">
        <v>274</v>
      </c>
    </row>
    <row r="705" s="13" customFormat="1">
      <c r="A705" s="13"/>
      <c r="B705" s="243"/>
      <c r="C705" s="244"/>
      <c r="D705" s="245" t="s">
        <v>283</v>
      </c>
      <c r="E705" s="246" t="s">
        <v>1</v>
      </c>
      <c r="F705" s="247" t="s">
        <v>844</v>
      </c>
      <c r="G705" s="244"/>
      <c r="H705" s="248">
        <v>0.053999999999999999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283</v>
      </c>
      <c r="AU705" s="254" t="s">
        <v>85</v>
      </c>
      <c r="AV705" s="13" t="s">
        <v>85</v>
      </c>
      <c r="AW705" s="13" t="s">
        <v>32</v>
      </c>
      <c r="AX705" s="13" t="s">
        <v>76</v>
      </c>
      <c r="AY705" s="254" t="s">
        <v>274</v>
      </c>
    </row>
    <row r="706" s="14" customFormat="1">
      <c r="A706" s="14"/>
      <c r="B706" s="255"/>
      <c r="C706" s="256"/>
      <c r="D706" s="245" t="s">
        <v>283</v>
      </c>
      <c r="E706" s="257" t="s">
        <v>1</v>
      </c>
      <c r="F706" s="258" t="s">
        <v>285</v>
      </c>
      <c r="G706" s="256"/>
      <c r="H706" s="259">
        <v>0.26700000000000002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283</v>
      </c>
      <c r="AU706" s="265" t="s">
        <v>85</v>
      </c>
      <c r="AV706" s="14" t="s">
        <v>106</v>
      </c>
      <c r="AW706" s="14" t="s">
        <v>32</v>
      </c>
      <c r="AX706" s="14" t="s">
        <v>76</v>
      </c>
      <c r="AY706" s="265" t="s">
        <v>274</v>
      </c>
    </row>
    <row r="707" s="13" customFormat="1">
      <c r="A707" s="13"/>
      <c r="B707" s="243"/>
      <c r="C707" s="244"/>
      <c r="D707" s="245" t="s">
        <v>283</v>
      </c>
      <c r="E707" s="246" t="s">
        <v>1</v>
      </c>
      <c r="F707" s="247" t="s">
        <v>845</v>
      </c>
      <c r="G707" s="244"/>
      <c r="H707" s="248">
        <v>0.044999999999999998</v>
      </c>
      <c r="I707" s="249"/>
      <c r="J707" s="244"/>
      <c r="K707" s="244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283</v>
      </c>
      <c r="AU707" s="254" t="s">
        <v>85</v>
      </c>
      <c r="AV707" s="13" t="s">
        <v>85</v>
      </c>
      <c r="AW707" s="13" t="s">
        <v>32</v>
      </c>
      <c r="AX707" s="13" t="s">
        <v>76</v>
      </c>
      <c r="AY707" s="254" t="s">
        <v>274</v>
      </c>
    </row>
    <row r="708" s="14" customFormat="1">
      <c r="A708" s="14"/>
      <c r="B708" s="255"/>
      <c r="C708" s="256"/>
      <c r="D708" s="245" t="s">
        <v>283</v>
      </c>
      <c r="E708" s="257" t="s">
        <v>1</v>
      </c>
      <c r="F708" s="258" t="s">
        <v>285</v>
      </c>
      <c r="G708" s="256"/>
      <c r="H708" s="259">
        <v>0.044999999999999998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5" t="s">
        <v>283</v>
      </c>
      <c r="AU708" s="265" t="s">
        <v>85</v>
      </c>
      <c r="AV708" s="14" t="s">
        <v>106</v>
      </c>
      <c r="AW708" s="14" t="s">
        <v>32</v>
      </c>
      <c r="AX708" s="14" t="s">
        <v>76</v>
      </c>
      <c r="AY708" s="265" t="s">
        <v>274</v>
      </c>
    </row>
    <row r="709" s="15" customFormat="1">
      <c r="A709" s="15"/>
      <c r="B709" s="266"/>
      <c r="C709" s="267"/>
      <c r="D709" s="245" t="s">
        <v>283</v>
      </c>
      <c r="E709" s="268" t="s">
        <v>1</v>
      </c>
      <c r="F709" s="269" t="s">
        <v>286</v>
      </c>
      <c r="G709" s="267"/>
      <c r="H709" s="270">
        <v>1.754</v>
      </c>
      <c r="I709" s="271"/>
      <c r="J709" s="267"/>
      <c r="K709" s="267"/>
      <c r="L709" s="272"/>
      <c r="M709" s="273"/>
      <c r="N709" s="274"/>
      <c r="O709" s="274"/>
      <c r="P709" s="274"/>
      <c r="Q709" s="274"/>
      <c r="R709" s="274"/>
      <c r="S709" s="274"/>
      <c r="T709" s="27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6" t="s">
        <v>283</v>
      </c>
      <c r="AU709" s="276" t="s">
        <v>85</v>
      </c>
      <c r="AV709" s="15" t="s">
        <v>281</v>
      </c>
      <c r="AW709" s="15" t="s">
        <v>32</v>
      </c>
      <c r="AX709" s="15" t="s">
        <v>83</v>
      </c>
      <c r="AY709" s="276" t="s">
        <v>274</v>
      </c>
    </row>
    <row r="710" s="2" customFormat="1" ht="24.15" customHeight="1">
      <c r="A710" s="39"/>
      <c r="B710" s="40"/>
      <c r="C710" s="287" t="s">
        <v>846</v>
      </c>
      <c r="D710" s="287" t="s">
        <v>385</v>
      </c>
      <c r="E710" s="288" t="s">
        <v>847</v>
      </c>
      <c r="F710" s="289" t="s">
        <v>848</v>
      </c>
      <c r="G710" s="290" t="s">
        <v>341</v>
      </c>
      <c r="H710" s="291">
        <v>0.23200000000000001</v>
      </c>
      <c r="I710" s="292"/>
      <c r="J710" s="293">
        <f>ROUND(I710*H710,2)</f>
        <v>0</v>
      </c>
      <c r="K710" s="289" t="s">
        <v>280</v>
      </c>
      <c r="L710" s="294"/>
      <c r="M710" s="295" t="s">
        <v>1</v>
      </c>
      <c r="N710" s="296" t="s">
        <v>41</v>
      </c>
      <c r="O710" s="92"/>
      <c r="P710" s="239">
        <f>O710*H710</f>
        <v>0</v>
      </c>
      <c r="Q710" s="239">
        <v>1</v>
      </c>
      <c r="R710" s="239">
        <f>Q710*H710</f>
        <v>0.23200000000000001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333</v>
      </c>
      <c r="AT710" s="241" t="s">
        <v>385</v>
      </c>
      <c r="AU710" s="241" t="s">
        <v>85</v>
      </c>
      <c r="AY710" s="18" t="s">
        <v>274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281</v>
      </c>
      <c r="BM710" s="241" t="s">
        <v>849</v>
      </c>
    </row>
    <row r="711" s="16" customFormat="1">
      <c r="A711" s="16"/>
      <c r="B711" s="277"/>
      <c r="C711" s="278"/>
      <c r="D711" s="245" t="s">
        <v>283</v>
      </c>
      <c r="E711" s="279" t="s">
        <v>1</v>
      </c>
      <c r="F711" s="280" t="s">
        <v>827</v>
      </c>
      <c r="G711" s="278"/>
      <c r="H711" s="279" t="s">
        <v>1</v>
      </c>
      <c r="I711" s="281"/>
      <c r="J711" s="278"/>
      <c r="K711" s="278"/>
      <c r="L711" s="282"/>
      <c r="M711" s="283"/>
      <c r="N711" s="284"/>
      <c r="O711" s="284"/>
      <c r="P711" s="284"/>
      <c r="Q711" s="284"/>
      <c r="R711" s="284"/>
      <c r="S711" s="284"/>
      <c r="T711" s="285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86" t="s">
        <v>283</v>
      </c>
      <c r="AU711" s="286" t="s">
        <v>85</v>
      </c>
      <c r="AV711" s="16" t="s">
        <v>83</v>
      </c>
      <c r="AW711" s="16" t="s">
        <v>32</v>
      </c>
      <c r="AX711" s="16" t="s">
        <v>76</v>
      </c>
      <c r="AY711" s="286" t="s">
        <v>274</v>
      </c>
    </row>
    <row r="712" s="13" customFormat="1">
      <c r="A712" s="13"/>
      <c r="B712" s="243"/>
      <c r="C712" s="244"/>
      <c r="D712" s="245" t="s">
        <v>283</v>
      </c>
      <c r="E712" s="246" t="s">
        <v>1</v>
      </c>
      <c r="F712" s="247" t="s">
        <v>828</v>
      </c>
      <c r="G712" s="244"/>
      <c r="H712" s="248">
        <v>0.23200000000000001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283</v>
      </c>
      <c r="AU712" s="254" t="s">
        <v>85</v>
      </c>
      <c r="AV712" s="13" t="s">
        <v>85</v>
      </c>
      <c r="AW712" s="13" t="s">
        <v>32</v>
      </c>
      <c r="AX712" s="13" t="s">
        <v>76</v>
      </c>
      <c r="AY712" s="254" t="s">
        <v>274</v>
      </c>
    </row>
    <row r="713" s="14" customFormat="1">
      <c r="A713" s="14"/>
      <c r="B713" s="255"/>
      <c r="C713" s="256"/>
      <c r="D713" s="245" t="s">
        <v>283</v>
      </c>
      <c r="E713" s="257" t="s">
        <v>1</v>
      </c>
      <c r="F713" s="258" t="s">
        <v>285</v>
      </c>
      <c r="G713" s="256"/>
      <c r="H713" s="259">
        <v>0.23200000000000001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283</v>
      </c>
      <c r="AU713" s="265" t="s">
        <v>85</v>
      </c>
      <c r="AV713" s="14" t="s">
        <v>106</v>
      </c>
      <c r="AW713" s="14" t="s">
        <v>32</v>
      </c>
      <c r="AX713" s="14" t="s">
        <v>76</v>
      </c>
      <c r="AY713" s="265" t="s">
        <v>274</v>
      </c>
    </row>
    <row r="714" s="15" customFormat="1">
      <c r="A714" s="15"/>
      <c r="B714" s="266"/>
      <c r="C714" s="267"/>
      <c r="D714" s="245" t="s">
        <v>283</v>
      </c>
      <c r="E714" s="268" t="s">
        <v>1</v>
      </c>
      <c r="F714" s="269" t="s">
        <v>286</v>
      </c>
      <c r="G714" s="267"/>
      <c r="H714" s="270">
        <v>0.23200000000000001</v>
      </c>
      <c r="I714" s="271"/>
      <c r="J714" s="267"/>
      <c r="K714" s="267"/>
      <c r="L714" s="272"/>
      <c r="M714" s="273"/>
      <c r="N714" s="274"/>
      <c r="O714" s="274"/>
      <c r="P714" s="274"/>
      <c r="Q714" s="274"/>
      <c r="R714" s="274"/>
      <c r="S714" s="274"/>
      <c r="T714" s="27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6" t="s">
        <v>283</v>
      </c>
      <c r="AU714" s="276" t="s">
        <v>85</v>
      </c>
      <c r="AV714" s="15" t="s">
        <v>281</v>
      </c>
      <c r="AW714" s="15" t="s">
        <v>32</v>
      </c>
      <c r="AX714" s="15" t="s">
        <v>83</v>
      </c>
      <c r="AY714" s="276" t="s">
        <v>274</v>
      </c>
    </row>
    <row r="715" s="2" customFormat="1" ht="24.15" customHeight="1">
      <c r="A715" s="39"/>
      <c r="B715" s="40"/>
      <c r="C715" s="287" t="s">
        <v>850</v>
      </c>
      <c r="D715" s="287" t="s">
        <v>385</v>
      </c>
      <c r="E715" s="288" t="s">
        <v>851</v>
      </c>
      <c r="F715" s="289" t="s">
        <v>852</v>
      </c>
      <c r="G715" s="290" t="s">
        <v>341</v>
      </c>
      <c r="H715" s="291">
        <v>0.188</v>
      </c>
      <c r="I715" s="292"/>
      <c r="J715" s="293">
        <f>ROUND(I715*H715,2)</f>
        <v>0</v>
      </c>
      <c r="K715" s="289" t="s">
        <v>280</v>
      </c>
      <c r="L715" s="294"/>
      <c r="M715" s="295" t="s">
        <v>1</v>
      </c>
      <c r="N715" s="296" t="s">
        <v>41</v>
      </c>
      <c r="O715" s="92"/>
      <c r="P715" s="239">
        <f>O715*H715</f>
        <v>0</v>
      </c>
      <c r="Q715" s="239">
        <v>1</v>
      </c>
      <c r="R715" s="239">
        <f>Q715*H715</f>
        <v>0.188</v>
      </c>
      <c r="S715" s="239">
        <v>0</v>
      </c>
      <c r="T715" s="24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1" t="s">
        <v>333</v>
      </c>
      <c r="AT715" s="241" t="s">
        <v>385</v>
      </c>
      <c r="AU715" s="241" t="s">
        <v>85</v>
      </c>
      <c r="AY715" s="18" t="s">
        <v>274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8" t="s">
        <v>83</v>
      </c>
      <c r="BK715" s="242">
        <f>ROUND(I715*H715,2)</f>
        <v>0</v>
      </c>
      <c r="BL715" s="18" t="s">
        <v>281</v>
      </c>
      <c r="BM715" s="241" t="s">
        <v>853</v>
      </c>
    </row>
    <row r="716" s="16" customFormat="1">
      <c r="A716" s="16"/>
      <c r="B716" s="277"/>
      <c r="C716" s="278"/>
      <c r="D716" s="245" t="s">
        <v>283</v>
      </c>
      <c r="E716" s="279" t="s">
        <v>1</v>
      </c>
      <c r="F716" s="280" t="s">
        <v>838</v>
      </c>
      <c r="G716" s="278"/>
      <c r="H716" s="279" t="s">
        <v>1</v>
      </c>
      <c r="I716" s="281"/>
      <c r="J716" s="278"/>
      <c r="K716" s="278"/>
      <c r="L716" s="282"/>
      <c r="M716" s="283"/>
      <c r="N716" s="284"/>
      <c r="O716" s="284"/>
      <c r="P716" s="284"/>
      <c r="Q716" s="284"/>
      <c r="R716" s="284"/>
      <c r="S716" s="284"/>
      <c r="T716" s="285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86" t="s">
        <v>283</v>
      </c>
      <c r="AU716" s="286" t="s">
        <v>85</v>
      </c>
      <c r="AV716" s="16" t="s">
        <v>83</v>
      </c>
      <c r="AW716" s="16" t="s">
        <v>32</v>
      </c>
      <c r="AX716" s="16" t="s">
        <v>76</v>
      </c>
      <c r="AY716" s="286" t="s">
        <v>274</v>
      </c>
    </row>
    <row r="717" s="13" customFormat="1">
      <c r="A717" s="13"/>
      <c r="B717" s="243"/>
      <c r="C717" s="244"/>
      <c r="D717" s="245" t="s">
        <v>283</v>
      </c>
      <c r="E717" s="246" t="s">
        <v>1</v>
      </c>
      <c r="F717" s="247" t="s">
        <v>839</v>
      </c>
      <c r="G717" s="244"/>
      <c r="H717" s="248">
        <v>0.050000000000000003</v>
      </c>
      <c r="I717" s="249"/>
      <c r="J717" s="244"/>
      <c r="K717" s="244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283</v>
      </c>
      <c r="AU717" s="254" t="s">
        <v>85</v>
      </c>
      <c r="AV717" s="13" t="s">
        <v>85</v>
      </c>
      <c r="AW717" s="13" t="s">
        <v>32</v>
      </c>
      <c r="AX717" s="13" t="s">
        <v>76</v>
      </c>
      <c r="AY717" s="254" t="s">
        <v>274</v>
      </c>
    </row>
    <row r="718" s="13" customFormat="1">
      <c r="A718" s="13"/>
      <c r="B718" s="243"/>
      <c r="C718" s="244"/>
      <c r="D718" s="245" t="s">
        <v>283</v>
      </c>
      <c r="E718" s="246" t="s">
        <v>1</v>
      </c>
      <c r="F718" s="247" t="s">
        <v>840</v>
      </c>
      <c r="G718" s="244"/>
      <c r="H718" s="248">
        <v>0.084000000000000005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283</v>
      </c>
      <c r="AU718" s="254" t="s">
        <v>85</v>
      </c>
      <c r="AV718" s="13" t="s">
        <v>85</v>
      </c>
      <c r="AW718" s="13" t="s">
        <v>32</v>
      </c>
      <c r="AX718" s="13" t="s">
        <v>76</v>
      </c>
      <c r="AY718" s="254" t="s">
        <v>274</v>
      </c>
    </row>
    <row r="719" s="13" customFormat="1">
      <c r="A719" s="13"/>
      <c r="B719" s="243"/>
      <c r="C719" s="244"/>
      <c r="D719" s="245" t="s">
        <v>283</v>
      </c>
      <c r="E719" s="246" t="s">
        <v>1</v>
      </c>
      <c r="F719" s="247" t="s">
        <v>844</v>
      </c>
      <c r="G719" s="244"/>
      <c r="H719" s="248">
        <v>0.053999999999999999</v>
      </c>
      <c r="I719" s="249"/>
      <c r="J719" s="244"/>
      <c r="K719" s="244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283</v>
      </c>
      <c r="AU719" s="254" t="s">
        <v>85</v>
      </c>
      <c r="AV719" s="13" t="s">
        <v>85</v>
      </c>
      <c r="AW719" s="13" t="s">
        <v>32</v>
      </c>
      <c r="AX719" s="13" t="s">
        <v>76</v>
      </c>
      <c r="AY719" s="254" t="s">
        <v>274</v>
      </c>
    </row>
    <row r="720" s="14" customFormat="1">
      <c r="A720" s="14"/>
      <c r="B720" s="255"/>
      <c r="C720" s="256"/>
      <c r="D720" s="245" t="s">
        <v>283</v>
      </c>
      <c r="E720" s="257" t="s">
        <v>1</v>
      </c>
      <c r="F720" s="258" t="s">
        <v>285</v>
      </c>
      <c r="G720" s="256"/>
      <c r="H720" s="259">
        <v>0.188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5" t="s">
        <v>283</v>
      </c>
      <c r="AU720" s="265" t="s">
        <v>85</v>
      </c>
      <c r="AV720" s="14" t="s">
        <v>106</v>
      </c>
      <c r="AW720" s="14" t="s">
        <v>32</v>
      </c>
      <c r="AX720" s="14" t="s">
        <v>76</v>
      </c>
      <c r="AY720" s="265" t="s">
        <v>274</v>
      </c>
    </row>
    <row r="721" s="15" customFormat="1">
      <c r="A721" s="15"/>
      <c r="B721" s="266"/>
      <c r="C721" s="267"/>
      <c r="D721" s="245" t="s">
        <v>283</v>
      </c>
      <c r="E721" s="268" t="s">
        <v>1</v>
      </c>
      <c r="F721" s="269" t="s">
        <v>286</v>
      </c>
      <c r="G721" s="267"/>
      <c r="H721" s="270">
        <v>0.188</v>
      </c>
      <c r="I721" s="271"/>
      <c r="J721" s="267"/>
      <c r="K721" s="267"/>
      <c r="L721" s="272"/>
      <c r="M721" s="273"/>
      <c r="N721" s="274"/>
      <c r="O721" s="274"/>
      <c r="P721" s="274"/>
      <c r="Q721" s="274"/>
      <c r="R721" s="274"/>
      <c r="S721" s="274"/>
      <c r="T721" s="27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6" t="s">
        <v>283</v>
      </c>
      <c r="AU721" s="276" t="s">
        <v>85</v>
      </c>
      <c r="AV721" s="15" t="s">
        <v>281</v>
      </c>
      <c r="AW721" s="15" t="s">
        <v>32</v>
      </c>
      <c r="AX721" s="15" t="s">
        <v>83</v>
      </c>
      <c r="AY721" s="276" t="s">
        <v>274</v>
      </c>
    </row>
    <row r="722" s="2" customFormat="1" ht="21.75" customHeight="1">
      <c r="A722" s="39"/>
      <c r="B722" s="40"/>
      <c r="C722" s="287" t="s">
        <v>854</v>
      </c>
      <c r="D722" s="287" t="s">
        <v>385</v>
      </c>
      <c r="E722" s="288" t="s">
        <v>855</v>
      </c>
      <c r="F722" s="289" t="s">
        <v>856</v>
      </c>
      <c r="G722" s="290" t="s">
        <v>341</v>
      </c>
      <c r="H722" s="291">
        <v>0.213</v>
      </c>
      <c r="I722" s="292"/>
      <c r="J722" s="293">
        <f>ROUND(I722*H722,2)</f>
        <v>0</v>
      </c>
      <c r="K722" s="289" t="s">
        <v>280</v>
      </c>
      <c r="L722" s="294"/>
      <c r="M722" s="295" t="s">
        <v>1</v>
      </c>
      <c r="N722" s="296" t="s">
        <v>41</v>
      </c>
      <c r="O722" s="92"/>
      <c r="P722" s="239">
        <f>O722*H722</f>
        <v>0</v>
      </c>
      <c r="Q722" s="239">
        <v>1</v>
      </c>
      <c r="R722" s="239">
        <f>Q722*H722</f>
        <v>0.213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333</v>
      </c>
      <c r="AT722" s="241" t="s">
        <v>385</v>
      </c>
      <c r="AU722" s="241" t="s">
        <v>85</v>
      </c>
      <c r="AY722" s="18" t="s">
        <v>274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281</v>
      </c>
      <c r="BM722" s="241" t="s">
        <v>857</v>
      </c>
    </row>
    <row r="723" s="16" customFormat="1">
      <c r="A723" s="16"/>
      <c r="B723" s="277"/>
      <c r="C723" s="278"/>
      <c r="D723" s="245" t="s">
        <v>283</v>
      </c>
      <c r="E723" s="279" t="s">
        <v>1</v>
      </c>
      <c r="F723" s="280" t="s">
        <v>841</v>
      </c>
      <c r="G723" s="278"/>
      <c r="H723" s="279" t="s">
        <v>1</v>
      </c>
      <c r="I723" s="281"/>
      <c r="J723" s="278"/>
      <c r="K723" s="278"/>
      <c r="L723" s="282"/>
      <c r="M723" s="283"/>
      <c r="N723" s="284"/>
      <c r="O723" s="284"/>
      <c r="P723" s="284"/>
      <c r="Q723" s="284"/>
      <c r="R723" s="284"/>
      <c r="S723" s="284"/>
      <c r="T723" s="285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6" t="s">
        <v>283</v>
      </c>
      <c r="AU723" s="286" t="s">
        <v>85</v>
      </c>
      <c r="AV723" s="16" t="s">
        <v>83</v>
      </c>
      <c r="AW723" s="16" t="s">
        <v>32</v>
      </c>
      <c r="AX723" s="16" t="s">
        <v>76</v>
      </c>
      <c r="AY723" s="286" t="s">
        <v>274</v>
      </c>
    </row>
    <row r="724" s="13" customFormat="1">
      <c r="A724" s="13"/>
      <c r="B724" s="243"/>
      <c r="C724" s="244"/>
      <c r="D724" s="245" t="s">
        <v>283</v>
      </c>
      <c r="E724" s="246" t="s">
        <v>1</v>
      </c>
      <c r="F724" s="247" t="s">
        <v>842</v>
      </c>
      <c r="G724" s="244"/>
      <c r="H724" s="248">
        <v>0.085000000000000006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283</v>
      </c>
      <c r="AU724" s="254" t="s">
        <v>85</v>
      </c>
      <c r="AV724" s="13" t="s">
        <v>85</v>
      </c>
      <c r="AW724" s="13" t="s">
        <v>32</v>
      </c>
      <c r="AX724" s="13" t="s">
        <v>76</v>
      </c>
      <c r="AY724" s="254" t="s">
        <v>274</v>
      </c>
    </row>
    <row r="725" s="13" customFormat="1">
      <c r="A725" s="13"/>
      <c r="B725" s="243"/>
      <c r="C725" s="244"/>
      <c r="D725" s="245" t="s">
        <v>283</v>
      </c>
      <c r="E725" s="246" t="s">
        <v>1</v>
      </c>
      <c r="F725" s="247" t="s">
        <v>843</v>
      </c>
      <c r="G725" s="244"/>
      <c r="H725" s="248">
        <v>0.128</v>
      </c>
      <c r="I725" s="249"/>
      <c r="J725" s="244"/>
      <c r="K725" s="244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283</v>
      </c>
      <c r="AU725" s="254" t="s">
        <v>85</v>
      </c>
      <c r="AV725" s="13" t="s">
        <v>85</v>
      </c>
      <c r="AW725" s="13" t="s">
        <v>32</v>
      </c>
      <c r="AX725" s="13" t="s">
        <v>76</v>
      </c>
      <c r="AY725" s="254" t="s">
        <v>274</v>
      </c>
    </row>
    <row r="726" s="14" customFormat="1">
      <c r="A726" s="14"/>
      <c r="B726" s="255"/>
      <c r="C726" s="256"/>
      <c r="D726" s="245" t="s">
        <v>283</v>
      </c>
      <c r="E726" s="257" t="s">
        <v>1</v>
      </c>
      <c r="F726" s="258" t="s">
        <v>285</v>
      </c>
      <c r="G726" s="256"/>
      <c r="H726" s="259">
        <v>0.213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5" t="s">
        <v>283</v>
      </c>
      <c r="AU726" s="265" t="s">
        <v>85</v>
      </c>
      <c r="AV726" s="14" t="s">
        <v>106</v>
      </c>
      <c r="AW726" s="14" t="s">
        <v>32</v>
      </c>
      <c r="AX726" s="14" t="s">
        <v>76</v>
      </c>
      <c r="AY726" s="265" t="s">
        <v>274</v>
      </c>
    </row>
    <row r="727" s="15" customFormat="1">
      <c r="A727" s="15"/>
      <c r="B727" s="266"/>
      <c r="C727" s="267"/>
      <c r="D727" s="245" t="s">
        <v>283</v>
      </c>
      <c r="E727" s="268" t="s">
        <v>1</v>
      </c>
      <c r="F727" s="269" t="s">
        <v>286</v>
      </c>
      <c r="G727" s="267"/>
      <c r="H727" s="270">
        <v>0.213</v>
      </c>
      <c r="I727" s="271"/>
      <c r="J727" s="267"/>
      <c r="K727" s="267"/>
      <c r="L727" s="272"/>
      <c r="M727" s="273"/>
      <c r="N727" s="274"/>
      <c r="O727" s="274"/>
      <c r="P727" s="274"/>
      <c r="Q727" s="274"/>
      <c r="R727" s="274"/>
      <c r="S727" s="274"/>
      <c r="T727" s="27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6" t="s">
        <v>283</v>
      </c>
      <c r="AU727" s="276" t="s">
        <v>85</v>
      </c>
      <c r="AV727" s="15" t="s">
        <v>281</v>
      </c>
      <c r="AW727" s="15" t="s">
        <v>32</v>
      </c>
      <c r="AX727" s="15" t="s">
        <v>83</v>
      </c>
      <c r="AY727" s="276" t="s">
        <v>274</v>
      </c>
    </row>
    <row r="728" s="2" customFormat="1" ht="21.75" customHeight="1">
      <c r="A728" s="39"/>
      <c r="B728" s="40"/>
      <c r="C728" s="287" t="s">
        <v>858</v>
      </c>
      <c r="D728" s="287" t="s">
        <v>385</v>
      </c>
      <c r="E728" s="288" t="s">
        <v>859</v>
      </c>
      <c r="F728" s="289" t="s">
        <v>860</v>
      </c>
      <c r="G728" s="290" t="s">
        <v>341</v>
      </c>
      <c r="H728" s="291">
        <v>0.154</v>
      </c>
      <c r="I728" s="292"/>
      <c r="J728" s="293">
        <f>ROUND(I728*H728,2)</f>
        <v>0</v>
      </c>
      <c r="K728" s="289" t="s">
        <v>280</v>
      </c>
      <c r="L728" s="294"/>
      <c r="M728" s="295" t="s">
        <v>1</v>
      </c>
      <c r="N728" s="296" t="s">
        <v>41</v>
      </c>
      <c r="O728" s="92"/>
      <c r="P728" s="239">
        <f>O728*H728</f>
        <v>0</v>
      </c>
      <c r="Q728" s="239">
        <v>1</v>
      </c>
      <c r="R728" s="239">
        <f>Q728*H728</f>
        <v>0.154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333</v>
      </c>
      <c r="AT728" s="241" t="s">
        <v>385</v>
      </c>
      <c r="AU728" s="241" t="s">
        <v>85</v>
      </c>
      <c r="AY728" s="18" t="s">
        <v>274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83</v>
      </c>
      <c r="BK728" s="242">
        <f>ROUND(I728*H728,2)</f>
        <v>0</v>
      </c>
      <c r="BL728" s="18" t="s">
        <v>281</v>
      </c>
      <c r="BM728" s="241" t="s">
        <v>861</v>
      </c>
    </row>
    <row r="729" s="16" customFormat="1">
      <c r="A729" s="16"/>
      <c r="B729" s="277"/>
      <c r="C729" s="278"/>
      <c r="D729" s="245" t="s">
        <v>283</v>
      </c>
      <c r="E729" s="279" t="s">
        <v>1</v>
      </c>
      <c r="F729" s="280" t="s">
        <v>836</v>
      </c>
      <c r="G729" s="278"/>
      <c r="H729" s="279" t="s">
        <v>1</v>
      </c>
      <c r="I729" s="281"/>
      <c r="J729" s="278"/>
      <c r="K729" s="278"/>
      <c r="L729" s="282"/>
      <c r="M729" s="283"/>
      <c r="N729" s="284"/>
      <c r="O729" s="284"/>
      <c r="P729" s="284"/>
      <c r="Q729" s="284"/>
      <c r="R729" s="284"/>
      <c r="S729" s="284"/>
      <c r="T729" s="285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86" t="s">
        <v>283</v>
      </c>
      <c r="AU729" s="286" t="s">
        <v>85</v>
      </c>
      <c r="AV729" s="16" t="s">
        <v>83</v>
      </c>
      <c r="AW729" s="16" t="s">
        <v>32</v>
      </c>
      <c r="AX729" s="16" t="s">
        <v>76</v>
      </c>
      <c r="AY729" s="286" t="s">
        <v>274</v>
      </c>
    </row>
    <row r="730" s="13" customFormat="1">
      <c r="A730" s="13"/>
      <c r="B730" s="243"/>
      <c r="C730" s="244"/>
      <c r="D730" s="245" t="s">
        <v>283</v>
      </c>
      <c r="E730" s="246" t="s">
        <v>1</v>
      </c>
      <c r="F730" s="247" t="s">
        <v>837</v>
      </c>
      <c r="G730" s="244"/>
      <c r="H730" s="248">
        <v>0.154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283</v>
      </c>
      <c r="AU730" s="254" t="s">
        <v>85</v>
      </c>
      <c r="AV730" s="13" t="s">
        <v>85</v>
      </c>
      <c r="AW730" s="13" t="s">
        <v>32</v>
      </c>
      <c r="AX730" s="13" t="s">
        <v>76</v>
      </c>
      <c r="AY730" s="254" t="s">
        <v>274</v>
      </c>
    </row>
    <row r="731" s="14" customFormat="1">
      <c r="A731" s="14"/>
      <c r="B731" s="255"/>
      <c r="C731" s="256"/>
      <c r="D731" s="245" t="s">
        <v>283</v>
      </c>
      <c r="E731" s="257" t="s">
        <v>1</v>
      </c>
      <c r="F731" s="258" t="s">
        <v>285</v>
      </c>
      <c r="G731" s="256"/>
      <c r="H731" s="259">
        <v>0.154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5" t="s">
        <v>283</v>
      </c>
      <c r="AU731" s="265" t="s">
        <v>85</v>
      </c>
      <c r="AV731" s="14" t="s">
        <v>106</v>
      </c>
      <c r="AW731" s="14" t="s">
        <v>32</v>
      </c>
      <c r="AX731" s="14" t="s">
        <v>76</v>
      </c>
      <c r="AY731" s="265" t="s">
        <v>274</v>
      </c>
    </row>
    <row r="732" s="15" customFormat="1">
      <c r="A732" s="15"/>
      <c r="B732" s="266"/>
      <c r="C732" s="267"/>
      <c r="D732" s="245" t="s">
        <v>283</v>
      </c>
      <c r="E732" s="268" t="s">
        <v>1</v>
      </c>
      <c r="F732" s="269" t="s">
        <v>286</v>
      </c>
      <c r="G732" s="267"/>
      <c r="H732" s="270">
        <v>0.154</v>
      </c>
      <c r="I732" s="271"/>
      <c r="J732" s="267"/>
      <c r="K732" s="267"/>
      <c r="L732" s="272"/>
      <c r="M732" s="273"/>
      <c r="N732" s="274"/>
      <c r="O732" s="274"/>
      <c r="P732" s="274"/>
      <c r="Q732" s="274"/>
      <c r="R732" s="274"/>
      <c r="S732" s="274"/>
      <c r="T732" s="27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6" t="s">
        <v>283</v>
      </c>
      <c r="AU732" s="276" t="s">
        <v>85</v>
      </c>
      <c r="AV732" s="15" t="s">
        <v>281</v>
      </c>
      <c r="AW732" s="15" t="s">
        <v>32</v>
      </c>
      <c r="AX732" s="15" t="s">
        <v>83</v>
      </c>
      <c r="AY732" s="276" t="s">
        <v>274</v>
      </c>
    </row>
    <row r="733" s="2" customFormat="1" ht="24.15" customHeight="1">
      <c r="A733" s="39"/>
      <c r="B733" s="40"/>
      <c r="C733" s="287" t="s">
        <v>862</v>
      </c>
      <c r="D733" s="287" t="s">
        <v>385</v>
      </c>
      <c r="E733" s="288" t="s">
        <v>863</v>
      </c>
      <c r="F733" s="289" t="s">
        <v>864</v>
      </c>
      <c r="G733" s="290" t="s">
        <v>341</v>
      </c>
      <c r="H733" s="291">
        <v>0.70399999999999996</v>
      </c>
      <c r="I733" s="292"/>
      <c r="J733" s="293">
        <f>ROUND(I733*H733,2)</f>
        <v>0</v>
      </c>
      <c r="K733" s="289" t="s">
        <v>280</v>
      </c>
      <c r="L733" s="294"/>
      <c r="M733" s="295" t="s">
        <v>1</v>
      </c>
      <c r="N733" s="296" t="s">
        <v>41</v>
      </c>
      <c r="O733" s="92"/>
      <c r="P733" s="239">
        <f>O733*H733</f>
        <v>0</v>
      </c>
      <c r="Q733" s="239">
        <v>1</v>
      </c>
      <c r="R733" s="239">
        <f>Q733*H733</f>
        <v>0.70399999999999996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333</v>
      </c>
      <c r="AT733" s="241" t="s">
        <v>385</v>
      </c>
      <c r="AU733" s="241" t="s">
        <v>85</v>
      </c>
      <c r="AY733" s="18" t="s">
        <v>274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83</v>
      </c>
      <c r="BK733" s="242">
        <f>ROUND(I733*H733,2)</f>
        <v>0</v>
      </c>
      <c r="BL733" s="18" t="s">
        <v>281</v>
      </c>
      <c r="BM733" s="241" t="s">
        <v>865</v>
      </c>
    </row>
    <row r="734" s="16" customFormat="1">
      <c r="A734" s="16"/>
      <c r="B734" s="277"/>
      <c r="C734" s="278"/>
      <c r="D734" s="245" t="s">
        <v>283</v>
      </c>
      <c r="E734" s="279" t="s">
        <v>1</v>
      </c>
      <c r="F734" s="280" t="s">
        <v>829</v>
      </c>
      <c r="G734" s="278"/>
      <c r="H734" s="279" t="s">
        <v>1</v>
      </c>
      <c r="I734" s="281"/>
      <c r="J734" s="278"/>
      <c r="K734" s="278"/>
      <c r="L734" s="282"/>
      <c r="M734" s="283"/>
      <c r="N734" s="284"/>
      <c r="O734" s="284"/>
      <c r="P734" s="284"/>
      <c r="Q734" s="284"/>
      <c r="R734" s="284"/>
      <c r="S734" s="284"/>
      <c r="T734" s="285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6" t="s">
        <v>283</v>
      </c>
      <c r="AU734" s="286" t="s">
        <v>85</v>
      </c>
      <c r="AV734" s="16" t="s">
        <v>83</v>
      </c>
      <c r="AW734" s="16" t="s">
        <v>32</v>
      </c>
      <c r="AX734" s="16" t="s">
        <v>76</v>
      </c>
      <c r="AY734" s="286" t="s">
        <v>274</v>
      </c>
    </row>
    <row r="735" s="13" customFormat="1">
      <c r="A735" s="13"/>
      <c r="B735" s="243"/>
      <c r="C735" s="244"/>
      <c r="D735" s="245" t="s">
        <v>283</v>
      </c>
      <c r="E735" s="246" t="s">
        <v>1</v>
      </c>
      <c r="F735" s="247" t="s">
        <v>830</v>
      </c>
      <c r="G735" s="244"/>
      <c r="H735" s="248">
        <v>0.316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283</v>
      </c>
      <c r="AU735" s="254" t="s">
        <v>85</v>
      </c>
      <c r="AV735" s="13" t="s">
        <v>85</v>
      </c>
      <c r="AW735" s="13" t="s">
        <v>32</v>
      </c>
      <c r="AX735" s="13" t="s">
        <v>76</v>
      </c>
      <c r="AY735" s="254" t="s">
        <v>274</v>
      </c>
    </row>
    <row r="736" s="13" customFormat="1">
      <c r="A736" s="13"/>
      <c r="B736" s="243"/>
      <c r="C736" s="244"/>
      <c r="D736" s="245" t="s">
        <v>283</v>
      </c>
      <c r="E736" s="246" t="s">
        <v>1</v>
      </c>
      <c r="F736" s="247" t="s">
        <v>831</v>
      </c>
      <c r="G736" s="244"/>
      <c r="H736" s="248">
        <v>0.26300000000000001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283</v>
      </c>
      <c r="AU736" s="254" t="s">
        <v>85</v>
      </c>
      <c r="AV736" s="13" t="s">
        <v>85</v>
      </c>
      <c r="AW736" s="13" t="s">
        <v>32</v>
      </c>
      <c r="AX736" s="13" t="s">
        <v>76</v>
      </c>
      <c r="AY736" s="254" t="s">
        <v>274</v>
      </c>
    </row>
    <row r="737" s="13" customFormat="1">
      <c r="A737" s="13"/>
      <c r="B737" s="243"/>
      <c r="C737" s="244"/>
      <c r="D737" s="245" t="s">
        <v>283</v>
      </c>
      <c r="E737" s="246" t="s">
        <v>1</v>
      </c>
      <c r="F737" s="247" t="s">
        <v>832</v>
      </c>
      <c r="G737" s="244"/>
      <c r="H737" s="248">
        <v>0.079000000000000001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283</v>
      </c>
      <c r="AU737" s="254" t="s">
        <v>85</v>
      </c>
      <c r="AV737" s="13" t="s">
        <v>85</v>
      </c>
      <c r="AW737" s="13" t="s">
        <v>32</v>
      </c>
      <c r="AX737" s="13" t="s">
        <v>76</v>
      </c>
      <c r="AY737" s="254" t="s">
        <v>274</v>
      </c>
    </row>
    <row r="738" s="13" customFormat="1">
      <c r="A738" s="13"/>
      <c r="B738" s="243"/>
      <c r="C738" s="244"/>
      <c r="D738" s="245" t="s">
        <v>283</v>
      </c>
      <c r="E738" s="246" t="s">
        <v>1</v>
      </c>
      <c r="F738" s="247" t="s">
        <v>833</v>
      </c>
      <c r="G738" s="244"/>
      <c r="H738" s="248">
        <v>0.045999999999999999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283</v>
      </c>
      <c r="AU738" s="254" t="s">
        <v>85</v>
      </c>
      <c r="AV738" s="13" t="s">
        <v>85</v>
      </c>
      <c r="AW738" s="13" t="s">
        <v>32</v>
      </c>
      <c r="AX738" s="13" t="s">
        <v>76</v>
      </c>
      <c r="AY738" s="254" t="s">
        <v>274</v>
      </c>
    </row>
    <row r="739" s="14" customFormat="1">
      <c r="A739" s="14"/>
      <c r="B739" s="255"/>
      <c r="C739" s="256"/>
      <c r="D739" s="245" t="s">
        <v>283</v>
      </c>
      <c r="E739" s="257" t="s">
        <v>1</v>
      </c>
      <c r="F739" s="258" t="s">
        <v>285</v>
      </c>
      <c r="G739" s="256"/>
      <c r="H739" s="259">
        <v>0.70399999999999996</v>
      </c>
      <c r="I739" s="260"/>
      <c r="J739" s="256"/>
      <c r="K739" s="256"/>
      <c r="L739" s="261"/>
      <c r="M739" s="262"/>
      <c r="N739" s="263"/>
      <c r="O739" s="263"/>
      <c r="P739" s="263"/>
      <c r="Q739" s="263"/>
      <c r="R739" s="263"/>
      <c r="S739" s="263"/>
      <c r="T739" s="26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5" t="s">
        <v>283</v>
      </c>
      <c r="AU739" s="265" t="s">
        <v>85</v>
      </c>
      <c r="AV739" s="14" t="s">
        <v>106</v>
      </c>
      <c r="AW739" s="14" t="s">
        <v>32</v>
      </c>
      <c r="AX739" s="14" t="s">
        <v>76</v>
      </c>
      <c r="AY739" s="265" t="s">
        <v>274</v>
      </c>
    </row>
    <row r="740" s="15" customFormat="1">
      <c r="A740" s="15"/>
      <c r="B740" s="266"/>
      <c r="C740" s="267"/>
      <c r="D740" s="245" t="s">
        <v>283</v>
      </c>
      <c r="E740" s="268" t="s">
        <v>1</v>
      </c>
      <c r="F740" s="269" t="s">
        <v>286</v>
      </c>
      <c r="G740" s="267"/>
      <c r="H740" s="270">
        <v>0.70399999999999996</v>
      </c>
      <c r="I740" s="271"/>
      <c r="J740" s="267"/>
      <c r="K740" s="267"/>
      <c r="L740" s="272"/>
      <c r="M740" s="273"/>
      <c r="N740" s="274"/>
      <c r="O740" s="274"/>
      <c r="P740" s="274"/>
      <c r="Q740" s="274"/>
      <c r="R740" s="274"/>
      <c r="S740" s="274"/>
      <c r="T740" s="27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6" t="s">
        <v>283</v>
      </c>
      <c r="AU740" s="276" t="s">
        <v>85</v>
      </c>
      <c r="AV740" s="15" t="s">
        <v>281</v>
      </c>
      <c r="AW740" s="15" t="s">
        <v>32</v>
      </c>
      <c r="AX740" s="15" t="s">
        <v>83</v>
      </c>
      <c r="AY740" s="276" t="s">
        <v>274</v>
      </c>
    </row>
    <row r="741" s="2" customFormat="1" ht="24.15" customHeight="1">
      <c r="A741" s="39"/>
      <c r="B741" s="40"/>
      <c r="C741" s="287" t="s">
        <v>866</v>
      </c>
      <c r="D741" s="287" t="s">
        <v>385</v>
      </c>
      <c r="E741" s="288" t="s">
        <v>867</v>
      </c>
      <c r="F741" s="289" t="s">
        <v>868</v>
      </c>
      <c r="G741" s="290" t="s">
        <v>341</v>
      </c>
      <c r="H741" s="291">
        <v>0.218</v>
      </c>
      <c r="I741" s="292"/>
      <c r="J741" s="293">
        <f>ROUND(I741*H741,2)</f>
        <v>0</v>
      </c>
      <c r="K741" s="289" t="s">
        <v>280</v>
      </c>
      <c r="L741" s="294"/>
      <c r="M741" s="295" t="s">
        <v>1</v>
      </c>
      <c r="N741" s="296" t="s">
        <v>41</v>
      </c>
      <c r="O741" s="92"/>
      <c r="P741" s="239">
        <f>O741*H741</f>
        <v>0</v>
      </c>
      <c r="Q741" s="239">
        <v>1</v>
      </c>
      <c r="R741" s="239">
        <f>Q741*H741</f>
        <v>0.218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333</v>
      </c>
      <c r="AT741" s="241" t="s">
        <v>385</v>
      </c>
      <c r="AU741" s="241" t="s">
        <v>85</v>
      </c>
      <c r="AY741" s="18" t="s">
        <v>274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83</v>
      </c>
      <c r="BK741" s="242">
        <f>ROUND(I741*H741,2)</f>
        <v>0</v>
      </c>
      <c r="BL741" s="18" t="s">
        <v>281</v>
      </c>
      <c r="BM741" s="241" t="s">
        <v>869</v>
      </c>
    </row>
    <row r="742" s="16" customFormat="1">
      <c r="A742" s="16"/>
      <c r="B742" s="277"/>
      <c r="C742" s="278"/>
      <c r="D742" s="245" t="s">
        <v>283</v>
      </c>
      <c r="E742" s="279" t="s">
        <v>1</v>
      </c>
      <c r="F742" s="280" t="s">
        <v>834</v>
      </c>
      <c r="G742" s="278"/>
      <c r="H742" s="279" t="s">
        <v>1</v>
      </c>
      <c r="I742" s="281"/>
      <c r="J742" s="278"/>
      <c r="K742" s="278"/>
      <c r="L742" s="282"/>
      <c r="M742" s="283"/>
      <c r="N742" s="284"/>
      <c r="O742" s="284"/>
      <c r="P742" s="284"/>
      <c r="Q742" s="284"/>
      <c r="R742" s="284"/>
      <c r="S742" s="284"/>
      <c r="T742" s="285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86" t="s">
        <v>283</v>
      </c>
      <c r="AU742" s="286" t="s">
        <v>85</v>
      </c>
      <c r="AV742" s="16" t="s">
        <v>83</v>
      </c>
      <c r="AW742" s="16" t="s">
        <v>32</v>
      </c>
      <c r="AX742" s="16" t="s">
        <v>76</v>
      </c>
      <c r="AY742" s="286" t="s">
        <v>274</v>
      </c>
    </row>
    <row r="743" s="13" customFormat="1">
      <c r="A743" s="13"/>
      <c r="B743" s="243"/>
      <c r="C743" s="244"/>
      <c r="D743" s="245" t="s">
        <v>283</v>
      </c>
      <c r="E743" s="246" t="s">
        <v>1</v>
      </c>
      <c r="F743" s="247" t="s">
        <v>835</v>
      </c>
      <c r="G743" s="244"/>
      <c r="H743" s="248">
        <v>0.218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283</v>
      </c>
      <c r="AU743" s="254" t="s">
        <v>85</v>
      </c>
      <c r="AV743" s="13" t="s">
        <v>85</v>
      </c>
      <c r="AW743" s="13" t="s">
        <v>32</v>
      </c>
      <c r="AX743" s="13" t="s">
        <v>76</v>
      </c>
      <c r="AY743" s="254" t="s">
        <v>274</v>
      </c>
    </row>
    <row r="744" s="14" customFormat="1">
      <c r="A744" s="14"/>
      <c r="B744" s="255"/>
      <c r="C744" s="256"/>
      <c r="D744" s="245" t="s">
        <v>283</v>
      </c>
      <c r="E744" s="257" t="s">
        <v>1</v>
      </c>
      <c r="F744" s="258" t="s">
        <v>285</v>
      </c>
      <c r="G744" s="256"/>
      <c r="H744" s="259">
        <v>0.218</v>
      </c>
      <c r="I744" s="260"/>
      <c r="J744" s="256"/>
      <c r="K744" s="256"/>
      <c r="L744" s="261"/>
      <c r="M744" s="262"/>
      <c r="N744" s="263"/>
      <c r="O744" s="263"/>
      <c r="P744" s="263"/>
      <c r="Q744" s="263"/>
      <c r="R744" s="263"/>
      <c r="S744" s="263"/>
      <c r="T744" s="26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5" t="s">
        <v>283</v>
      </c>
      <c r="AU744" s="265" t="s">
        <v>85</v>
      </c>
      <c r="AV744" s="14" t="s">
        <v>106</v>
      </c>
      <c r="AW744" s="14" t="s">
        <v>32</v>
      </c>
      <c r="AX744" s="14" t="s">
        <v>76</v>
      </c>
      <c r="AY744" s="265" t="s">
        <v>274</v>
      </c>
    </row>
    <row r="745" s="15" customFormat="1">
      <c r="A745" s="15"/>
      <c r="B745" s="266"/>
      <c r="C745" s="267"/>
      <c r="D745" s="245" t="s">
        <v>283</v>
      </c>
      <c r="E745" s="268" t="s">
        <v>1</v>
      </c>
      <c r="F745" s="269" t="s">
        <v>286</v>
      </c>
      <c r="G745" s="267"/>
      <c r="H745" s="270">
        <v>0.218</v>
      </c>
      <c r="I745" s="271"/>
      <c r="J745" s="267"/>
      <c r="K745" s="267"/>
      <c r="L745" s="272"/>
      <c r="M745" s="273"/>
      <c r="N745" s="274"/>
      <c r="O745" s="274"/>
      <c r="P745" s="274"/>
      <c r="Q745" s="274"/>
      <c r="R745" s="274"/>
      <c r="S745" s="274"/>
      <c r="T745" s="27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6" t="s">
        <v>283</v>
      </c>
      <c r="AU745" s="276" t="s">
        <v>85</v>
      </c>
      <c r="AV745" s="15" t="s">
        <v>281</v>
      </c>
      <c r="AW745" s="15" t="s">
        <v>32</v>
      </c>
      <c r="AX745" s="15" t="s">
        <v>83</v>
      </c>
      <c r="AY745" s="276" t="s">
        <v>274</v>
      </c>
    </row>
    <row r="746" s="2" customFormat="1" ht="24.15" customHeight="1">
      <c r="A746" s="39"/>
      <c r="B746" s="40"/>
      <c r="C746" s="287" t="s">
        <v>870</v>
      </c>
      <c r="D746" s="287" t="s">
        <v>385</v>
      </c>
      <c r="E746" s="288" t="s">
        <v>871</v>
      </c>
      <c r="F746" s="289" t="s">
        <v>872</v>
      </c>
      <c r="G746" s="290" t="s">
        <v>341</v>
      </c>
      <c r="H746" s="291">
        <v>0.044999999999999998</v>
      </c>
      <c r="I746" s="292"/>
      <c r="J746" s="293">
        <f>ROUND(I746*H746,2)</f>
        <v>0</v>
      </c>
      <c r="K746" s="289" t="s">
        <v>280</v>
      </c>
      <c r="L746" s="294"/>
      <c r="M746" s="295" t="s">
        <v>1</v>
      </c>
      <c r="N746" s="296" t="s">
        <v>41</v>
      </c>
      <c r="O746" s="92"/>
      <c r="P746" s="239">
        <f>O746*H746</f>
        <v>0</v>
      </c>
      <c r="Q746" s="239">
        <v>1</v>
      </c>
      <c r="R746" s="239">
        <f>Q746*H746</f>
        <v>0.044999999999999998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333</v>
      </c>
      <c r="AT746" s="241" t="s">
        <v>385</v>
      </c>
      <c r="AU746" s="241" t="s">
        <v>85</v>
      </c>
      <c r="AY746" s="18" t="s">
        <v>274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83</v>
      </c>
      <c r="BK746" s="242">
        <f>ROUND(I746*H746,2)</f>
        <v>0</v>
      </c>
      <c r="BL746" s="18" t="s">
        <v>281</v>
      </c>
      <c r="BM746" s="241" t="s">
        <v>873</v>
      </c>
    </row>
    <row r="747" s="13" customFormat="1">
      <c r="A747" s="13"/>
      <c r="B747" s="243"/>
      <c r="C747" s="244"/>
      <c r="D747" s="245" t="s">
        <v>283</v>
      </c>
      <c r="E747" s="246" t="s">
        <v>1</v>
      </c>
      <c r="F747" s="247" t="s">
        <v>845</v>
      </c>
      <c r="G747" s="244"/>
      <c r="H747" s="248">
        <v>0.044999999999999998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283</v>
      </c>
      <c r="AU747" s="254" t="s">
        <v>85</v>
      </c>
      <c r="AV747" s="13" t="s">
        <v>85</v>
      </c>
      <c r="AW747" s="13" t="s">
        <v>32</v>
      </c>
      <c r="AX747" s="13" t="s">
        <v>76</v>
      </c>
      <c r="AY747" s="254" t="s">
        <v>274</v>
      </c>
    </row>
    <row r="748" s="14" customFormat="1">
      <c r="A748" s="14"/>
      <c r="B748" s="255"/>
      <c r="C748" s="256"/>
      <c r="D748" s="245" t="s">
        <v>283</v>
      </c>
      <c r="E748" s="257" t="s">
        <v>1</v>
      </c>
      <c r="F748" s="258" t="s">
        <v>285</v>
      </c>
      <c r="G748" s="256"/>
      <c r="H748" s="259">
        <v>0.044999999999999998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5" t="s">
        <v>283</v>
      </c>
      <c r="AU748" s="265" t="s">
        <v>85</v>
      </c>
      <c r="AV748" s="14" t="s">
        <v>106</v>
      </c>
      <c r="AW748" s="14" t="s">
        <v>32</v>
      </c>
      <c r="AX748" s="14" t="s">
        <v>76</v>
      </c>
      <c r="AY748" s="265" t="s">
        <v>274</v>
      </c>
    </row>
    <row r="749" s="15" customFormat="1">
      <c r="A749" s="15"/>
      <c r="B749" s="266"/>
      <c r="C749" s="267"/>
      <c r="D749" s="245" t="s">
        <v>283</v>
      </c>
      <c r="E749" s="268" t="s">
        <v>1</v>
      </c>
      <c r="F749" s="269" t="s">
        <v>286</v>
      </c>
      <c r="G749" s="267"/>
      <c r="H749" s="270">
        <v>0.044999999999999998</v>
      </c>
      <c r="I749" s="271"/>
      <c r="J749" s="267"/>
      <c r="K749" s="267"/>
      <c r="L749" s="272"/>
      <c r="M749" s="273"/>
      <c r="N749" s="274"/>
      <c r="O749" s="274"/>
      <c r="P749" s="274"/>
      <c r="Q749" s="274"/>
      <c r="R749" s="274"/>
      <c r="S749" s="274"/>
      <c r="T749" s="27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6" t="s">
        <v>283</v>
      </c>
      <c r="AU749" s="276" t="s">
        <v>85</v>
      </c>
      <c r="AV749" s="15" t="s">
        <v>281</v>
      </c>
      <c r="AW749" s="15" t="s">
        <v>32</v>
      </c>
      <c r="AX749" s="15" t="s">
        <v>83</v>
      </c>
      <c r="AY749" s="276" t="s">
        <v>274</v>
      </c>
    </row>
    <row r="750" s="2" customFormat="1" ht="33" customHeight="1">
      <c r="A750" s="39"/>
      <c r="B750" s="40"/>
      <c r="C750" s="230" t="s">
        <v>874</v>
      </c>
      <c r="D750" s="230" t="s">
        <v>276</v>
      </c>
      <c r="E750" s="231" t="s">
        <v>875</v>
      </c>
      <c r="F750" s="232" t="s">
        <v>876</v>
      </c>
      <c r="G750" s="233" t="s">
        <v>341</v>
      </c>
      <c r="H750" s="234">
        <v>1.1419999999999999</v>
      </c>
      <c r="I750" s="235"/>
      <c r="J750" s="236">
        <f>ROUND(I750*H750,2)</f>
        <v>0</v>
      </c>
      <c r="K750" s="232" t="s">
        <v>280</v>
      </c>
      <c r="L750" s="45"/>
      <c r="M750" s="237" t="s">
        <v>1</v>
      </c>
      <c r="N750" s="238" t="s">
        <v>41</v>
      </c>
      <c r="O750" s="92"/>
      <c r="P750" s="239">
        <f>O750*H750</f>
        <v>0</v>
      </c>
      <c r="Q750" s="239">
        <v>0.01221</v>
      </c>
      <c r="R750" s="239">
        <f>Q750*H750</f>
        <v>0.013943819999999999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281</v>
      </c>
      <c r="AT750" s="241" t="s">
        <v>276</v>
      </c>
      <c r="AU750" s="241" t="s">
        <v>85</v>
      </c>
      <c r="AY750" s="18" t="s">
        <v>274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83</v>
      </c>
      <c r="BK750" s="242">
        <f>ROUND(I750*H750,2)</f>
        <v>0</v>
      </c>
      <c r="BL750" s="18" t="s">
        <v>281</v>
      </c>
      <c r="BM750" s="241" t="s">
        <v>877</v>
      </c>
    </row>
    <row r="751" s="16" customFormat="1">
      <c r="A751" s="16"/>
      <c r="B751" s="277"/>
      <c r="C751" s="278"/>
      <c r="D751" s="245" t="s">
        <v>283</v>
      </c>
      <c r="E751" s="279" t="s">
        <v>1</v>
      </c>
      <c r="F751" s="280" t="s">
        <v>878</v>
      </c>
      <c r="G751" s="278"/>
      <c r="H751" s="279" t="s">
        <v>1</v>
      </c>
      <c r="I751" s="281"/>
      <c r="J751" s="278"/>
      <c r="K751" s="278"/>
      <c r="L751" s="282"/>
      <c r="M751" s="283"/>
      <c r="N751" s="284"/>
      <c r="O751" s="284"/>
      <c r="P751" s="284"/>
      <c r="Q751" s="284"/>
      <c r="R751" s="284"/>
      <c r="S751" s="284"/>
      <c r="T751" s="285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86" t="s">
        <v>283</v>
      </c>
      <c r="AU751" s="286" t="s">
        <v>85</v>
      </c>
      <c r="AV751" s="16" t="s">
        <v>83</v>
      </c>
      <c r="AW751" s="16" t="s">
        <v>32</v>
      </c>
      <c r="AX751" s="16" t="s">
        <v>76</v>
      </c>
      <c r="AY751" s="286" t="s">
        <v>274</v>
      </c>
    </row>
    <row r="752" s="13" customFormat="1">
      <c r="A752" s="13"/>
      <c r="B752" s="243"/>
      <c r="C752" s="244"/>
      <c r="D752" s="245" t="s">
        <v>283</v>
      </c>
      <c r="E752" s="246" t="s">
        <v>1</v>
      </c>
      <c r="F752" s="247" t="s">
        <v>879</v>
      </c>
      <c r="G752" s="244"/>
      <c r="H752" s="248">
        <v>1.1419999999999999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283</v>
      </c>
      <c r="AU752" s="254" t="s">
        <v>85</v>
      </c>
      <c r="AV752" s="13" t="s">
        <v>85</v>
      </c>
      <c r="AW752" s="13" t="s">
        <v>32</v>
      </c>
      <c r="AX752" s="13" t="s">
        <v>76</v>
      </c>
      <c r="AY752" s="254" t="s">
        <v>274</v>
      </c>
    </row>
    <row r="753" s="14" customFormat="1">
      <c r="A753" s="14"/>
      <c r="B753" s="255"/>
      <c r="C753" s="256"/>
      <c r="D753" s="245" t="s">
        <v>283</v>
      </c>
      <c r="E753" s="257" t="s">
        <v>1</v>
      </c>
      <c r="F753" s="258" t="s">
        <v>285</v>
      </c>
      <c r="G753" s="256"/>
      <c r="H753" s="259">
        <v>1.1419999999999999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5" t="s">
        <v>283</v>
      </c>
      <c r="AU753" s="265" t="s">
        <v>85</v>
      </c>
      <c r="AV753" s="14" t="s">
        <v>106</v>
      </c>
      <c r="AW753" s="14" t="s">
        <v>32</v>
      </c>
      <c r="AX753" s="14" t="s">
        <v>76</v>
      </c>
      <c r="AY753" s="265" t="s">
        <v>274</v>
      </c>
    </row>
    <row r="754" s="15" customFormat="1">
      <c r="A754" s="15"/>
      <c r="B754" s="266"/>
      <c r="C754" s="267"/>
      <c r="D754" s="245" t="s">
        <v>283</v>
      </c>
      <c r="E754" s="268" t="s">
        <v>1</v>
      </c>
      <c r="F754" s="269" t="s">
        <v>286</v>
      </c>
      <c r="G754" s="267"/>
      <c r="H754" s="270">
        <v>1.1419999999999999</v>
      </c>
      <c r="I754" s="271"/>
      <c r="J754" s="267"/>
      <c r="K754" s="267"/>
      <c r="L754" s="272"/>
      <c r="M754" s="273"/>
      <c r="N754" s="274"/>
      <c r="O754" s="274"/>
      <c r="P754" s="274"/>
      <c r="Q754" s="274"/>
      <c r="R754" s="274"/>
      <c r="S754" s="274"/>
      <c r="T754" s="27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6" t="s">
        <v>283</v>
      </c>
      <c r="AU754" s="276" t="s">
        <v>85</v>
      </c>
      <c r="AV754" s="15" t="s">
        <v>281</v>
      </c>
      <c r="AW754" s="15" t="s">
        <v>32</v>
      </c>
      <c r="AX754" s="15" t="s">
        <v>83</v>
      </c>
      <c r="AY754" s="276" t="s">
        <v>274</v>
      </c>
    </row>
    <row r="755" s="2" customFormat="1" ht="21.75" customHeight="1">
      <c r="A755" s="39"/>
      <c r="B755" s="40"/>
      <c r="C755" s="287" t="s">
        <v>880</v>
      </c>
      <c r="D755" s="287" t="s">
        <v>385</v>
      </c>
      <c r="E755" s="288" t="s">
        <v>881</v>
      </c>
      <c r="F755" s="289" t="s">
        <v>882</v>
      </c>
      <c r="G755" s="290" t="s">
        <v>341</v>
      </c>
      <c r="H755" s="291">
        <v>1.1419999999999999</v>
      </c>
      <c r="I755" s="292"/>
      <c r="J755" s="293">
        <f>ROUND(I755*H755,2)</f>
        <v>0</v>
      </c>
      <c r="K755" s="289" t="s">
        <v>280</v>
      </c>
      <c r="L755" s="294"/>
      <c r="M755" s="295" t="s">
        <v>1</v>
      </c>
      <c r="N755" s="296" t="s">
        <v>41</v>
      </c>
      <c r="O755" s="92"/>
      <c r="P755" s="239">
        <f>O755*H755</f>
        <v>0</v>
      </c>
      <c r="Q755" s="239">
        <v>1</v>
      </c>
      <c r="R755" s="239">
        <f>Q755*H755</f>
        <v>1.1419999999999999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333</v>
      </c>
      <c r="AT755" s="241" t="s">
        <v>385</v>
      </c>
      <c r="AU755" s="241" t="s">
        <v>85</v>
      </c>
      <c r="AY755" s="18" t="s">
        <v>274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83</v>
      </c>
      <c r="BK755" s="242">
        <f>ROUND(I755*H755,2)</f>
        <v>0</v>
      </c>
      <c r="BL755" s="18" t="s">
        <v>281</v>
      </c>
      <c r="BM755" s="241" t="s">
        <v>883</v>
      </c>
    </row>
    <row r="756" s="2" customFormat="1" ht="24.15" customHeight="1">
      <c r="A756" s="39"/>
      <c r="B756" s="40"/>
      <c r="C756" s="230" t="s">
        <v>884</v>
      </c>
      <c r="D756" s="230" t="s">
        <v>276</v>
      </c>
      <c r="E756" s="231" t="s">
        <v>885</v>
      </c>
      <c r="F756" s="232" t="s">
        <v>886</v>
      </c>
      <c r="G756" s="233" t="s">
        <v>398</v>
      </c>
      <c r="H756" s="234">
        <v>8.5</v>
      </c>
      <c r="I756" s="235"/>
      <c r="J756" s="236">
        <f>ROUND(I756*H756,2)</f>
        <v>0</v>
      </c>
      <c r="K756" s="232" t="s">
        <v>280</v>
      </c>
      <c r="L756" s="45"/>
      <c r="M756" s="237" t="s">
        <v>1</v>
      </c>
      <c r="N756" s="238" t="s">
        <v>41</v>
      </c>
      <c r="O756" s="92"/>
      <c r="P756" s="239">
        <f>O756*H756</f>
        <v>0</v>
      </c>
      <c r="Q756" s="239">
        <v>0.00011</v>
      </c>
      <c r="R756" s="239">
        <f>Q756*H756</f>
        <v>0.00093500000000000007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281</v>
      </c>
      <c r="AT756" s="241" t="s">
        <v>276</v>
      </c>
      <c r="AU756" s="241" t="s">
        <v>85</v>
      </c>
      <c r="AY756" s="18" t="s">
        <v>274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83</v>
      </c>
      <c r="BK756" s="242">
        <f>ROUND(I756*H756,2)</f>
        <v>0</v>
      </c>
      <c r="BL756" s="18" t="s">
        <v>281</v>
      </c>
      <c r="BM756" s="241" t="s">
        <v>887</v>
      </c>
    </row>
    <row r="757" s="13" customFormat="1">
      <c r="A757" s="13"/>
      <c r="B757" s="243"/>
      <c r="C757" s="244"/>
      <c r="D757" s="245" t="s">
        <v>283</v>
      </c>
      <c r="E757" s="246" t="s">
        <v>1</v>
      </c>
      <c r="F757" s="247" t="s">
        <v>759</v>
      </c>
      <c r="G757" s="244"/>
      <c r="H757" s="248">
        <v>3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283</v>
      </c>
      <c r="AU757" s="254" t="s">
        <v>85</v>
      </c>
      <c r="AV757" s="13" t="s">
        <v>85</v>
      </c>
      <c r="AW757" s="13" t="s">
        <v>32</v>
      </c>
      <c r="AX757" s="13" t="s">
        <v>76</v>
      </c>
      <c r="AY757" s="254" t="s">
        <v>274</v>
      </c>
    </row>
    <row r="758" s="13" customFormat="1">
      <c r="A758" s="13"/>
      <c r="B758" s="243"/>
      <c r="C758" s="244"/>
      <c r="D758" s="245" t="s">
        <v>283</v>
      </c>
      <c r="E758" s="246" t="s">
        <v>1</v>
      </c>
      <c r="F758" s="247" t="s">
        <v>760</v>
      </c>
      <c r="G758" s="244"/>
      <c r="H758" s="248">
        <v>3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283</v>
      </c>
      <c r="AU758" s="254" t="s">
        <v>85</v>
      </c>
      <c r="AV758" s="13" t="s">
        <v>85</v>
      </c>
      <c r="AW758" s="13" t="s">
        <v>32</v>
      </c>
      <c r="AX758" s="13" t="s">
        <v>76</v>
      </c>
      <c r="AY758" s="254" t="s">
        <v>274</v>
      </c>
    </row>
    <row r="759" s="13" customFormat="1">
      <c r="A759" s="13"/>
      <c r="B759" s="243"/>
      <c r="C759" s="244"/>
      <c r="D759" s="245" t="s">
        <v>283</v>
      </c>
      <c r="E759" s="246" t="s">
        <v>1</v>
      </c>
      <c r="F759" s="247" t="s">
        <v>761</v>
      </c>
      <c r="G759" s="244"/>
      <c r="H759" s="248">
        <v>2.5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283</v>
      </c>
      <c r="AU759" s="254" t="s">
        <v>85</v>
      </c>
      <c r="AV759" s="13" t="s">
        <v>85</v>
      </c>
      <c r="AW759" s="13" t="s">
        <v>32</v>
      </c>
      <c r="AX759" s="13" t="s">
        <v>76</v>
      </c>
      <c r="AY759" s="254" t="s">
        <v>274</v>
      </c>
    </row>
    <row r="760" s="14" customFormat="1">
      <c r="A760" s="14"/>
      <c r="B760" s="255"/>
      <c r="C760" s="256"/>
      <c r="D760" s="245" t="s">
        <v>283</v>
      </c>
      <c r="E760" s="257" t="s">
        <v>1</v>
      </c>
      <c r="F760" s="258" t="s">
        <v>285</v>
      </c>
      <c r="G760" s="256"/>
      <c r="H760" s="259">
        <v>8.5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5" t="s">
        <v>283</v>
      </c>
      <c r="AU760" s="265" t="s">
        <v>85</v>
      </c>
      <c r="AV760" s="14" t="s">
        <v>106</v>
      </c>
      <c r="AW760" s="14" t="s">
        <v>32</v>
      </c>
      <c r="AX760" s="14" t="s">
        <v>76</v>
      </c>
      <c r="AY760" s="265" t="s">
        <v>274</v>
      </c>
    </row>
    <row r="761" s="15" customFormat="1">
      <c r="A761" s="15"/>
      <c r="B761" s="266"/>
      <c r="C761" s="267"/>
      <c r="D761" s="245" t="s">
        <v>283</v>
      </c>
      <c r="E761" s="268" t="s">
        <v>1</v>
      </c>
      <c r="F761" s="269" t="s">
        <v>286</v>
      </c>
      <c r="G761" s="267"/>
      <c r="H761" s="270">
        <v>8.5</v>
      </c>
      <c r="I761" s="271"/>
      <c r="J761" s="267"/>
      <c r="K761" s="267"/>
      <c r="L761" s="272"/>
      <c r="M761" s="273"/>
      <c r="N761" s="274"/>
      <c r="O761" s="274"/>
      <c r="P761" s="274"/>
      <c r="Q761" s="274"/>
      <c r="R761" s="274"/>
      <c r="S761" s="274"/>
      <c r="T761" s="27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6" t="s">
        <v>283</v>
      </c>
      <c r="AU761" s="276" t="s">
        <v>85</v>
      </c>
      <c r="AV761" s="15" t="s">
        <v>281</v>
      </c>
      <c r="AW761" s="15" t="s">
        <v>32</v>
      </c>
      <c r="AX761" s="15" t="s">
        <v>83</v>
      </c>
      <c r="AY761" s="276" t="s">
        <v>274</v>
      </c>
    </row>
    <row r="762" s="2" customFormat="1" ht="24.15" customHeight="1">
      <c r="A762" s="39"/>
      <c r="B762" s="40"/>
      <c r="C762" s="230" t="s">
        <v>888</v>
      </c>
      <c r="D762" s="230" t="s">
        <v>276</v>
      </c>
      <c r="E762" s="231" t="s">
        <v>889</v>
      </c>
      <c r="F762" s="232" t="s">
        <v>890</v>
      </c>
      <c r="G762" s="233" t="s">
        <v>398</v>
      </c>
      <c r="H762" s="234">
        <v>128</v>
      </c>
      <c r="I762" s="235"/>
      <c r="J762" s="236">
        <f>ROUND(I762*H762,2)</f>
        <v>0</v>
      </c>
      <c r="K762" s="232" t="s">
        <v>280</v>
      </c>
      <c r="L762" s="45"/>
      <c r="M762" s="237" t="s">
        <v>1</v>
      </c>
      <c r="N762" s="238" t="s">
        <v>41</v>
      </c>
      <c r="O762" s="92"/>
      <c r="P762" s="239">
        <f>O762*H762</f>
        <v>0</v>
      </c>
      <c r="Q762" s="239">
        <v>0.00019000000000000001</v>
      </c>
      <c r="R762" s="239">
        <f>Q762*H762</f>
        <v>0.024320000000000001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281</v>
      </c>
      <c r="AT762" s="241" t="s">
        <v>276</v>
      </c>
      <c r="AU762" s="241" t="s">
        <v>85</v>
      </c>
      <c r="AY762" s="18" t="s">
        <v>274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83</v>
      </c>
      <c r="BK762" s="242">
        <f>ROUND(I762*H762,2)</f>
        <v>0</v>
      </c>
      <c r="BL762" s="18" t="s">
        <v>281</v>
      </c>
      <c r="BM762" s="241" t="s">
        <v>891</v>
      </c>
    </row>
    <row r="763" s="13" customFormat="1">
      <c r="A763" s="13"/>
      <c r="B763" s="243"/>
      <c r="C763" s="244"/>
      <c r="D763" s="245" t="s">
        <v>283</v>
      </c>
      <c r="E763" s="246" t="s">
        <v>1</v>
      </c>
      <c r="F763" s="247" t="s">
        <v>892</v>
      </c>
      <c r="G763" s="244"/>
      <c r="H763" s="248">
        <v>66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283</v>
      </c>
      <c r="AU763" s="254" t="s">
        <v>85</v>
      </c>
      <c r="AV763" s="13" t="s">
        <v>85</v>
      </c>
      <c r="AW763" s="13" t="s">
        <v>32</v>
      </c>
      <c r="AX763" s="13" t="s">
        <v>76</v>
      </c>
      <c r="AY763" s="254" t="s">
        <v>274</v>
      </c>
    </row>
    <row r="764" s="13" customFormat="1">
      <c r="A764" s="13"/>
      <c r="B764" s="243"/>
      <c r="C764" s="244"/>
      <c r="D764" s="245" t="s">
        <v>283</v>
      </c>
      <c r="E764" s="246" t="s">
        <v>1</v>
      </c>
      <c r="F764" s="247" t="s">
        <v>893</v>
      </c>
      <c r="G764" s="244"/>
      <c r="H764" s="248">
        <v>1.75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283</v>
      </c>
      <c r="AU764" s="254" t="s">
        <v>85</v>
      </c>
      <c r="AV764" s="13" t="s">
        <v>85</v>
      </c>
      <c r="AW764" s="13" t="s">
        <v>32</v>
      </c>
      <c r="AX764" s="13" t="s">
        <v>76</v>
      </c>
      <c r="AY764" s="254" t="s">
        <v>274</v>
      </c>
    </row>
    <row r="765" s="13" customFormat="1">
      <c r="A765" s="13"/>
      <c r="B765" s="243"/>
      <c r="C765" s="244"/>
      <c r="D765" s="245" t="s">
        <v>283</v>
      </c>
      <c r="E765" s="246" t="s">
        <v>1</v>
      </c>
      <c r="F765" s="247" t="s">
        <v>894</v>
      </c>
      <c r="G765" s="244"/>
      <c r="H765" s="248">
        <v>3.5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283</v>
      </c>
      <c r="AU765" s="254" t="s">
        <v>85</v>
      </c>
      <c r="AV765" s="13" t="s">
        <v>85</v>
      </c>
      <c r="AW765" s="13" t="s">
        <v>32</v>
      </c>
      <c r="AX765" s="13" t="s">
        <v>76</v>
      </c>
      <c r="AY765" s="254" t="s">
        <v>274</v>
      </c>
    </row>
    <row r="766" s="13" customFormat="1">
      <c r="A766" s="13"/>
      <c r="B766" s="243"/>
      <c r="C766" s="244"/>
      <c r="D766" s="245" t="s">
        <v>283</v>
      </c>
      <c r="E766" s="246" t="s">
        <v>1</v>
      </c>
      <c r="F766" s="247" t="s">
        <v>895</v>
      </c>
      <c r="G766" s="244"/>
      <c r="H766" s="248">
        <v>21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283</v>
      </c>
      <c r="AU766" s="254" t="s">
        <v>85</v>
      </c>
      <c r="AV766" s="13" t="s">
        <v>85</v>
      </c>
      <c r="AW766" s="13" t="s">
        <v>32</v>
      </c>
      <c r="AX766" s="13" t="s">
        <v>76</v>
      </c>
      <c r="AY766" s="254" t="s">
        <v>274</v>
      </c>
    </row>
    <row r="767" s="13" customFormat="1">
      <c r="A767" s="13"/>
      <c r="B767" s="243"/>
      <c r="C767" s="244"/>
      <c r="D767" s="245" t="s">
        <v>283</v>
      </c>
      <c r="E767" s="246" t="s">
        <v>1</v>
      </c>
      <c r="F767" s="247" t="s">
        <v>896</v>
      </c>
      <c r="G767" s="244"/>
      <c r="H767" s="248">
        <v>18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283</v>
      </c>
      <c r="AU767" s="254" t="s">
        <v>85</v>
      </c>
      <c r="AV767" s="13" t="s">
        <v>85</v>
      </c>
      <c r="AW767" s="13" t="s">
        <v>32</v>
      </c>
      <c r="AX767" s="13" t="s">
        <v>76</v>
      </c>
      <c r="AY767" s="254" t="s">
        <v>274</v>
      </c>
    </row>
    <row r="768" s="13" customFormat="1">
      <c r="A768" s="13"/>
      <c r="B768" s="243"/>
      <c r="C768" s="244"/>
      <c r="D768" s="245" t="s">
        <v>283</v>
      </c>
      <c r="E768" s="246" t="s">
        <v>1</v>
      </c>
      <c r="F768" s="247" t="s">
        <v>897</v>
      </c>
      <c r="G768" s="244"/>
      <c r="H768" s="248">
        <v>1.75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283</v>
      </c>
      <c r="AU768" s="254" t="s">
        <v>85</v>
      </c>
      <c r="AV768" s="13" t="s">
        <v>85</v>
      </c>
      <c r="AW768" s="13" t="s">
        <v>32</v>
      </c>
      <c r="AX768" s="13" t="s">
        <v>76</v>
      </c>
      <c r="AY768" s="254" t="s">
        <v>274</v>
      </c>
    </row>
    <row r="769" s="13" customFormat="1">
      <c r="A769" s="13"/>
      <c r="B769" s="243"/>
      <c r="C769" s="244"/>
      <c r="D769" s="245" t="s">
        <v>283</v>
      </c>
      <c r="E769" s="246" t="s">
        <v>1</v>
      </c>
      <c r="F769" s="247" t="s">
        <v>759</v>
      </c>
      <c r="G769" s="244"/>
      <c r="H769" s="248">
        <v>3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283</v>
      </c>
      <c r="AU769" s="254" t="s">
        <v>85</v>
      </c>
      <c r="AV769" s="13" t="s">
        <v>85</v>
      </c>
      <c r="AW769" s="13" t="s">
        <v>32</v>
      </c>
      <c r="AX769" s="13" t="s">
        <v>76</v>
      </c>
      <c r="AY769" s="254" t="s">
        <v>274</v>
      </c>
    </row>
    <row r="770" s="13" customFormat="1">
      <c r="A770" s="13"/>
      <c r="B770" s="243"/>
      <c r="C770" s="244"/>
      <c r="D770" s="245" t="s">
        <v>283</v>
      </c>
      <c r="E770" s="246" t="s">
        <v>1</v>
      </c>
      <c r="F770" s="247" t="s">
        <v>760</v>
      </c>
      <c r="G770" s="244"/>
      <c r="H770" s="248">
        <v>3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283</v>
      </c>
      <c r="AU770" s="254" t="s">
        <v>85</v>
      </c>
      <c r="AV770" s="13" t="s">
        <v>85</v>
      </c>
      <c r="AW770" s="13" t="s">
        <v>32</v>
      </c>
      <c r="AX770" s="13" t="s">
        <v>76</v>
      </c>
      <c r="AY770" s="254" t="s">
        <v>274</v>
      </c>
    </row>
    <row r="771" s="13" customFormat="1">
      <c r="A771" s="13"/>
      <c r="B771" s="243"/>
      <c r="C771" s="244"/>
      <c r="D771" s="245" t="s">
        <v>283</v>
      </c>
      <c r="E771" s="246" t="s">
        <v>1</v>
      </c>
      <c r="F771" s="247" t="s">
        <v>898</v>
      </c>
      <c r="G771" s="244"/>
      <c r="H771" s="248">
        <v>2.5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283</v>
      </c>
      <c r="AU771" s="254" t="s">
        <v>85</v>
      </c>
      <c r="AV771" s="13" t="s">
        <v>85</v>
      </c>
      <c r="AW771" s="13" t="s">
        <v>32</v>
      </c>
      <c r="AX771" s="13" t="s">
        <v>76</v>
      </c>
      <c r="AY771" s="254" t="s">
        <v>274</v>
      </c>
    </row>
    <row r="772" s="13" customFormat="1">
      <c r="A772" s="13"/>
      <c r="B772" s="243"/>
      <c r="C772" s="244"/>
      <c r="D772" s="245" t="s">
        <v>283</v>
      </c>
      <c r="E772" s="246" t="s">
        <v>1</v>
      </c>
      <c r="F772" s="247" t="s">
        <v>899</v>
      </c>
      <c r="G772" s="244"/>
      <c r="H772" s="248">
        <v>1.75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283</v>
      </c>
      <c r="AU772" s="254" t="s">
        <v>85</v>
      </c>
      <c r="AV772" s="13" t="s">
        <v>85</v>
      </c>
      <c r="AW772" s="13" t="s">
        <v>32</v>
      </c>
      <c r="AX772" s="13" t="s">
        <v>76</v>
      </c>
      <c r="AY772" s="254" t="s">
        <v>274</v>
      </c>
    </row>
    <row r="773" s="13" customFormat="1">
      <c r="A773" s="13"/>
      <c r="B773" s="243"/>
      <c r="C773" s="244"/>
      <c r="D773" s="245" t="s">
        <v>283</v>
      </c>
      <c r="E773" s="246" t="s">
        <v>1</v>
      </c>
      <c r="F773" s="247" t="s">
        <v>900</v>
      </c>
      <c r="G773" s="244"/>
      <c r="H773" s="248">
        <v>1.75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283</v>
      </c>
      <c r="AU773" s="254" t="s">
        <v>85</v>
      </c>
      <c r="AV773" s="13" t="s">
        <v>85</v>
      </c>
      <c r="AW773" s="13" t="s">
        <v>32</v>
      </c>
      <c r="AX773" s="13" t="s">
        <v>76</v>
      </c>
      <c r="AY773" s="254" t="s">
        <v>274</v>
      </c>
    </row>
    <row r="774" s="13" customFormat="1">
      <c r="A774" s="13"/>
      <c r="B774" s="243"/>
      <c r="C774" s="244"/>
      <c r="D774" s="245" t="s">
        <v>283</v>
      </c>
      <c r="E774" s="246" t="s">
        <v>1</v>
      </c>
      <c r="F774" s="247" t="s">
        <v>761</v>
      </c>
      <c r="G774" s="244"/>
      <c r="H774" s="248">
        <v>2.5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283</v>
      </c>
      <c r="AU774" s="254" t="s">
        <v>85</v>
      </c>
      <c r="AV774" s="13" t="s">
        <v>85</v>
      </c>
      <c r="AW774" s="13" t="s">
        <v>32</v>
      </c>
      <c r="AX774" s="13" t="s">
        <v>76</v>
      </c>
      <c r="AY774" s="254" t="s">
        <v>274</v>
      </c>
    </row>
    <row r="775" s="13" customFormat="1">
      <c r="A775" s="13"/>
      <c r="B775" s="243"/>
      <c r="C775" s="244"/>
      <c r="D775" s="245" t="s">
        <v>283</v>
      </c>
      <c r="E775" s="246" t="s">
        <v>1</v>
      </c>
      <c r="F775" s="247" t="s">
        <v>762</v>
      </c>
      <c r="G775" s="244"/>
      <c r="H775" s="248">
        <v>1.5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283</v>
      </c>
      <c r="AU775" s="254" t="s">
        <v>85</v>
      </c>
      <c r="AV775" s="13" t="s">
        <v>85</v>
      </c>
      <c r="AW775" s="13" t="s">
        <v>32</v>
      </c>
      <c r="AX775" s="13" t="s">
        <v>76</v>
      </c>
      <c r="AY775" s="254" t="s">
        <v>274</v>
      </c>
    </row>
    <row r="776" s="14" customFormat="1">
      <c r="A776" s="14"/>
      <c r="B776" s="255"/>
      <c r="C776" s="256"/>
      <c r="D776" s="245" t="s">
        <v>283</v>
      </c>
      <c r="E776" s="257" t="s">
        <v>1</v>
      </c>
      <c r="F776" s="258" t="s">
        <v>285</v>
      </c>
      <c r="G776" s="256"/>
      <c r="H776" s="259">
        <v>128</v>
      </c>
      <c r="I776" s="260"/>
      <c r="J776" s="256"/>
      <c r="K776" s="256"/>
      <c r="L776" s="261"/>
      <c r="M776" s="262"/>
      <c r="N776" s="263"/>
      <c r="O776" s="263"/>
      <c r="P776" s="263"/>
      <c r="Q776" s="263"/>
      <c r="R776" s="263"/>
      <c r="S776" s="263"/>
      <c r="T776" s="26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5" t="s">
        <v>283</v>
      </c>
      <c r="AU776" s="265" t="s">
        <v>85</v>
      </c>
      <c r="AV776" s="14" t="s">
        <v>106</v>
      </c>
      <c r="AW776" s="14" t="s">
        <v>32</v>
      </c>
      <c r="AX776" s="14" t="s">
        <v>76</v>
      </c>
      <c r="AY776" s="265" t="s">
        <v>274</v>
      </c>
    </row>
    <row r="777" s="15" customFormat="1">
      <c r="A777" s="15"/>
      <c r="B777" s="266"/>
      <c r="C777" s="267"/>
      <c r="D777" s="245" t="s">
        <v>283</v>
      </c>
      <c r="E777" s="268" t="s">
        <v>1</v>
      </c>
      <c r="F777" s="269" t="s">
        <v>286</v>
      </c>
      <c r="G777" s="267"/>
      <c r="H777" s="270">
        <v>128</v>
      </c>
      <c r="I777" s="271"/>
      <c r="J777" s="267"/>
      <c r="K777" s="267"/>
      <c r="L777" s="272"/>
      <c r="M777" s="273"/>
      <c r="N777" s="274"/>
      <c r="O777" s="274"/>
      <c r="P777" s="274"/>
      <c r="Q777" s="274"/>
      <c r="R777" s="274"/>
      <c r="S777" s="274"/>
      <c r="T777" s="27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6" t="s">
        <v>283</v>
      </c>
      <c r="AU777" s="276" t="s">
        <v>85</v>
      </c>
      <c r="AV777" s="15" t="s">
        <v>281</v>
      </c>
      <c r="AW777" s="15" t="s">
        <v>32</v>
      </c>
      <c r="AX777" s="15" t="s">
        <v>83</v>
      </c>
      <c r="AY777" s="276" t="s">
        <v>274</v>
      </c>
    </row>
    <row r="778" s="2" customFormat="1" ht="21.75" customHeight="1">
      <c r="A778" s="39"/>
      <c r="B778" s="40"/>
      <c r="C778" s="230" t="s">
        <v>901</v>
      </c>
      <c r="D778" s="230" t="s">
        <v>276</v>
      </c>
      <c r="E778" s="231" t="s">
        <v>902</v>
      </c>
      <c r="F778" s="232" t="s">
        <v>903</v>
      </c>
      <c r="G778" s="233" t="s">
        <v>398</v>
      </c>
      <c r="H778" s="234">
        <v>163.25</v>
      </c>
      <c r="I778" s="235"/>
      <c r="J778" s="236">
        <f>ROUND(I778*H778,2)</f>
        <v>0</v>
      </c>
      <c r="K778" s="232" t="s">
        <v>280</v>
      </c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0.00029999999999999997</v>
      </c>
      <c r="R778" s="239">
        <f>Q778*H778</f>
        <v>0.048974999999999998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281</v>
      </c>
      <c r="AT778" s="241" t="s">
        <v>276</v>
      </c>
      <c r="AU778" s="241" t="s">
        <v>85</v>
      </c>
      <c r="AY778" s="18" t="s">
        <v>274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281</v>
      </c>
      <c r="BM778" s="241" t="s">
        <v>904</v>
      </c>
    </row>
    <row r="779" s="13" customFormat="1">
      <c r="A779" s="13"/>
      <c r="B779" s="243"/>
      <c r="C779" s="244"/>
      <c r="D779" s="245" t="s">
        <v>283</v>
      </c>
      <c r="E779" s="246" t="s">
        <v>1</v>
      </c>
      <c r="F779" s="247" t="s">
        <v>892</v>
      </c>
      <c r="G779" s="244"/>
      <c r="H779" s="248">
        <v>66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283</v>
      </c>
      <c r="AU779" s="254" t="s">
        <v>85</v>
      </c>
      <c r="AV779" s="13" t="s">
        <v>85</v>
      </c>
      <c r="AW779" s="13" t="s">
        <v>32</v>
      </c>
      <c r="AX779" s="13" t="s">
        <v>76</v>
      </c>
      <c r="AY779" s="254" t="s">
        <v>274</v>
      </c>
    </row>
    <row r="780" s="13" customFormat="1">
      <c r="A780" s="13"/>
      <c r="B780" s="243"/>
      <c r="C780" s="244"/>
      <c r="D780" s="245" t="s">
        <v>283</v>
      </c>
      <c r="E780" s="246" t="s">
        <v>1</v>
      </c>
      <c r="F780" s="247" t="s">
        <v>893</v>
      </c>
      <c r="G780" s="244"/>
      <c r="H780" s="248">
        <v>1.75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283</v>
      </c>
      <c r="AU780" s="254" t="s">
        <v>85</v>
      </c>
      <c r="AV780" s="13" t="s">
        <v>85</v>
      </c>
      <c r="AW780" s="13" t="s">
        <v>32</v>
      </c>
      <c r="AX780" s="13" t="s">
        <v>76</v>
      </c>
      <c r="AY780" s="254" t="s">
        <v>274</v>
      </c>
    </row>
    <row r="781" s="13" customFormat="1">
      <c r="A781" s="13"/>
      <c r="B781" s="243"/>
      <c r="C781" s="244"/>
      <c r="D781" s="245" t="s">
        <v>283</v>
      </c>
      <c r="E781" s="246" t="s">
        <v>1</v>
      </c>
      <c r="F781" s="247" t="s">
        <v>894</v>
      </c>
      <c r="G781" s="244"/>
      <c r="H781" s="248">
        <v>3.5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283</v>
      </c>
      <c r="AU781" s="254" t="s">
        <v>85</v>
      </c>
      <c r="AV781" s="13" t="s">
        <v>85</v>
      </c>
      <c r="AW781" s="13" t="s">
        <v>32</v>
      </c>
      <c r="AX781" s="13" t="s">
        <v>76</v>
      </c>
      <c r="AY781" s="254" t="s">
        <v>274</v>
      </c>
    </row>
    <row r="782" s="13" customFormat="1">
      <c r="A782" s="13"/>
      <c r="B782" s="243"/>
      <c r="C782" s="244"/>
      <c r="D782" s="245" t="s">
        <v>283</v>
      </c>
      <c r="E782" s="246" t="s">
        <v>1</v>
      </c>
      <c r="F782" s="247" t="s">
        <v>905</v>
      </c>
      <c r="G782" s="244"/>
      <c r="H782" s="248">
        <v>12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283</v>
      </c>
      <c r="AU782" s="254" t="s">
        <v>85</v>
      </c>
      <c r="AV782" s="13" t="s">
        <v>85</v>
      </c>
      <c r="AW782" s="13" t="s">
        <v>32</v>
      </c>
      <c r="AX782" s="13" t="s">
        <v>76</v>
      </c>
      <c r="AY782" s="254" t="s">
        <v>274</v>
      </c>
    </row>
    <row r="783" s="13" customFormat="1">
      <c r="A783" s="13"/>
      <c r="B783" s="243"/>
      <c r="C783" s="244"/>
      <c r="D783" s="245" t="s">
        <v>283</v>
      </c>
      <c r="E783" s="246" t="s">
        <v>1</v>
      </c>
      <c r="F783" s="247" t="s">
        <v>906</v>
      </c>
      <c r="G783" s="244"/>
      <c r="H783" s="248">
        <v>10.199999999999999</v>
      </c>
      <c r="I783" s="249"/>
      <c r="J783" s="244"/>
      <c r="K783" s="244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283</v>
      </c>
      <c r="AU783" s="254" t="s">
        <v>85</v>
      </c>
      <c r="AV783" s="13" t="s">
        <v>85</v>
      </c>
      <c r="AW783" s="13" t="s">
        <v>32</v>
      </c>
      <c r="AX783" s="13" t="s">
        <v>76</v>
      </c>
      <c r="AY783" s="254" t="s">
        <v>274</v>
      </c>
    </row>
    <row r="784" s="13" customFormat="1">
      <c r="A784" s="13"/>
      <c r="B784" s="243"/>
      <c r="C784" s="244"/>
      <c r="D784" s="245" t="s">
        <v>283</v>
      </c>
      <c r="E784" s="246" t="s">
        <v>1</v>
      </c>
      <c r="F784" s="247" t="s">
        <v>895</v>
      </c>
      <c r="G784" s="244"/>
      <c r="H784" s="248">
        <v>21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283</v>
      </c>
      <c r="AU784" s="254" t="s">
        <v>85</v>
      </c>
      <c r="AV784" s="13" t="s">
        <v>85</v>
      </c>
      <c r="AW784" s="13" t="s">
        <v>32</v>
      </c>
      <c r="AX784" s="13" t="s">
        <v>76</v>
      </c>
      <c r="AY784" s="254" t="s">
        <v>274</v>
      </c>
    </row>
    <row r="785" s="13" customFormat="1">
      <c r="A785" s="13"/>
      <c r="B785" s="243"/>
      <c r="C785" s="244"/>
      <c r="D785" s="245" t="s">
        <v>283</v>
      </c>
      <c r="E785" s="246" t="s">
        <v>1</v>
      </c>
      <c r="F785" s="247" t="s">
        <v>896</v>
      </c>
      <c r="G785" s="244"/>
      <c r="H785" s="248">
        <v>18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283</v>
      </c>
      <c r="AU785" s="254" t="s">
        <v>85</v>
      </c>
      <c r="AV785" s="13" t="s">
        <v>85</v>
      </c>
      <c r="AW785" s="13" t="s">
        <v>32</v>
      </c>
      <c r="AX785" s="13" t="s">
        <v>76</v>
      </c>
      <c r="AY785" s="254" t="s">
        <v>274</v>
      </c>
    </row>
    <row r="786" s="13" customFormat="1">
      <c r="A786" s="13"/>
      <c r="B786" s="243"/>
      <c r="C786" s="244"/>
      <c r="D786" s="245" t="s">
        <v>283</v>
      </c>
      <c r="E786" s="246" t="s">
        <v>1</v>
      </c>
      <c r="F786" s="247" t="s">
        <v>897</v>
      </c>
      <c r="G786" s="244"/>
      <c r="H786" s="248">
        <v>1.75</v>
      </c>
      <c r="I786" s="249"/>
      <c r="J786" s="244"/>
      <c r="K786" s="244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283</v>
      </c>
      <c r="AU786" s="254" t="s">
        <v>85</v>
      </c>
      <c r="AV786" s="13" t="s">
        <v>85</v>
      </c>
      <c r="AW786" s="13" t="s">
        <v>32</v>
      </c>
      <c r="AX786" s="13" t="s">
        <v>76</v>
      </c>
      <c r="AY786" s="254" t="s">
        <v>274</v>
      </c>
    </row>
    <row r="787" s="13" customFormat="1">
      <c r="A787" s="13"/>
      <c r="B787" s="243"/>
      <c r="C787" s="244"/>
      <c r="D787" s="245" t="s">
        <v>283</v>
      </c>
      <c r="E787" s="246" t="s">
        <v>1</v>
      </c>
      <c r="F787" s="247" t="s">
        <v>907</v>
      </c>
      <c r="G787" s="244"/>
      <c r="H787" s="248">
        <v>14</v>
      </c>
      <c r="I787" s="249"/>
      <c r="J787" s="244"/>
      <c r="K787" s="244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283</v>
      </c>
      <c r="AU787" s="254" t="s">
        <v>85</v>
      </c>
      <c r="AV787" s="13" t="s">
        <v>85</v>
      </c>
      <c r="AW787" s="13" t="s">
        <v>32</v>
      </c>
      <c r="AX787" s="13" t="s">
        <v>76</v>
      </c>
      <c r="AY787" s="254" t="s">
        <v>274</v>
      </c>
    </row>
    <row r="788" s="13" customFormat="1">
      <c r="A788" s="13"/>
      <c r="B788" s="243"/>
      <c r="C788" s="244"/>
      <c r="D788" s="245" t="s">
        <v>283</v>
      </c>
      <c r="E788" s="246" t="s">
        <v>1</v>
      </c>
      <c r="F788" s="247" t="s">
        <v>908</v>
      </c>
      <c r="G788" s="244"/>
      <c r="H788" s="248">
        <v>10.800000000000001</v>
      </c>
      <c r="I788" s="249"/>
      <c r="J788" s="244"/>
      <c r="K788" s="244"/>
      <c r="L788" s="250"/>
      <c r="M788" s="251"/>
      <c r="N788" s="252"/>
      <c r="O788" s="252"/>
      <c r="P788" s="252"/>
      <c r="Q788" s="252"/>
      <c r="R788" s="252"/>
      <c r="S788" s="252"/>
      <c r="T788" s="25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4" t="s">
        <v>283</v>
      </c>
      <c r="AU788" s="254" t="s">
        <v>85</v>
      </c>
      <c r="AV788" s="13" t="s">
        <v>85</v>
      </c>
      <c r="AW788" s="13" t="s">
        <v>32</v>
      </c>
      <c r="AX788" s="13" t="s">
        <v>76</v>
      </c>
      <c r="AY788" s="254" t="s">
        <v>274</v>
      </c>
    </row>
    <row r="789" s="13" customFormat="1">
      <c r="A789" s="13"/>
      <c r="B789" s="243"/>
      <c r="C789" s="244"/>
      <c r="D789" s="245" t="s">
        <v>283</v>
      </c>
      <c r="E789" s="246" t="s">
        <v>1</v>
      </c>
      <c r="F789" s="247" t="s">
        <v>898</v>
      </c>
      <c r="G789" s="244"/>
      <c r="H789" s="248">
        <v>2.5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283</v>
      </c>
      <c r="AU789" s="254" t="s">
        <v>85</v>
      </c>
      <c r="AV789" s="13" t="s">
        <v>85</v>
      </c>
      <c r="AW789" s="13" t="s">
        <v>32</v>
      </c>
      <c r="AX789" s="13" t="s">
        <v>76</v>
      </c>
      <c r="AY789" s="254" t="s">
        <v>274</v>
      </c>
    </row>
    <row r="790" s="13" customFormat="1">
      <c r="A790" s="13"/>
      <c r="B790" s="243"/>
      <c r="C790" s="244"/>
      <c r="D790" s="245" t="s">
        <v>283</v>
      </c>
      <c r="E790" s="246" t="s">
        <v>1</v>
      </c>
      <c r="F790" s="247" t="s">
        <v>899</v>
      </c>
      <c r="G790" s="244"/>
      <c r="H790" s="248">
        <v>1.75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283</v>
      </c>
      <c r="AU790" s="254" t="s">
        <v>85</v>
      </c>
      <c r="AV790" s="13" t="s">
        <v>85</v>
      </c>
      <c r="AW790" s="13" t="s">
        <v>32</v>
      </c>
      <c r="AX790" s="13" t="s">
        <v>76</v>
      </c>
      <c r="AY790" s="254" t="s">
        <v>274</v>
      </c>
    </row>
    <row r="791" s="14" customFormat="1">
      <c r="A791" s="14"/>
      <c r="B791" s="255"/>
      <c r="C791" s="256"/>
      <c r="D791" s="245" t="s">
        <v>283</v>
      </c>
      <c r="E791" s="257" t="s">
        <v>1</v>
      </c>
      <c r="F791" s="258" t="s">
        <v>285</v>
      </c>
      <c r="G791" s="256"/>
      <c r="H791" s="259">
        <v>163.25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5" t="s">
        <v>283</v>
      </c>
      <c r="AU791" s="265" t="s">
        <v>85</v>
      </c>
      <c r="AV791" s="14" t="s">
        <v>106</v>
      </c>
      <c r="AW791" s="14" t="s">
        <v>32</v>
      </c>
      <c r="AX791" s="14" t="s">
        <v>76</v>
      </c>
      <c r="AY791" s="265" t="s">
        <v>274</v>
      </c>
    </row>
    <row r="792" s="15" customFormat="1">
      <c r="A792" s="15"/>
      <c r="B792" s="266"/>
      <c r="C792" s="267"/>
      <c r="D792" s="245" t="s">
        <v>283</v>
      </c>
      <c r="E792" s="268" t="s">
        <v>1</v>
      </c>
      <c r="F792" s="269" t="s">
        <v>286</v>
      </c>
      <c r="G792" s="267"/>
      <c r="H792" s="270">
        <v>163.25</v>
      </c>
      <c r="I792" s="271"/>
      <c r="J792" s="267"/>
      <c r="K792" s="267"/>
      <c r="L792" s="272"/>
      <c r="M792" s="273"/>
      <c r="N792" s="274"/>
      <c r="O792" s="274"/>
      <c r="P792" s="274"/>
      <c r="Q792" s="274"/>
      <c r="R792" s="274"/>
      <c r="S792" s="274"/>
      <c r="T792" s="27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6" t="s">
        <v>283</v>
      </c>
      <c r="AU792" s="276" t="s">
        <v>85</v>
      </c>
      <c r="AV792" s="15" t="s">
        <v>281</v>
      </c>
      <c r="AW792" s="15" t="s">
        <v>32</v>
      </c>
      <c r="AX792" s="15" t="s">
        <v>83</v>
      </c>
      <c r="AY792" s="276" t="s">
        <v>274</v>
      </c>
    </row>
    <row r="793" s="2" customFormat="1" ht="24.15" customHeight="1">
      <c r="A793" s="39"/>
      <c r="B793" s="40"/>
      <c r="C793" s="230" t="s">
        <v>909</v>
      </c>
      <c r="D793" s="230" t="s">
        <v>276</v>
      </c>
      <c r="E793" s="231" t="s">
        <v>910</v>
      </c>
      <c r="F793" s="232" t="s">
        <v>911</v>
      </c>
      <c r="G793" s="233" t="s">
        <v>398</v>
      </c>
      <c r="H793" s="234">
        <v>1.5</v>
      </c>
      <c r="I793" s="235"/>
      <c r="J793" s="236">
        <f>ROUND(I793*H793,2)</f>
        <v>0</v>
      </c>
      <c r="K793" s="232" t="s">
        <v>280</v>
      </c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0.00038000000000000002</v>
      </c>
      <c r="R793" s="239">
        <f>Q793*H793</f>
        <v>0.00056999999999999998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281</v>
      </c>
      <c r="AT793" s="241" t="s">
        <v>276</v>
      </c>
      <c r="AU793" s="241" t="s">
        <v>85</v>
      </c>
      <c r="AY793" s="18" t="s">
        <v>274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281</v>
      </c>
      <c r="BM793" s="241" t="s">
        <v>912</v>
      </c>
    </row>
    <row r="794" s="13" customFormat="1">
      <c r="A794" s="13"/>
      <c r="B794" s="243"/>
      <c r="C794" s="244"/>
      <c r="D794" s="245" t="s">
        <v>283</v>
      </c>
      <c r="E794" s="246" t="s">
        <v>1</v>
      </c>
      <c r="F794" s="247" t="s">
        <v>762</v>
      </c>
      <c r="G794" s="244"/>
      <c r="H794" s="248">
        <v>1.5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283</v>
      </c>
      <c r="AU794" s="254" t="s">
        <v>85</v>
      </c>
      <c r="AV794" s="13" t="s">
        <v>85</v>
      </c>
      <c r="AW794" s="13" t="s">
        <v>32</v>
      </c>
      <c r="AX794" s="13" t="s">
        <v>76</v>
      </c>
      <c r="AY794" s="254" t="s">
        <v>274</v>
      </c>
    </row>
    <row r="795" s="14" customFormat="1">
      <c r="A795" s="14"/>
      <c r="B795" s="255"/>
      <c r="C795" s="256"/>
      <c r="D795" s="245" t="s">
        <v>283</v>
      </c>
      <c r="E795" s="257" t="s">
        <v>1</v>
      </c>
      <c r="F795" s="258" t="s">
        <v>285</v>
      </c>
      <c r="G795" s="256"/>
      <c r="H795" s="259">
        <v>1.5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5" t="s">
        <v>283</v>
      </c>
      <c r="AU795" s="265" t="s">
        <v>85</v>
      </c>
      <c r="AV795" s="14" t="s">
        <v>106</v>
      </c>
      <c r="AW795" s="14" t="s">
        <v>32</v>
      </c>
      <c r="AX795" s="14" t="s">
        <v>76</v>
      </c>
      <c r="AY795" s="265" t="s">
        <v>274</v>
      </c>
    </row>
    <row r="796" s="15" customFormat="1">
      <c r="A796" s="15"/>
      <c r="B796" s="266"/>
      <c r="C796" s="267"/>
      <c r="D796" s="245" t="s">
        <v>283</v>
      </c>
      <c r="E796" s="268" t="s">
        <v>1</v>
      </c>
      <c r="F796" s="269" t="s">
        <v>286</v>
      </c>
      <c r="G796" s="267"/>
      <c r="H796" s="270">
        <v>1.5</v>
      </c>
      <c r="I796" s="271"/>
      <c r="J796" s="267"/>
      <c r="K796" s="267"/>
      <c r="L796" s="272"/>
      <c r="M796" s="273"/>
      <c r="N796" s="274"/>
      <c r="O796" s="274"/>
      <c r="P796" s="274"/>
      <c r="Q796" s="274"/>
      <c r="R796" s="274"/>
      <c r="S796" s="274"/>
      <c r="T796" s="27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6" t="s">
        <v>283</v>
      </c>
      <c r="AU796" s="276" t="s">
        <v>85</v>
      </c>
      <c r="AV796" s="15" t="s">
        <v>281</v>
      </c>
      <c r="AW796" s="15" t="s">
        <v>32</v>
      </c>
      <c r="AX796" s="15" t="s">
        <v>83</v>
      </c>
      <c r="AY796" s="276" t="s">
        <v>274</v>
      </c>
    </row>
    <row r="797" s="2" customFormat="1" ht="24.15" customHeight="1">
      <c r="A797" s="39"/>
      <c r="B797" s="40"/>
      <c r="C797" s="230" t="s">
        <v>913</v>
      </c>
      <c r="D797" s="230" t="s">
        <v>276</v>
      </c>
      <c r="E797" s="231" t="s">
        <v>914</v>
      </c>
      <c r="F797" s="232" t="s">
        <v>915</v>
      </c>
      <c r="G797" s="233" t="s">
        <v>279</v>
      </c>
      <c r="H797" s="234">
        <v>189.99799999999999</v>
      </c>
      <c r="I797" s="235"/>
      <c r="J797" s="236">
        <f>ROUND(I797*H797,2)</f>
        <v>0</v>
      </c>
      <c r="K797" s="232" t="s">
        <v>280</v>
      </c>
      <c r="L797" s="45"/>
      <c r="M797" s="237" t="s">
        <v>1</v>
      </c>
      <c r="N797" s="238" t="s">
        <v>41</v>
      </c>
      <c r="O797" s="92"/>
      <c r="P797" s="239">
        <f>O797*H797</f>
        <v>0</v>
      </c>
      <c r="Q797" s="239">
        <v>0.30659999999999998</v>
      </c>
      <c r="R797" s="239">
        <f>Q797*H797</f>
        <v>58.253386799999994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281</v>
      </c>
      <c r="AT797" s="241" t="s">
        <v>276</v>
      </c>
      <c r="AU797" s="241" t="s">
        <v>85</v>
      </c>
      <c r="AY797" s="18" t="s">
        <v>274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83</v>
      </c>
      <c r="BK797" s="242">
        <f>ROUND(I797*H797,2)</f>
        <v>0</v>
      </c>
      <c r="BL797" s="18" t="s">
        <v>281</v>
      </c>
      <c r="BM797" s="241" t="s">
        <v>916</v>
      </c>
    </row>
    <row r="798" s="16" customFormat="1">
      <c r="A798" s="16"/>
      <c r="B798" s="277"/>
      <c r="C798" s="278"/>
      <c r="D798" s="245" t="s">
        <v>283</v>
      </c>
      <c r="E798" s="279" t="s">
        <v>1</v>
      </c>
      <c r="F798" s="280" t="s">
        <v>491</v>
      </c>
      <c r="G798" s="278"/>
      <c r="H798" s="279" t="s">
        <v>1</v>
      </c>
      <c r="I798" s="281"/>
      <c r="J798" s="278"/>
      <c r="K798" s="278"/>
      <c r="L798" s="282"/>
      <c r="M798" s="283"/>
      <c r="N798" s="284"/>
      <c r="O798" s="284"/>
      <c r="P798" s="284"/>
      <c r="Q798" s="284"/>
      <c r="R798" s="284"/>
      <c r="S798" s="284"/>
      <c r="T798" s="285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86" t="s">
        <v>283</v>
      </c>
      <c r="AU798" s="286" t="s">
        <v>85</v>
      </c>
      <c r="AV798" s="16" t="s">
        <v>83</v>
      </c>
      <c r="AW798" s="16" t="s">
        <v>32</v>
      </c>
      <c r="AX798" s="16" t="s">
        <v>76</v>
      </c>
      <c r="AY798" s="286" t="s">
        <v>274</v>
      </c>
    </row>
    <row r="799" s="13" customFormat="1">
      <c r="A799" s="13"/>
      <c r="B799" s="243"/>
      <c r="C799" s="244"/>
      <c r="D799" s="245" t="s">
        <v>283</v>
      </c>
      <c r="E799" s="246" t="s">
        <v>1</v>
      </c>
      <c r="F799" s="247" t="s">
        <v>917</v>
      </c>
      <c r="G799" s="244"/>
      <c r="H799" s="248">
        <v>91.909999999999997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283</v>
      </c>
      <c r="AU799" s="254" t="s">
        <v>85</v>
      </c>
      <c r="AV799" s="13" t="s">
        <v>85</v>
      </c>
      <c r="AW799" s="13" t="s">
        <v>32</v>
      </c>
      <c r="AX799" s="13" t="s">
        <v>76</v>
      </c>
      <c r="AY799" s="254" t="s">
        <v>274</v>
      </c>
    </row>
    <row r="800" s="13" customFormat="1">
      <c r="A800" s="13"/>
      <c r="B800" s="243"/>
      <c r="C800" s="244"/>
      <c r="D800" s="245" t="s">
        <v>283</v>
      </c>
      <c r="E800" s="246" t="s">
        <v>1</v>
      </c>
      <c r="F800" s="247" t="s">
        <v>918</v>
      </c>
      <c r="G800" s="244"/>
      <c r="H800" s="248">
        <v>-3.7999999999999998</v>
      </c>
      <c r="I800" s="249"/>
      <c r="J800" s="244"/>
      <c r="K800" s="244"/>
      <c r="L800" s="250"/>
      <c r="M800" s="251"/>
      <c r="N800" s="252"/>
      <c r="O800" s="252"/>
      <c r="P800" s="252"/>
      <c r="Q800" s="252"/>
      <c r="R800" s="252"/>
      <c r="S800" s="252"/>
      <c r="T800" s="25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4" t="s">
        <v>283</v>
      </c>
      <c r="AU800" s="254" t="s">
        <v>85</v>
      </c>
      <c r="AV800" s="13" t="s">
        <v>85</v>
      </c>
      <c r="AW800" s="13" t="s">
        <v>32</v>
      </c>
      <c r="AX800" s="13" t="s">
        <v>76</v>
      </c>
      <c r="AY800" s="254" t="s">
        <v>274</v>
      </c>
    </row>
    <row r="801" s="14" customFormat="1">
      <c r="A801" s="14"/>
      <c r="B801" s="255"/>
      <c r="C801" s="256"/>
      <c r="D801" s="245" t="s">
        <v>283</v>
      </c>
      <c r="E801" s="257" t="s">
        <v>1</v>
      </c>
      <c r="F801" s="258" t="s">
        <v>285</v>
      </c>
      <c r="G801" s="256"/>
      <c r="H801" s="259">
        <v>88.109999999999999</v>
      </c>
      <c r="I801" s="260"/>
      <c r="J801" s="256"/>
      <c r="K801" s="256"/>
      <c r="L801" s="261"/>
      <c r="M801" s="262"/>
      <c r="N801" s="263"/>
      <c r="O801" s="263"/>
      <c r="P801" s="263"/>
      <c r="Q801" s="263"/>
      <c r="R801" s="263"/>
      <c r="S801" s="263"/>
      <c r="T801" s="26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5" t="s">
        <v>283</v>
      </c>
      <c r="AU801" s="265" t="s">
        <v>85</v>
      </c>
      <c r="AV801" s="14" t="s">
        <v>106</v>
      </c>
      <c r="AW801" s="14" t="s">
        <v>32</v>
      </c>
      <c r="AX801" s="14" t="s">
        <v>76</v>
      </c>
      <c r="AY801" s="265" t="s">
        <v>274</v>
      </c>
    </row>
    <row r="802" s="16" customFormat="1">
      <c r="A802" s="16"/>
      <c r="B802" s="277"/>
      <c r="C802" s="278"/>
      <c r="D802" s="245" t="s">
        <v>283</v>
      </c>
      <c r="E802" s="279" t="s">
        <v>1</v>
      </c>
      <c r="F802" s="280" t="s">
        <v>498</v>
      </c>
      <c r="G802" s="278"/>
      <c r="H802" s="279" t="s">
        <v>1</v>
      </c>
      <c r="I802" s="281"/>
      <c r="J802" s="278"/>
      <c r="K802" s="278"/>
      <c r="L802" s="282"/>
      <c r="M802" s="283"/>
      <c r="N802" s="284"/>
      <c r="O802" s="284"/>
      <c r="P802" s="284"/>
      <c r="Q802" s="284"/>
      <c r="R802" s="284"/>
      <c r="S802" s="284"/>
      <c r="T802" s="285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T802" s="286" t="s">
        <v>283</v>
      </c>
      <c r="AU802" s="286" t="s">
        <v>85</v>
      </c>
      <c r="AV802" s="16" t="s">
        <v>83</v>
      </c>
      <c r="AW802" s="16" t="s">
        <v>32</v>
      </c>
      <c r="AX802" s="16" t="s">
        <v>76</v>
      </c>
      <c r="AY802" s="286" t="s">
        <v>274</v>
      </c>
    </row>
    <row r="803" s="13" customFormat="1">
      <c r="A803" s="13"/>
      <c r="B803" s="243"/>
      <c r="C803" s="244"/>
      <c r="D803" s="245" t="s">
        <v>283</v>
      </c>
      <c r="E803" s="246" t="s">
        <v>1</v>
      </c>
      <c r="F803" s="247" t="s">
        <v>919</v>
      </c>
      <c r="G803" s="244"/>
      <c r="H803" s="248">
        <v>110.88800000000001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283</v>
      </c>
      <c r="AU803" s="254" t="s">
        <v>85</v>
      </c>
      <c r="AV803" s="13" t="s">
        <v>85</v>
      </c>
      <c r="AW803" s="13" t="s">
        <v>32</v>
      </c>
      <c r="AX803" s="13" t="s">
        <v>76</v>
      </c>
      <c r="AY803" s="254" t="s">
        <v>274</v>
      </c>
    </row>
    <row r="804" s="13" customFormat="1">
      <c r="A804" s="13"/>
      <c r="B804" s="243"/>
      <c r="C804" s="244"/>
      <c r="D804" s="245" t="s">
        <v>283</v>
      </c>
      <c r="E804" s="246" t="s">
        <v>1</v>
      </c>
      <c r="F804" s="247" t="s">
        <v>920</v>
      </c>
      <c r="G804" s="244"/>
      <c r="H804" s="248">
        <v>-9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283</v>
      </c>
      <c r="AU804" s="254" t="s">
        <v>85</v>
      </c>
      <c r="AV804" s="13" t="s">
        <v>85</v>
      </c>
      <c r="AW804" s="13" t="s">
        <v>32</v>
      </c>
      <c r="AX804" s="13" t="s">
        <v>76</v>
      </c>
      <c r="AY804" s="254" t="s">
        <v>274</v>
      </c>
    </row>
    <row r="805" s="14" customFormat="1">
      <c r="A805" s="14"/>
      <c r="B805" s="255"/>
      <c r="C805" s="256"/>
      <c r="D805" s="245" t="s">
        <v>283</v>
      </c>
      <c r="E805" s="257" t="s">
        <v>1</v>
      </c>
      <c r="F805" s="258" t="s">
        <v>285</v>
      </c>
      <c r="G805" s="256"/>
      <c r="H805" s="259">
        <v>101.88800000000001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5" t="s">
        <v>283</v>
      </c>
      <c r="AU805" s="265" t="s">
        <v>85</v>
      </c>
      <c r="AV805" s="14" t="s">
        <v>106</v>
      </c>
      <c r="AW805" s="14" t="s">
        <v>32</v>
      </c>
      <c r="AX805" s="14" t="s">
        <v>76</v>
      </c>
      <c r="AY805" s="265" t="s">
        <v>274</v>
      </c>
    </row>
    <row r="806" s="15" customFormat="1">
      <c r="A806" s="15"/>
      <c r="B806" s="266"/>
      <c r="C806" s="267"/>
      <c r="D806" s="245" t="s">
        <v>283</v>
      </c>
      <c r="E806" s="268" t="s">
        <v>1</v>
      </c>
      <c r="F806" s="269" t="s">
        <v>286</v>
      </c>
      <c r="G806" s="267"/>
      <c r="H806" s="270">
        <v>189.99799999999999</v>
      </c>
      <c r="I806" s="271"/>
      <c r="J806" s="267"/>
      <c r="K806" s="267"/>
      <c r="L806" s="272"/>
      <c r="M806" s="273"/>
      <c r="N806" s="274"/>
      <c r="O806" s="274"/>
      <c r="P806" s="274"/>
      <c r="Q806" s="274"/>
      <c r="R806" s="274"/>
      <c r="S806" s="274"/>
      <c r="T806" s="27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6" t="s">
        <v>283</v>
      </c>
      <c r="AU806" s="276" t="s">
        <v>85</v>
      </c>
      <c r="AV806" s="15" t="s">
        <v>281</v>
      </c>
      <c r="AW806" s="15" t="s">
        <v>32</v>
      </c>
      <c r="AX806" s="15" t="s">
        <v>83</v>
      </c>
      <c r="AY806" s="276" t="s">
        <v>274</v>
      </c>
    </row>
    <row r="807" s="2" customFormat="1" ht="24.15" customHeight="1">
      <c r="A807" s="39"/>
      <c r="B807" s="40"/>
      <c r="C807" s="230" t="s">
        <v>921</v>
      </c>
      <c r="D807" s="230" t="s">
        <v>276</v>
      </c>
      <c r="E807" s="231" t="s">
        <v>922</v>
      </c>
      <c r="F807" s="232" t="s">
        <v>923</v>
      </c>
      <c r="G807" s="233" t="s">
        <v>279</v>
      </c>
      <c r="H807" s="234">
        <v>396.82799999999997</v>
      </c>
      <c r="I807" s="235"/>
      <c r="J807" s="236">
        <f>ROUND(I807*H807,2)</f>
        <v>0</v>
      </c>
      <c r="K807" s="232" t="s">
        <v>280</v>
      </c>
      <c r="L807" s="45"/>
      <c r="M807" s="237" t="s">
        <v>1</v>
      </c>
      <c r="N807" s="238" t="s">
        <v>41</v>
      </c>
      <c r="O807" s="92"/>
      <c r="P807" s="239">
        <f>O807*H807</f>
        <v>0</v>
      </c>
      <c r="Q807" s="239">
        <v>0.058970000000000002</v>
      </c>
      <c r="R807" s="239">
        <f>Q807*H807</f>
        <v>23.400947159999998</v>
      </c>
      <c r="S807" s="239">
        <v>0</v>
      </c>
      <c r="T807" s="240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1" t="s">
        <v>281</v>
      </c>
      <c r="AT807" s="241" t="s">
        <v>276</v>
      </c>
      <c r="AU807" s="241" t="s">
        <v>85</v>
      </c>
      <c r="AY807" s="18" t="s">
        <v>274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8" t="s">
        <v>83</v>
      </c>
      <c r="BK807" s="242">
        <f>ROUND(I807*H807,2)</f>
        <v>0</v>
      </c>
      <c r="BL807" s="18" t="s">
        <v>281</v>
      </c>
      <c r="BM807" s="241" t="s">
        <v>924</v>
      </c>
    </row>
    <row r="808" s="16" customFormat="1">
      <c r="A808" s="16"/>
      <c r="B808" s="277"/>
      <c r="C808" s="278"/>
      <c r="D808" s="245" t="s">
        <v>283</v>
      </c>
      <c r="E808" s="279" t="s">
        <v>1</v>
      </c>
      <c r="F808" s="280" t="s">
        <v>491</v>
      </c>
      <c r="G808" s="278"/>
      <c r="H808" s="279" t="s">
        <v>1</v>
      </c>
      <c r="I808" s="281"/>
      <c r="J808" s="278"/>
      <c r="K808" s="278"/>
      <c r="L808" s="282"/>
      <c r="M808" s="283"/>
      <c r="N808" s="284"/>
      <c r="O808" s="284"/>
      <c r="P808" s="284"/>
      <c r="Q808" s="284"/>
      <c r="R808" s="284"/>
      <c r="S808" s="284"/>
      <c r="T808" s="285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86" t="s">
        <v>283</v>
      </c>
      <c r="AU808" s="286" t="s">
        <v>85</v>
      </c>
      <c r="AV808" s="16" t="s">
        <v>83</v>
      </c>
      <c r="AW808" s="16" t="s">
        <v>32</v>
      </c>
      <c r="AX808" s="16" t="s">
        <v>76</v>
      </c>
      <c r="AY808" s="286" t="s">
        <v>274</v>
      </c>
    </row>
    <row r="809" s="13" customFormat="1">
      <c r="A809" s="13"/>
      <c r="B809" s="243"/>
      <c r="C809" s="244"/>
      <c r="D809" s="245" t="s">
        <v>283</v>
      </c>
      <c r="E809" s="246" t="s">
        <v>1</v>
      </c>
      <c r="F809" s="247" t="s">
        <v>925</v>
      </c>
      <c r="G809" s="244"/>
      <c r="H809" s="248">
        <v>189.63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283</v>
      </c>
      <c r="AU809" s="254" t="s">
        <v>85</v>
      </c>
      <c r="AV809" s="13" t="s">
        <v>85</v>
      </c>
      <c r="AW809" s="13" t="s">
        <v>32</v>
      </c>
      <c r="AX809" s="13" t="s">
        <v>76</v>
      </c>
      <c r="AY809" s="254" t="s">
        <v>274</v>
      </c>
    </row>
    <row r="810" s="13" customFormat="1">
      <c r="A810" s="13"/>
      <c r="B810" s="243"/>
      <c r="C810" s="244"/>
      <c r="D810" s="245" t="s">
        <v>283</v>
      </c>
      <c r="E810" s="246" t="s">
        <v>1</v>
      </c>
      <c r="F810" s="247" t="s">
        <v>926</v>
      </c>
      <c r="G810" s="244"/>
      <c r="H810" s="248">
        <v>-22.800000000000001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283</v>
      </c>
      <c r="AU810" s="254" t="s">
        <v>85</v>
      </c>
      <c r="AV810" s="13" t="s">
        <v>85</v>
      </c>
      <c r="AW810" s="13" t="s">
        <v>32</v>
      </c>
      <c r="AX810" s="13" t="s">
        <v>76</v>
      </c>
      <c r="AY810" s="254" t="s">
        <v>274</v>
      </c>
    </row>
    <row r="811" s="14" customFormat="1">
      <c r="A811" s="14"/>
      <c r="B811" s="255"/>
      <c r="C811" s="256"/>
      <c r="D811" s="245" t="s">
        <v>283</v>
      </c>
      <c r="E811" s="257" t="s">
        <v>1</v>
      </c>
      <c r="F811" s="258" t="s">
        <v>285</v>
      </c>
      <c r="G811" s="256"/>
      <c r="H811" s="259">
        <v>166.83000000000001</v>
      </c>
      <c r="I811" s="260"/>
      <c r="J811" s="256"/>
      <c r="K811" s="256"/>
      <c r="L811" s="261"/>
      <c r="M811" s="262"/>
      <c r="N811" s="263"/>
      <c r="O811" s="263"/>
      <c r="P811" s="263"/>
      <c r="Q811" s="263"/>
      <c r="R811" s="263"/>
      <c r="S811" s="263"/>
      <c r="T811" s="26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5" t="s">
        <v>283</v>
      </c>
      <c r="AU811" s="265" t="s">
        <v>85</v>
      </c>
      <c r="AV811" s="14" t="s">
        <v>106</v>
      </c>
      <c r="AW811" s="14" t="s">
        <v>32</v>
      </c>
      <c r="AX811" s="14" t="s">
        <v>76</v>
      </c>
      <c r="AY811" s="265" t="s">
        <v>274</v>
      </c>
    </row>
    <row r="812" s="16" customFormat="1">
      <c r="A812" s="16"/>
      <c r="B812" s="277"/>
      <c r="C812" s="278"/>
      <c r="D812" s="245" t="s">
        <v>283</v>
      </c>
      <c r="E812" s="279" t="s">
        <v>1</v>
      </c>
      <c r="F812" s="280" t="s">
        <v>498</v>
      </c>
      <c r="G812" s="278"/>
      <c r="H812" s="279" t="s">
        <v>1</v>
      </c>
      <c r="I812" s="281"/>
      <c r="J812" s="278"/>
      <c r="K812" s="278"/>
      <c r="L812" s="282"/>
      <c r="M812" s="283"/>
      <c r="N812" s="284"/>
      <c r="O812" s="284"/>
      <c r="P812" s="284"/>
      <c r="Q812" s="284"/>
      <c r="R812" s="284"/>
      <c r="S812" s="284"/>
      <c r="T812" s="285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86" t="s">
        <v>283</v>
      </c>
      <c r="AU812" s="286" t="s">
        <v>85</v>
      </c>
      <c r="AV812" s="16" t="s">
        <v>83</v>
      </c>
      <c r="AW812" s="16" t="s">
        <v>32</v>
      </c>
      <c r="AX812" s="16" t="s">
        <v>76</v>
      </c>
      <c r="AY812" s="286" t="s">
        <v>274</v>
      </c>
    </row>
    <row r="813" s="13" customFormat="1">
      <c r="A813" s="13"/>
      <c r="B813" s="243"/>
      <c r="C813" s="244"/>
      <c r="D813" s="245" t="s">
        <v>283</v>
      </c>
      <c r="E813" s="246" t="s">
        <v>1</v>
      </c>
      <c r="F813" s="247" t="s">
        <v>927</v>
      </c>
      <c r="G813" s="244"/>
      <c r="H813" s="248">
        <v>85.688000000000002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283</v>
      </c>
      <c r="AU813" s="254" t="s">
        <v>85</v>
      </c>
      <c r="AV813" s="13" t="s">
        <v>85</v>
      </c>
      <c r="AW813" s="13" t="s">
        <v>32</v>
      </c>
      <c r="AX813" s="13" t="s">
        <v>76</v>
      </c>
      <c r="AY813" s="254" t="s">
        <v>274</v>
      </c>
    </row>
    <row r="814" s="13" customFormat="1">
      <c r="A814" s="13"/>
      <c r="B814" s="243"/>
      <c r="C814" s="244"/>
      <c r="D814" s="245" t="s">
        <v>283</v>
      </c>
      <c r="E814" s="246" t="s">
        <v>1</v>
      </c>
      <c r="F814" s="247" t="s">
        <v>928</v>
      </c>
      <c r="G814" s="244"/>
      <c r="H814" s="248">
        <v>191.80799999999999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283</v>
      </c>
      <c r="AU814" s="254" t="s">
        <v>85</v>
      </c>
      <c r="AV814" s="13" t="s">
        <v>85</v>
      </c>
      <c r="AW814" s="13" t="s">
        <v>32</v>
      </c>
      <c r="AX814" s="13" t="s">
        <v>76</v>
      </c>
      <c r="AY814" s="254" t="s">
        <v>274</v>
      </c>
    </row>
    <row r="815" s="13" customFormat="1">
      <c r="A815" s="13"/>
      <c r="B815" s="243"/>
      <c r="C815" s="244"/>
      <c r="D815" s="245" t="s">
        <v>283</v>
      </c>
      <c r="E815" s="246" t="s">
        <v>1</v>
      </c>
      <c r="F815" s="247" t="s">
        <v>929</v>
      </c>
      <c r="G815" s="244"/>
      <c r="H815" s="248">
        <v>-37.810000000000002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283</v>
      </c>
      <c r="AU815" s="254" t="s">
        <v>85</v>
      </c>
      <c r="AV815" s="13" t="s">
        <v>85</v>
      </c>
      <c r="AW815" s="13" t="s">
        <v>32</v>
      </c>
      <c r="AX815" s="13" t="s">
        <v>76</v>
      </c>
      <c r="AY815" s="254" t="s">
        <v>274</v>
      </c>
    </row>
    <row r="816" s="14" customFormat="1">
      <c r="A816" s="14"/>
      <c r="B816" s="255"/>
      <c r="C816" s="256"/>
      <c r="D816" s="245" t="s">
        <v>283</v>
      </c>
      <c r="E816" s="257" t="s">
        <v>1</v>
      </c>
      <c r="F816" s="258" t="s">
        <v>285</v>
      </c>
      <c r="G816" s="256"/>
      <c r="H816" s="259">
        <v>239.68600000000001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283</v>
      </c>
      <c r="AU816" s="265" t="s">
        <v>85</v>
      </c>
      <c r="AV816" s="14" t="s">
        <v>106</v>
      </c>
      <c r="AW816" s="14" t="s">
        <v>32</v>
      </c>
      <c r="AX816" s="14" t="s">
        <v>76</v>
      </c>
      <c r="AY816" s="265" t="s">
        <v>274</v>
      </c>
    </row>
    <row r="817" s="16" customFormat="1">
      <c r="A817" s="16"/>
      <c r="B817" s="277"/>
      <c r="C817" s="278"/>
      <c r="D817" s="245" t="s">
        <v>283</v>
      </c>
      <c r="E817" s="279" t="s">
        <v>1</v>
      </c>
      <c r="F817" s="280" t="s">
        <v>930</v>
      </c>
      <c r="G817" s="278"/>
      <c r="H817" s="279" t="s">
        <v>1</v>
      </c>
      <c r="I817" s="281"/>
      <c r="J817" s="278"/>
      <c r="K817" s="278"/>
      <c r="L817" s="282"/>
      <c r="M817" s="283"/>
      <c r="N817" s="284"/>
      <c r="O817" s="284"/>
      <c r="P817" s="284"/>
      <c r="Q817" s="284"/>
      <c r="R817" s="284"/>
      <c r="S817" s="284"/>
      <c r="T817" s="285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86" t="s">
        <v>283</v>
      </c>
      <c r="AU817" s="286" t="s">
        <v>85</v>
      </c>
      <c r="AV817" s="16" t="s">
        <v>83</v>
      </c>
      <c r="AW817" s="16" t="s">
        <v>32</v>
      </c>
      <c r="AX817" s="16" t="s">
        <v>76</v>
      </c>
      <c r="AY817" s="286" t="s">
        <v>274</v>
      </c>
    </row>
    <row r="818" s="13" customFormat="1">
      <c r="A818" s="13"/>
      <c r="B818" s="243"/>
      <c r="C818" s="244"/>
      <c r="D818" s="245" t="s">
        <v>283</v>
      </c>
      <c r="E818" s="246" t="s">
        <v>1</v>
      </c>
      <c r="F818" s="247" t="s">
        <v>931</v>
      </c>
      <c r="G818" s="244"/>
      <c r="H818" s="248">
        <v>-9.6880000000000006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283</v>
      </c>
      <c r="AU818" s="254" t="s">
        <v>85</v>
      </c>
      <c r="AV818" s="13" t="s">
        <v>85</v>
      </c>
      <c r="AW818" s="13" t="s">
        <v>32</v>
      </c>
      <c r="AX818" s="13" t="s">
        <v>76</v>
      </c>
      <c r="AY818" s="254" t="s">
        <v>274</v>
      </c>
    </row>
    <row r="819" s="14" customFormat="1">
      <c r="A819" s="14"/>
      <c r="B819" s="255"/>
      <c r="C819" s="256"/>
      <c r="D819" s="245" t="s">
        <v>283</v>
      </c>
      <c r="E819" s="257" t="s">
        <v>1</v>
      </c>
      <c r="F819" s="258" t="s">
        <v>285</v>
      </c>
      <c r="G819" s="256"/>
      <c r="H819" s="259">
        <v>-9.6880000000000006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5" t="s">
        <v>283</v>
      </c>
      <c r="AU819" s="265" t="s">
        <v>85</v>
      </c>
      <c r="AV819" s="14" t="s">
        <v>106</v>
      </c>
      <c r="AW819" s="14" t="s">
        <v>32</v>
      </c>
      <c r="AX819" s="14" t="s">
        <v>76</v>
      </c>
      <c r="AY819" s="265" t="s">
        <v>274</v>
      </c>
    </row>
    <row r="820" s="15" customFormat="1">
      <c r="A820" s="15"/>
      <c r="B820" s="266"/>
      <c r="C820" s="267"/>
      <c r="D820" s="245" t="s">
        <v>283</v>
      </c>
      <c r="E820" s="268" t="s">
        <v>1</v>
      </c>
      <c r="F820" s="269" t="s">
        <v>286</v>
      </c>
      <c r="G820" s="267"/>
      <c r="H820" s="270">
        <v>396.82799999999997</v>
      </c>
      <c r="I820" s="271"/>
      <c r="J820" s="267"/>
      <c r="K820" s="267"/>
      <c r="L820" s="272"/>
      <c r="M820" s="273"/>
      <c r="N820" s="274"/>
      <c r="O820" s="274"/>
      <c r="P820" s="274"/>
      <c r="Q820" s="274"/>
      <c r="R820" s="274"/>
      <c r="S820" s="274"/>
      <c r="T820" s="27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6" t="s">
        <v>283</v>
      </c>
      <c r="AU820" s="276" t="s">
        <v>85</v>
      </c>
      <c r="AV820" s="15" t="s">
        <v>281</v>
      </c>
      <c r="AW820" s="15" t="s">
        <v>32</v>
      </c>
      <c r="AX820" s="15" t="s">
        <v>83</v>
      </c>
      <c r="AY820" s="276" t="s">
        <v>274</v>
      </c>
    </row>
    <row r="821" s="2" customFormat="1" ht="24.15" customHeight="1">
      <c r="A821" s="39"/>
      <c r="B821" s="40"/>
      <c r="C821" s="230" t="s">
        <v>932</v>
      </c>
      <c r="D821" s="230" t="s">
        <v>276</v>
      </c>
      <c r="E821" s="231" t="s">
        <v>933</v>
      </c>
      <c r="F821" s="232" t="s">
        <v>934</v>
      </c>
      <c r="G821" s="233" t="s">
        <v>279</v>
      </c>
      <c r="H821" s="234">
        <v>477.75999999999999</v>
      </c>
      <c r="I821" s="235"/>
      <c r="J821" s="236">
        <f>ROUND(I821*H821,2)</f>
        <v>0</v>
      </c>
      <c r="K821" s="232" t="s">
        <v>280</v>
      </c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0.07571</v>
      </c>
      <c r="R821" s="239">
        <f>Q821*H821</f>
        <v>36.171209599999997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281</v>
      </c>
      <c r="AT821" s="241" t="s">
        <v>276</v>
      </c>
      <c r="AU821" s="241" t="s">
        <v>85</v>
      </c>
      <c r="AY821" s="18" t="s">
        <v>274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281</v>
      </c>
      <c r="BM821" s="241" t="s">
        <v>935</v>
      </c>
    </row>
    <row r="822" s="16" customFormat="1">
      <c r="A822" s="16"/>
      <c r="B822" s="277"/>
      <c r="C822" s="278"/>
      <c r="D822" s="245" t="s">
        <v>283</v>
      </c>
      <c r="E822" s="279" t="s">
        <v>1</v>
      </c>
      <c r="F822" s="280" t="s">
        <v>491</v>
      </c>
      <c r="G822" s="278"/>
      <c r="H822" s="279" t="s">
        <v>1</v>
      </c>
      <c r="I822" s="281"/>
      <c r="J822" s="278"/>
      <c r="K822" s="278"/>
      <c r="L822" s="282"/>
      <c r="M822" s="283"/>
      <c r="N822" s="284"/>
      <c r="O822" s="284"/>
      <c r="P822" s="284"/>
      <c r="Q822" s="284"/>
      <c r="R822" s="284"/>
      <c r="S822" s="284"/>
      <c r="T822" s="285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86" t="s">
        <v>283</v>
      </c>
      <c r="AU822" s="286" t="s">
        <v>85</v>
      </c>
      <c r="AV822" s="16" t="s">
        <v>83</v>
      </c>
      <c r="AW822" s="16" t="s">
        <v>32</v>
      </c>
      <c r="AX822" s="16" t="s">
        <v>76</v>
      </c>
      <c r="AY822" s="286" t="s">
        <v>274</v>
      </c>
    </row>
    <row r="823" s="13" customFormat="1">
      <c r="A823" s="13"/>
      <c r="B823" s="243"/>
      <c r="C823" s="244"/>
      <c r="D823" s="245" t="s">
        <v>283</v>
      </c>
      <c r="E823" s="246" t="s">
        <v>1</v>
      </c>
      <c r="F823" s="247" t="s">
        <v>936</v>
      </c>
      <c r="G823" s="244"/>
      <c r="H823" s="248">
        <v>187.42500000000001</v>
      </c>
      <c r="I823" s="249"/>
      <c r="J823" s="244"/>
      <c r="K823" s="244"/>
      <c r="L823" s="250"/>
      <c r="M823" s="251"/>
      <c r="N823" s="252"/>
      <c r="O823" s="252"/>
      <c r="P823" s="252"/>
      <c r="Q823" s="252"/>
      <c r="R823" s="252"/>
      <c r="S823" s="252"/>
      <c r="T823" s="25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4" t="s">
        <v>283</v>
      </c>
      <c r="AU823" s="254" t="s">
        <v>85</v>
      </c>
      <c r="AV823" s="13" t="s">
        <v>85</v>
      </c>
      <c r="AW823" s="13" t="s">
        <v>32</v>
      </c>
      <c r="AX823" s="13" t="s">
        <v>76</v>
      </c>
      <c r="AY823" s="254" t="s">
        <v>274</v>
      </c>
    </row>
    <row r="824" s="13" customFormat="1">
      <c r="A824" s="13"/>
      <c r="B824" s="243"/>
      <c r="C824" s="244"/>
      <c r="D824" s="245" t="s">
        <v>283</v>
      </c>
      <c r="E824" s="246" t="s">
        <v>1</v>
      </c>
      <c r="F824" s="247" t="s">
        <v>937</v>
      </c>
      <c r="G824" s="244"/>
      <c r="H824" s="248">
        <v>-23.800000000000001</v>
      </c>
      <c r="I824" s="249"/>
      <c r="J824" s="244"/>
      <c r="K824" s="244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283</v>
      </c>
      <c r="AU824" s="254" t="s">
        <v>85</v>
      </c>
      <c r="AV824" s="13" t="s">
        <v>85</v>
      </c>
      <c r="AW824" s="13" t="s">
        <v>32</v>
      </c>
      <c r="AX824" s="13" t="s">
        <v>76</v>
      </c>
      <c r="AY824" s="254" t="s">
        <v>274</v>
      </c>
    </row>
    <row r="825" s="14" customFormat="1">
      <c r="A825" s="14"/>
      <c r="B825" s="255"/>
      <c r="C825" s="256"/>
      <c r="D825" s="245" t="s">
        <v>283</v>
      </c>
      <c r="E825" s="257" t="s">
        <v>1</v>
      </c>
      <c r="F825" s="258" t="s">
        <v>285</v>
      </c>
      <c r="G825" s="256"/>
      <c r="H825" s="259">
        <v>163.625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283</v>
      </c>
      <c r="AU825" s="265" t="s">
        <v>85</v>
      </c>
      <c r="AV825" s="14" t="s">
        <v>106</v>
      </c>
      <c r="AW825" s="14" t="s">
        <v>32</v>
      </c>
      <c r="AX825" s="14" t="s">
        <v>76</v>
      </c>
      <c r="AY825" s="265" t="s">
        <v>274</v>
      </c>
    </row>
    <row r="826" s="16" customFormat="1">
      <c r="A826" s="16"/>
      <c r="B826" s="277"/>
      <c r="C826" s="278"/>
      <c r="D826" s="245" t="s">
        <v>283</v>
      </c>
      <c r="E826" s="279" t="s">
        <v>1</v>
      </c>
      <c r="F826" s="280" t="s">
        <v>498</v>
      </c>
      <c r="G826" s="278"/>
      <c r="H826" s="279" t="s">
        <v>1</v>
      </c>
      <c r="I826" s="281"/>
      <c r="J826" s="278"/>
      <c r="K826" s="278"/>
      <c r="L826" s="282"/>
      <c r="M826" s="283"/>
      <c r="N826" s="284"/>
      <c r="O826" s="284"/>
      <c r="P826" s="284"/>
      <c r="Q826" s="284"/>
      <c r="R826" s="284"/>
      <c r="S826" s="284"/>
      <c r="T826" s="285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86" t="s">
        <v>283</v>
      </c>
      <c r="AU826" s="286" t="s">
        <v>85</v>
      </c>
      <c r="AV826" s="16" t="s">
        <v>83</v>
      </c>
      <c r="AW826" s="16" t="s">
        <v>32</v>
      </c>
      <c r="AX826" s="16" t="s">
        <v>76</v>
      </c>
      <c r="AY826" s="286" t="s">
        <v>274</v>
      </c>
    </row>
    <row r="827" s="13" customFormat="1">
      <c r="A827" s="13"/>
      <c r="B827" s="243"/>
      <c r="C827" s="244"/>
      <c r="D827" s="245" t="s">
        <v>283</v>
      </c>
      <c r="E827" s="246" t="s">
        <v>1</v>
      </c>
      <c r="F827" s="247" t="s">
        <v>938</v>
      </c>
      <c r="G827" s="244"/>
      <c r="H827" s="248">
        <v>26.888000000000002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283</v>
      </c>
      <c r="AU827" s="254" t="s">
        <v>85</v>
      </c>
      <c r="AV827" s="13" t="s">
        <v>85</v>
      </c>
      <c r="AW827" s="13" t="s">
        <v>32</v>
      </c>
      <c r="AX827" s="13" t="s">
        <v>76</v>
      </c>
      <c r="AY827" s="254" t="s">
        <v>274</v>
      </c>
    </row>
    <row r="828" s="13" customFormat="1">
      <c r="A828" s="13"/>
      <c r="B828" s="243"/>
      <c r="C828" s="244"/>
      <c r="D828" s="245" t="s">
        <v>283</v>
      </c>
      <c r="E828" s="246" t="s">
        <v>1</v>
      </c>
      <c r="F828" s="247" t="s">
        <v>939</v>
      </c>
      <c r="G828" s="244"/>
      <c r="H828" s="248">
        <v>373.322</v>
      </c>
      <c r="I828" s="249"/>
      <c r="J828" s="244"/>
      <c r="K828" s="244"/>
      <c r="L828" s="250"/>
      <c r="M828" s="251"/>
      <c r="N828" s="252"/>
      <c r="O828" s="252"/>
      <c r="P828" s="252"/>
      <c r="Q828" s="252"/>
      <c r="R828" s="252"/>
      <c r="S828" s="252"/>
      <c r="T828" s="25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4" t="s">
        <v>283</v>
      </c>
      <c r="AU828" s="254" t="s">
        <v>85</v>
      </c>
      <c r="AV828" s="13" t="s">
        <v>85</v>
      </c>
      <c r="AW828" s="13" t="s">
        <v>32</v>
      </c>
      <c r="AX828" s="13" t="s">
        <v>76</v>
      </c>
      <c r="AY828" s="254" t="s">
        <v>274</v>
      </c>
    </row>
    <row r="829" s="13" customFormat="1">
      <c r="A829" s="13"/>
      <c r="B829" s="243"/>
      <c r="C829" s="244"/>
      <c r="D829" s="245" t="s">
        <v>283</v>
      </c>
      <c r="E829" s="246" t="s">
        <v>1</v>
      </c>
      <c r="F829" s="247" t="s">
        <v>940</v>
      </c>
      <c r="G829" s="244"/>
      <c r="H829" s="248">
        <v>-79.200000000000003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283</v>
      </c>
      <c r="AU829" s="254" t="s">
        <v>85</v>
      </c>
      <c r="AV829" s="13" t="s">
        <v>85</v>
      </c>
      <c r="AW829" s="13" t="s">
        <v>32</v>
      </c>
      <c r="AX829" s="13" t="s">
        <v>76</v>
      </c>
      <c r="AY829" s="254" t="s">
        <v>274</v>
      </c>
    </row>
    <row r="830" s="14" customFormat="1">
      <c r="A830" s="14"/>
      <c r="B830" s="255"/>
      <c r="C830" s="256"/>
      <c r="D830" s="245" t="s">
        <v>283</v>
      </c>
      <c r="E830" s="257" t="s">
        <v>1</v>
      </c>
      <c r="F830" s="258" t="s">
        <v>285</v>
      </c>
      <c r="G830" s="256"/>
      <c r="H830" s="259">
        <v>321.00999999999999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5" t="s">
        <v>283</v>
      </c>
      <c r="AU830" s="265" t="s">
        <v>85</v>
      </c>
      <c r="AV830" s="14" t="s">
        <v>106</v>
      </c>
      <c r="AW830" s="14" t="s">
        <v>32</v>
      </c>
      <c r="AX830" s="14" t="s">
        <v>76</v>
      </c>
      <c r="AY830" s="265" t="s">
        <v>274</v>
      </c>
    </row>
    <row r="831" s="16" customFormat="1">
      <c r="A831" s="16"/>
      <c r="B831" s="277"/>
      <c r="C831" s="278"/>
      <c r="D831" s="245" t="s">
        <v>283</v>
      </c>
      <c r="E831" s="279" t="s">
        <v>1</v>
      </c>
      <c r="F831" s="280" t="s">
        <v>532</v>
      </c>
      <c r="G831" s="278"/>
      <c r="H831" s="279" t="s">
        <v>1</v>
      </c>
      <c r="I831" s="281"/>
      <c r="J831" s="278"/>
      <c r="K831" s="278"/>
      <c r="L831" s="282"/>
      <c r="M831" s="283"/>
      <c r="N831" s="284"/>
      <c r="O831" s="284"/>
      <c r="P831" s="284"/>
      <c r="Q831" s="284"/>
      <c r="R831" s="284"/>
      <c r="S831" s="284"/>
      <c r="T831" s="285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6" t="s">
        <v>283</v>
      </c>
      <c r="AU831" s="286" t="s">
        <v>85</v>
      </c>
      <c r="AV831" s="16" t="s">
        <v>83</v>
      </c>
      <c r="AW831" s="16" t="s">
        <v>32</v>
      </c>
      <c r="AX831" s="16" t="s">
        <v>76</v>
      </c>
      <c r="AY831" s="286" t="s">
        <v>274</v>
      </c>
    </row>
    <row r="832" s="13" customFormat="1">
      <c r="A832" s="13"/>
      <c r="B832" s="243"/>
      <c r="C832" s="244"/>
      <c r="D832" s="245" t="s">
        <v>283</v>
      </c>
      <c r="E832" s="246" t="s">
        <v>1</v>
      </c>
      <c r="F832" s="247" t="s">
        <v>941</v>
      </c>
      <c r="G832" s="244"/>
      <c r="H832" s="248">
        <v>-7.8129999999999997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283</v>
      </c>
      <c r="AU832" s="254" t="s">
        <v>85</v>
      </c>
      <c r="AV832" s="13" t="s">
        <v>85</v>
      </c>
      <c r="AW832" s="13" t="s">
        <v>32</v>
      </c>
      <c r="AX832" s="13" t="s">
        <v>76</v>
      </c>
      <c r="AY832" s="254" t="s">
        <v>274</v>
      </c>
    </row>
    <row r="833" s="13" customFormat="1">
      <c r="A833" s="13"/>
      <c r="B833" s="243"/>
      <c r="C833" s="244"/>
      <c r="D833" s="245" t="s">
        <v>283</v>
      </c>
      <c r="E833" s="246" t="s">
        <v>1</v>
      </c>
      <c r="F833" s="247" t="s">
        <v>942</v>
      </c>
      <c r="G833" s="244"/>
      <c r="H833" s="248">
        <v>-0.375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283</v>
      </c>
      <c r="AU833" s="254" t="s">
        <v>85</v>
      </c>
      <c r="AV833" s="13" t="s">
        <v>85</v>
      </c>
      <c r="AW833" s="13" t="s">
        <v>32</v>
      </c>
      <c r="AX833" s="13" t="s">
        <v>76</v>
      </c>
      <c r="AY833" s="254" t="s">
        <v>274</v>
      </c>
    </row>
    <row r="834" s="13" customFormat="1">
      <c r="A834" s="13"/>
      <c r="B834" s="243"/>
      <c r="C834" s="244"/>
      <c r="D834" s="245" t="s">
        <v>283</v>
      </c>
      <c r="E834" s="246" t="s">
        <v>1</v>
      </c>
      <c r="F834" s="247" t="s">
        <v>943</v>
      </c>
      <c r="G834" s="244"/>
      <c r="H834" s="248">
        <v>0.313</v>
      </c>
      <c r="I834" s="249"/>
      <c r="J834" s="244"/>
      <c r="K834" s="244"/>
      <c r="L834" s="250"/>
      <c r="M834" s="251"/>
      <c r="N834" s="252"/>
      <c r="O834" s="252"/>
      <c r="P834" s="252"/>
      <c r="Q834" s="252"/>
      <c r="R834" s="252"/>
      <c r="S834" s="252"/>
      <c r="T834" s="25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4" t="s">
        <v>283</v>
      </c>
      <c r="AU834" s="254" t="s">
        <v>85</v>
      </c>
      <c r="AV834" s="13" t="s">
        <v>85</v>
      </c>
      <c r="AW834" s="13" t="s">
        <v>32</v>
      </c>
      <c r="AX834" s="13" t="s">
        <v>76</v>
      </c>
      <c r="AY834" s="254" t="s">
        <v>274</v>
      </c>
    </row>
    <row r="835" s="13" customFormat="1">
      <c r="A835" s="13"/>
      <c r="B835" s="243"/>
      <c r="C835" s="244"/>
      <c r="D835" s="245" t="s">
        <v>283</v>
      </c>
      <c r="E835" s="246" t="s">
        <v>1</v>
      </c>
      <c r="F835" s="247" t="s">
        <v>944</v>
      </c>
      <c r="G835" s="244"/>
      <c r="H835" s="248">
        <v>0.75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283</v>
      </c>
      <c r="AU835" s="254" t="s">
        <v>85</v>
      </c>
      <c r="AV835" s="13" t="s">
        <v>85</v>
      </c>
      <c r="AW835" s="13" t="s">
        <v>32</v>
      </c>
      <c r="AX835" s="13" t="s">
        <v>76</v>
      </c>
      <c r="AY835" s="254" t="s">
        <v>274</v>
      </c>
    </row>
    <row r="836" s="13" customFormat="1">
      <c r="A836" s="13"/>
      <c r="B836" s="243"/>
      <c r="C836" s="244"/>
      <c r="D836" s="245" t="s">
        <v>283</v>
      </c>
      <c r="E836" s="246" t="s">
        <v>1</v>
      </c>
      <c r="F836" s="247" t="s">
        <v>945</v>
      </c>
      <c r="G836" s="244"/>
      <c r="H836" s="248">
        <v>0.25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283</v>
      </c>
      <c r="AU836" s="254" t="s">
        <v>85</v>
      </c>
      <c r="AV836" s="13" t="s">
        <v>85</v>
      </c>
      <c r="AW836" s="13" t="s">
        <v>32</v>
      </c>
      <c r="AX836" s="13" t="s">
        <v>76</v>
      </c>
      <c r="AY836" s="254" t="s">
        <v>274</v>
      </c>
    </row>
    <row r="837" s="14" customFormat="1">
      <c r="A837" s="14"/>
      <c r="B837" s="255"/>
      <c r="C837" s="256"/>
      <c r="D837" s="245" t="s">
        <v>283</v>
      </c>
      <c r="E837" s="257" t="s">
        <v>1</v>
      </c>
      <c r="F837" s="258" t="s">
        <v>285</v>
      </c>
      <c r="G837" s="256"/>
      <c r="H837" s="259">
        <v>-6.875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5" t="s">
        <v>283</v>
      </c>
      <c r="AU837" s="265" t="s">
        <v>85</v>
      </c>
      <c r="AV837" s="14" t="s">
        <v>106</v>
      </c>
      <c r="AW837" s="14" t="s">
        <v>32</v>
      </c>
      <c r="AX837" s="14" t="s">
        <v>76</v>
      </c>
      <c r="AY837" s="265" t="s">
        <v>274</v>
      </c>
    </row>
    <row r="838" s="15" customFormat="1">
      <c r="A838" s="15"/>
      <c r="B838" s="266"/>
      <c r="C838" s="267"/>
      <c r="D838" s="245" t="s">
        <v>283</v>
      </c>
      <c r="E838" s="268" t="s">
        <v>1</v>
      </c>
      <c r="F838" s="269" t="s">
        <v>286</v>
      </c>
      <c r="G838" s="267"/>
      <c r="H838" s="270">
        <v>477.75999999999999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6" t="s">
        <v>283</v>
      </c>
      <c r="AU838" s="276" t="s">
        <v>85</v>
      </c>
      <c r="AV838" s="15" t="s">
        <v>281</v>
      </c>
      <c r="AW838" s="15" t="s">
        <v>32</v>
      </c>
      <c r="AX838" s="15" t="s">
        <v>83</v>
      </c>
      <c r="AY838" s="276" t="s">
        <v>274</v>
      </c>
    </row>
    <row r="839" s="2" customFormat="1" ht="16.5" customHeight="1">
      <c r="A839" s="39"/>
      <c r="B839" s="40"/>
      <c r="C839" s="230" t="s">
        <v>946</v>
      </c>
      <c r="D839" s="230" t="s">
        <v>276</v>
      </c>
      <c r="E839" s="231" t="s">
        <v>947</v>
      </c>
      <c r="F839" s="232" t="s">
        <v>948</v>
      </c>
      <c r="G839" s="233" t="s">
        <v>279</v>
      </c>
      <c r="H839" s="234">
        <v>5.0380000000000003</v>
      </c>
      <c r="I839" s="235"/>
      <c r="J839" s="236">
        <f>ROUND(I839*H839,2)</f>
        <v>0</v>
      </c>
      <c r="K839" s="232" t="s">
        <v>280</v>
      </c>
      <c r="L839" s="45"/>
      <c r="M839" s="237" t="s">
        <v>1</v>
      </c>
      <c r="N839" s="238" t="s">
        <v>41</v>
      </c>
      <c r="O839" s="92"/>
      <c r="P839" s="239">
        <f>O839*H839</f>
        <v>0</v>
      </c>
      <c r="Q839" s="239">
        <v>0.04367</v>
      </c>
      <c r="R839" s="239">
        <f>Q839*H839</f>
        <v>0.22000946000000002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281</v>
      </c>
      <c r="AT839" s="241" t="s">
        <v>276</v>
      </c>
      <c r="AU839" s="241" t="s">
        <v>85</v>
      </c>
      <c r="AY839" s="18" t="s">
        <v>274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83</v>
      </c>
      <c r="BK839" s="242">
        <f>ROUND(I839*H839,2)</f>
        <v>0</v>
      </c>
      <c r="BL839" s="18" t="s">
        <v>281</v>
      </c>
      <c r="BM839" s="241" t="s">
        <v>949</v>
      </c>
    </row>
    <row r="840" s="16" customFormat="1">
      <c r="A840" s="16"/>
      <c r="B840" s="277"/>
      <c r="C840" s="278"/>
      <c r="D840" s="245" t="s">
        <v>283</v>
      </c>
      <c r="E840" s="279" t="s">
        <v>1</v>
      </c>
      <c r="F840" s="280" t="s">
        <v>491</v>
      </c>
      <c r="G840" s="278"/>
      <c r="H840" s="279" t="s">
        <v>1</v>
      </c>
      <c r="I840" s="281"/>
      <c r="J840" s="278"/>
      <c r="K840" s="278"/>
      <c r="L840" s="282"/>
      <c r="M840" s="283"/>
      <c r="N840" s="284"/>
      <c r="O840" s="284"/>
      <c r="P840" s="284"/>
      <c r="Q840" s="284"/>
      <c r="R840" s="284"/>
      <c r="S840" s="284"/>
      <c r="T840" s="285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86" t="s">
        <v>283</v>
      </c>
      <c r="AU840" s="286" t="s">
        <v>85</v>
      </c>
      <c r="AV840" s="16" t="s">
        <v>83</v>
      </c>
      <c r="AW840" s="16" t="s">
        <v>32</v>
      </c>
      <c r="AX840" s="16" t="s">
        <v>76</v>
      </c>
      <c r="AY840" s="286" t="s">
        <v>274</v>
      </c>
    </row>
    <row r="841" s="13" customFormat="1">
      <c r="A841" s="13"/>
      <c r="B841" s="243"/>
      <c r="C841" s="244"/>
      <c r="D841" s="245" t="s">
        <v>283</v>
      </c>
      <c r="E841" s="246" t="s">
        <v>1</v>
      </c>
      <c r="F841" s="247" t="s">
        <v>950</v>
      </c>
      <c r="G841" s="244"/>
      <c r="H841" s="248">
        <v>2.9750000000000001</v>
      </c>
      <c r="I841" s="249"/>
      <c r="J841" s="244"/>
      <c r="K841" s="244"/>
      <c r="L841" s="250"/>
      <c r="M841" s="251"/>
      <c r="N841" s="252"/>
      <c r="O841" s="252"/>
      <c r="P841" s="252"/>
      <c r="Q841" s="252"/>
      <c r="R841" s="252"/>
      <c r="S841" s="252"/>
      <c r="T841" s="25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4" t="s">
        <v>283</v>
      </c>
      <c r="AU841" s="254" t="s">
        <v>85</v>
      </c>
      <c r="AV841" s="13" t="s">
        <v>85</v>
      </c>
      <c r="AW841" s="13" t="s">
        <v>32</v>
      </c>
      <c r="AX841" s="13" t="s">
        <v>76</v>
      </c>
      <c r="AY841" s="254" t="s">
        <v>274</v>
      </c>
    </row>
    <row r="842" s="14" customFormat="1">
      <c r="A842" s="14"/>
      <c r="B842" s="255"/>
      <c r="C842" s="256"/>
      <c r="D842" s="245" t="s">
        <v>283</v>
      </c>
      <c r="E842" s="257" t="s">
        <v>1</v>
      </c>
      <c r="F842" s="258" t="s">
        <v>285</v>
      </c>
      <c r="G842" s="256"/>
      <c r="H842" s="259">
        <v>2.9750000000000001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5" t="s">
        <v>283</v>
      </c>
      <c r="AU842" s="265" t="s">
        <v>85</v>
      </c>
      <c r="AV842" s="14" t="s">
        <v>106</v>
      </c>
      <c r="AW842" s="14" t="s">
        <v>32</v>
      </c>
      <c r="AX842" s="14" t="s">
        <v>76</v>
      </c>
      <c r="AY842" s="265" t="s">
        <v>274</v>
      </c>
    </row>
    <row r="843" s="13" customFormat="1">
      <c r="A843" s="13"/>
      <c r="B843" s="243"/>
      <c r="C843" s="244"/>
      <c r="D843" s="245" t="s">
        <v>283</v>
      </c>
      <c r="E843" s="246" t="s">
        <v>1</v>
      </c>
      <c r="F843" s="247" t="s">
        <v>951</v>
      </c>
      <c r="G843" s="244"/>
      <c r="H843" s="248">
        <v>2.0630000000000002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283</v>
      </c>
      <c r="AU843" s="254" t="s">
        <v>85</v>
      </c>
      <c r="AV843" s="13" t="s">
        <v>85</v>
      </c>
      <c r="AW843" s="13" t="s">
        <v>32</v>
      </c>
      <c r="AX843" s="13" t="s">
        <v>76</v>
      </c>
      <c r="AY843" s="254" t="s">
        <v>274</v>
      </c>
    </row>
    <row r="844" s="14" customFormat="1">
      <c r="A844" s="14"/>
      <c r="B844" s="255"/>
      <c r="C844" s="256"/>
      <c r="D844" s="245" t="s">
        <v>283</v>
      </c>
      <c r="E844" s="257" t="s">
        <v>1</v>
      </c>
      <c r="F844" s="258" t="s">
        <v>285</v>
      </c>
      <c r="G844" s="256"/>
      <c r="H844" s="259">
        <v>2.0630000000000002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5" t="s">
        <v>283</v>
      </c>
      <c r="AU844" s="265" t="s">
        <v>85</v>
      </c>
      <c r="AV844" s="14" t="s">
        <v>106</v>
      </c>
      <c r="AW844" s="14" t="s">
        <v>32</v>
      </c>
      <c r="AX844" s="14" t="s">
        <v>76</v>
      </c>
      <c r="AY844" s="265" t="s">
        <v>274</v>
      </c>
    </row>
    <row r="845" s="15" customFormat="1">
      <c r="A845" s="15"/>
      <c r="B845" s="266"/>
      <c r="C845" s="267"/>
      <c r="D845" s="245" t="s">
        <v>283</v>
      </c>
      <c r="E845" s="268" t="s">
        <v>1</v>
      </c>
      <c r="F845" s="269" t="s">
        <v>286</v>
      </c>
      <c r="G845" s="267"/>
      <c r="H845" s="270">
        <v>5.0380000000000003</v>
      </c>
      <c r="I845" s="271"/>
      <c r="J845" s="267"/>
      <c r="K845" s="267"/>
      <c r="L845" s="272"/>
      <c r="M845" s="273"/>
      <c r="N845" s="274"/>
      <c r="O845" s="274"/>
      <c r="P845" s="274"/>
      <c r="Q845" s="274"/>
      <c r="R845" s="274"/>
      <c r="S845" s="274"/>
      <c r="T845" s="27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6" t="s">
        <v>283</v>
      </c>
      <c r="AU845" s="276" t="s">
        <v>85</v>
      </c>
      <c r="AV845" s="15" t="s">
        <v>281</v>
      </c>
      <c r="AW845" s="15" t="s">
        <v>32</v>
      </c>
      <c r="AX845" s="15" t="s">
        <v>83</v>
      </c>
      <c r="AY845" s="276" t="s">
        <v>274</v>
      </c>
    </row>
    <row r="846" s="2" customFormat="1" ht="16.5" customHeight="1">
      <c r="A846" s="39"/>
      <c r="B846" s="40"/>
      <c r="C846" s="230" t="s">
        <v>952</v>
      </c>
      <c r="D846" s="230" t="s">
        <v>276</v>
      </c>
      <c r="E846" s="231" t="s">
        <v>953</v>
      </c>
      <c r="F846" s="232" t="s">
        <v>954</v>
      </c>
      <c r="G846" s="233" t="s">
        <v>279</v>
      </c>
      <c r="H846" s="234">
        <v>49.399999999999999</v>
      </c>
      <c r="I846" s="235"/>
      <c r="J846" s="236">
        <f>ROUND(I846*H846,2)</f>
        <v>0</v>
      </c>
      <c r="K846" s="232" t="s">
        <v>280</v>
      </c>
      <c r="L846" s="45"/>
      <c r="M846" s="237" t="s">
        <v>1</v>
      </c>
      <c r="N846" s="238" t="s">
        <v>41</v>
      </c>
      <c r="O846" s="92"/>
      <c r="P846" s="239">
        <f>O846*H846</f>
        <v>0</v>
      </c>
      <c r="Q846" s="239">
        <v>0.052249999999999998</v>
      </c>
      <c r="R846" s="239">
        <f>Q846*H846</f>
        <v>2.5811499999999996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281</v>
      </c>
      <c r="AT846" s="241" t="s">
        <v>276</v>
      </c>
      <c r="AU846" s="241" t="s">
        <v>85</v>
      </c>
      <c r="AY846" s="18" t="s">
        <v>274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83</v>
      </c>
      <c r="BK846" s="242">
        <f>ROUND(I846*H846,2)</f>
        <v>0</v>
      </c>
      <c r="BL846" s="18" t="s">
        <v>281</v>
      </c>
      <c r="BM846" s="241" t="s">
        <v>955</v>
      </c>
    </row>
    <row r="847" s="16" customFormat="1">
      <c r="A847" s="16"/>
      <c r="B847" s="277"/>
      <c r="C847" s="278"/>
      <c r="D847" s="245" t="s">
        <v>283</v>
      </c>
      <c r="E847" s="279" t="s">
        <v>1</v>
      </c>
      <c r="F847" s="280" t="s">
        <v>491</v>
      </c>
      <c r="G847" s="278"/>
      <c r="H847" s="279" t="s">
        <v>1</v>
      </c>
      <c r="I847" s="281"/>
      <c r="J847" s="278"/>
      <c r="K847" s="278"/>
      <c r="L847" s="282"/>
      <c r="M847" s="283"/>
      <c r="N847" s="284"/>
      <c r="O847" s="284"/>
      <c r="P847" s="284"/>
      <c r="Q847" s="284"/>
      <c r="R847" s="284"/>
      <c r="S847" s="284"/>
      <c r="T847" s="285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6" t="s">
        <v>283</v>
      </c>
      <c r="AU847" s="286" t="s">
        <v>85</v>
      </c>
      <c r="AV847" s="16" t="s">
        <v>83</v>
      </c>
      <c r="AW847" s="16" t="s">
        <v>32</v>
      </c>
      <c r="AX847" s="16" t="s">
        <v>76</v>
      </c>
      <c r="AY847" s="286" t="s">
        <v>274</v>
      </c>
    </row>
    <row r="848" s="13" customFormat="1">
      <c r="A848" s="13"/>
      <c r="B848" s="243"/>
      <c r="C848" s="244"/>
      <c r="D848" s="245" t="s">
        <v>283</v>
      </c>
      <c r="E848" s="246" t="s">
        <v>1</v>
      </c>
      <c r="F848" s="247" t="s">
        <v>956</v>
      </c>
      <c r="G848" s="244"/>
      <c r="H848" s="248">
        <v>45.75</v>
      </c>
      <c r="I848" s="249"/>
      <c r="J848" s="244"/>
      <c r="K848" s="244"/>
      <c r="L848" s="250"/>
      <c r="M848" s="251"/>
      <c r="N848" s="252"/>
      <c r="O848" s="252"/>
      <c r="P848" s="252"/>
      <c r="Q848" s="252"/>
      <c r="R848" s="252"/>
      <c r="S848" s="252"/>
      <c r="T848" s="25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4" t="s">
        <v>283</v>
      </c>
      <c r="AU848" s="254" t="s">
        <v>85</v>
      </c>
      <c r="AV848" s="13" t="s">
        <v>85</v>
      </c>
      <c r="AW848" s="13" t="s">
        <v>32</v>
      </c>
      <c r="AX848" s="13" t="s">
        <v>76</v>
      </c>
      <c r="AY848" s="254" t="s">
        <v>274</v>
      </c>
    </row>
    <row r="849" s="14" customFormat="1">
      <c r="A849" s="14"/>
      <c r="B849" s="255"/>
      <c r="C849" s="256"/>
      <c r="D849" s="245" t="s">
        <v>283</v>
      </c>
      <c r="E849" s="257" t="s">
        <v>1</v>
      </c>
      <c r="F849" s="258" t="s">
        <v>285</v>
      </c>
      <c r="G849" s="256"/>
      <c r="H849" s="259">
        <v>45.75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5" t="s">
        <v>283</v>
      </c>
      <c r="AU849" s="265" t="s">
        <v>85</v>
      </c>
      <c r="AV849" s="14" t="s">
        <v>106</v>
      </c>
      <c r="AW849" s="14" t="s">
        <v>32</v>
      </c>
      <c r="AX849" s="14" t="s">
        <v>76</v>
      </c>
      <c r="AY849" s="265" t="s">
        <v>274</v>
      </c>
    </row>
    <row r="850" s="16" customFormat="1">
      <c r="A850" s="16"/>
      <c r="B850" s="277"/>
      <c r="C850" s="278"/>
      <c r="D850" s="245" t="s">
        <v>283</v>
      </c>
      <c r="E850" s="279" t="s">
        <v>1</v>
      </c>
      <c r="F850" s="280" t="s">
        <v>498</v>
      </c>
      <c r="G850" s="278"/>
      <c r="H850" s="279" t="s">
        <v>1</v>
      </c>
      <c r="I850" s="281"/>
      <c r="J850" s="278"/>
      <c r="K850" s="278"/>
      <c r="L850" s="282"/>
      <c r="M850" s="283"/>
      <c r="N850" s="284"/>
      <c r="O850" s="284"/>
      <c r="P850" s="284"/>
      <c r="Q850" s="284"/>
      <c r="R850" s="284"/>
      <c r="S850" s="284"/>
      <c r="T850" s="285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86" t="s">
        <v>283</v>
      </c>
      <c r="AU850" s="286" t="s">
        <v>85</v>
      </c>
      <c r="AV850" s="16" t="s">
        <v>83</v>
      </c>
      <c r="AW850" s="16" t="s">
        <v>32</v>
      </c>
      <c r="AX850" s="16" t="s">
        <v>76</v>
      </c>
      <c r="AY850" s="286" t="s">
        <v>274</v>
      </c>
    </row>
    <row r="851" s="13" customFormat="1">
      <c r="A851" s="13"/>
      <c r="B851" s="243"/>
      <c r="C851" s="244"/>
      <c r="D851" s="245" t="s">
        <v>283</v>
      </c>
      <c r="E851" s="246" t="s">
        <v>1</v>
      </c>
      <c r="F851" s="247" t="s">
        <v>957</v>
      </c>
      <c r="G851" s="244"/>
      <c r="H851" s="248">
        <v>3.6499999999999999</v>
      </c>
      <c r="I851" s="249"/>
      <c r="J851" s="244"/>
      <c r="K851" s="244"/>
      <c r="L851" s="250"/>
      <c r="M851" s="251"/>
      <c r="N851" s="252"/>
      <c r="O851" s="252"/>
      <c r="P851" s="252"/>
      <c r="Q851" s="252"/>
      <c r="R851" s="252"/>
      <c r="S851" s="252"/>
      <c r="T851" s="25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4" t="s">
        <v>283</v>
      </c>
      <c r="AU851" s="254" t="s">
        <v>85</v>
      </c>
      <c r="AV851" s="13" t="s">
        <v>85</v>
      </c>
      <c r="AW851" s="13" t="s">
        <v>32</v>
      </c>
      <c r="AX851" s="13" t="s">
        <v>76</v>
      </c>
      <c r="AY851" s="254" t="s">
        <v>274</v>
      </c>
    </row>
    <row r="852" s="14" customFormat="1">
      <c r="A852" s="14"/>
      <c r="B852" s="255"/>
      <c r="C852" s="256"/>
      <c r="D852" s="245" t="s">
        <v>283</v>
      </c>
      <c r="E852" s="257" t="s">
        <v>1</v>
      </c>
      <c r="F852" s="258" t="s">
        <v>285</v>
      </c>
      <c r="G852" s="256"/>
      <c r="H852" s="259">
        <v>3.6499999999999999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5" t="s">
        <v>283</v>
      </c>
      <c r="AU852" s="265" t="s">
        <v>85</v>
      </c>
      <c r="AV852" s="14" t="s">
        <v>106</v>
      </c>
      <c r="AW852" s="14" t="s">
        <v>32</v>
      </c>
      <c r="AX852" s="14" t="s">
        <v>76</v>
      </c>
      <c r="AY852" s="265" t="s">
        <v>274</v>
      </c>
    </row>
    <row r="853" s="15" customFormat="1">
      <c r="A853" s="15"/>
      <c r="B853" s="266"/>
      <c r="C853" s="267"/>
      <c r="D853" s="245" t="s">
        <v>283</v>
      </c>
      <c r="E853" s="268" t="s">
        <v>1</v>
      </c>
      <c r="F853" s="269" t="s">
        <v>286</v>
      </c>
      <c r="G853" s="267"/>
      <c r="H853" s="270">
        <v>49.399999999999999</v>
      </c>
      <c r="I853" s="271"/>
      <c r="J853" s="267"/>
      <c r="K853" s="267"/>
      <c r="L853" s="272"/>
      <c r="M853" s="273"/>
      <c r="N853" s="274"/>
      <c r="O853" s="274"/>
      <c r="P853" s="274"/>
      <c r="Q853" s="274"/>
      <c r="R853" s="274"/>
      <c r="S853" s="274"/>
      <c r="T853" s="27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6" t="s">
        <v>283</v>
      </c>
      <c r="AU853" s="276" t="s">
        <v>85</v>
      </c>
      <c r="AV853" s="15" t="s">
        <v>281</v>
      </c>
      <c r="AW853" s="15" t="s">
        <v>32</v>
      </c>
      <c r="AX853" s="15" t="s">
        <v>83</v>
      </c>
      <c r="AY853" s="276" t="s">
        <v>274</v>
      </c>
    </row>
    <row r="854" s="2" customFormat="1" ht="16.5" customHeight="1">
      <c r="A854" s="39"/>
      <c r="B854" s="40"/>
      <c r="C854" s="230" t="s">
        <v>958</v>
      </c>
      <c r="D854" s="230" t="s">
        <v>276</v>
      </c>
      <c r="E854" s="231" t="s">
        <v>959</v>
      </c>
      <c r="F854" s="232" t="s">
        <v>960</v>
      </c>
      <c r="G854" s="233" t="s">
        <v>279</v>
      </c>
      <c r="H854" s="234">
        <v>1.5680000000000001</v>
      </c>
      <c r="I854" s="235"/>
      <c r="J854" s="236">
        <f>ROUND(I854*H854,2)</f>
        <v>0</v>
      </c>
      <c r="K854" s="232" t="s">
        <v>280</v>
      </c>
      <c r="L854" s="45"/>
      <c r="M854" s="237" t="s">
        <v>1</v>
      </c>
      <c r="N854" s="238" t="s">
        <v>41</v>
      </c>
      <c r="O854" s="92"/>
      <c r="P854" s="239">
        <f>O854*H854</f>
        <v>0</v>
      </c>
      <c r="Q854" s="239">
        <v>0.061769999999999999</v>
      </c>
      <c r="R854" s="239">
        <f>Q854*H854</f>
        <v>0.096855360000000001</v>
      </c>
      <c r="S854" s="239">
        <v>0</v>
      </c>
      <c r="T854" s="24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1" t="s">
        <v>281</v>
      </c>
      <c r="AT854" s="241" t="s">
        <v>276</v>
      </c>
      <c r="AU854" s="241" t="s">
        <v>85</v>
      </c>
      <c r="AY854" s="18" t="s">
        <v>274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8" t="s">
        <v>83</v>
      </c>
      <c r="BK854" s="242">
        <f>ROUND(I854*H854,2)</f>
        <v>0</v>
      </c>
      <c r="BL854" s="18" t="s">
        <v>281</v>
      </c>
      <c r="BM854" s="241" t="s">
        <v>961</v>
      </c>
    </row>
    <row r="855" s="16" customFormat="1">
      <c r="A855" s="16"/>
      <c r="B855" s="277"/>
      <c r="C855" s="278"/>
      <c r="D855" s="245" t="s">
        <v>283</v>
      </c>
      <c r="E855" s="279" t="s">
        <v>1</v>
      </c>
      <c r="F855" s="280" t="s">
        <v>498</v>
      </c>
      <c r="G855" s="278"/>
      <c r="H855" s="279" t="s">
        <v>1</v>
      </c>
      <c r="I855" s="281"/>
      <c r="J855" s="278"/>
      <c r="K855" s="278"/>
      <c r="L855" s="282"/>
      <c r="M855" s="283"/>
      <c r="N855" s="284"/>
      <c r="O855" s="284"/>
      <c r="P855" s="284"/>
      <c r="Q855" s="284"/>
      <c r="R855" s="284"/>
      <c r="S855" s="284"/>
      <c r="T855" s="285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86" t="s">
        <v>283</v>
      </c>
      <c r="AU855" s="286" t="s">
        <v>85</v>
      </c>
      <c r="AV855" s="16" t="s">
        <v>83</v>
      </c>
      <c r="AW855" s="16" t="s">
        <v>32</v>
      </c>
      <c r="AX855" s="16" t="s">
        <v>76</v>
      </c>
      <c r="AY855" s="286" t="s">
        <v>274</v>
      </c>
    </row>
    <row r="856" s="13" customFormat="1">
      <c r="A856" s="13"/>
      <c r="B856" s="243"/>
      <c r="C856" s="244"/>
      <c r="D856" s="245" t="s">
        <v>283</v>
      </c>
      <c r="E856" s="246" t="s">
        <v>1</v>
      </c>
      <c r="F856" s="247" t="s">
        <v>962</v>
      </c>
      <c r="G856" s="244"/>
      <c r="H856" s="248">
        <v>1.5680000000000001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283</v>
      </c>
      <c r="AU856" s="254" t="s">
        <v>85</v>
      </c>
      <c r="AV856" s="13" t="s">
        <v>85</v>
      </c>
      <c r="AW856" s="13" t="s">
        <v>32</v>
      </c>
      <c r="AX856" s="13" t="s">
        <v>76</v>
      </c>
      <c r="AY856" s="254" t="s">
        <v>274</v>
      </c>
    </row>
    <row r="857" s="14" customFormat="1">
      <c r="A857" s="14"/>
      <c r="B857" s="255"/>
      <c r="C857" s="256"/>
      <c r="D857" s="245" t="s">
        <v>283</v>
      </c>
      <c r="E857" s="257" t="s">
        <v>1</v>
      </c>
      <c r="F857" s="258" t="s">
        <v>285</v>
      </c>
      <c r="G857" s="256"/>
      <c r="H857" s="259">
        <v>1.5680000000000001</v>
      </c>
      <c r="I857" s="260"/>
      <c r="J857" s="256"/>
      <c r="K857" s="256"/>
      <c r="L857" s="261"/>
      <c r="M857" s="262"/>
      <c r="N857" s="263"/>
      <c r="O857" s="263"/>
      <c r="P857" s="263"/>
      <c r="Q857" s="263"/>
      <c r="R857" s="263"/>
      <c r="S857" s="263"/>
      <c r="T857" s="26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5" t="s">
        <v>283</v>
      </c>
      <c r="AU857" s="265" t="s">
        <v>85</v>
      </c>
      <c r="AV857" s="14" t="s">
        <v>106</v>
      </c>
      <c r="AW857" s="14" t="s">
        <v>32</v>
      </c>
      <c r="AX857" s="14" t="s">
        <v>76</v>
      </c>
      <c r="AY857" s="265" t="s">
        <v>274</v>
      </c>
    </row>
    <row r="858" s="15" customFormat="1">
      <c r="A858" s="15"/>
      <c r="B858" s="266"/>
      <c r="C858" s="267"/>
      <c r="D858" s="245" t="s">
        <v>283</v>
      </c>
      <c r="E858" s="268" t="s">
        <v>1</v>
      </c>
      <c r="F858" s="269" t="s">
        <v>286</v>
      </c>
      <c r="G858" s="267"/>
      <c r="H858" s="270">
        <v>1.5680000000000001</v>
      </c>
      <c r="I858" s="271"/>
      <c r="J858" s="267"/>
      <c r="K858" s="267"/>
      <c r="L858" s="272"/>
      <c r="M858" s="273"/>
      <c r="N858" s="274"/>
      <c r="O858" s="274"/>
      <c r="P858" s="274"/>
      <c r="Q858" s="274"/>
      <c r="R858" s="274"/>
      <c r="S858" s="274"/>
      <c r="T858" s="27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6" t="s">
        <v>283</v>
      </c>
      <c r="AU858" s="276" t="s">
        <v>85</v>
      </c>
      <c r="AV858" s="15" t="s">
        <v>281</v>
      </c>
      <c r="AW858" s="15" t="s">
        <v>32</v>
      </c>
      <c r="AX858" s="15" t="s">
        <v>83</v>
      </c>
      <c r="AY858" s="276" t="s">
        <v>274</v>
      </c>
    </row>
    <row r="859" s="2" customFormat="1" ht="16.5" customHeight="1">
      <c r="A859" s="39"/>
      <c r="B859" s="40"/>
      <c r="C859" s="230" t="s">
        <v>963</v>
      </c>
      <c r="D859" s="230" t="s">
        <v>276</v>
      </c>
      <c r="E859" s="231" t="s">
        <v>964</v>
      </c>
      <c r="F859" s="232" t="s">
        <v>965</v>
      </c>
      <c r="G859" s="233" t="s">
        <v>279</v>
      </c>
      <c r="H859" s="234">
        <v>21.202999999999999</v>
      </c>
      <c r="I859" s="235"/>
      <c r="J859" s="236">
        <f>ROUND(I859*H859,2)</f>
        <v>0</v>
      </c>
      <c r="K859" s="232" t="s">
        <v>280</v>
      </c>
      <c r="L859" s="45"/>
      <c r="M859" s="237" t="s">
        <v>1</v>
      </c>
      <c r="N859" s="238" t="s">
        <v>41</v>
      </c>
      <c r="O859" s="92"/>
      <c r="P859" s="239">
        <f>O859*H859</f>
        <v>0</v>
      </c>
      <c r="Q859" s="239">
        <v>0.079909999999999995</v>
      </c>
      <c r="R859" s="239">
        <f>Q859*H859</f>
        <v>1.6943317299999998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281</v>
      </c>
      <c r="AT859" s="241" t="s">
        <v>276</v>
      </c>
      <c r="AU859" s="241" t="s">
        <v>85</v>
      </c>
      <c r="AY859" s="18" t="s">
        <v>274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83</v>
      </c>
      <c r="BK859" s="242">
        <f>ROUND(I859*H859,2)</f>
        <v>0</v>
      </c>
      <c r="BL859" s="18" t="s">
        <v>281</v>
      </c>
      <c r="BM859" s="241" t="s">
        <v>966</v>
      </c>
    </row>
    <row r="860" s="16" customFormat="1">
      <c r="A860" s="16"/>
      <c r="B860" s="277"/>
      <c r="C860" s="278"/>
      <c r="D860" s="245" t="s">
        <v>283</v>
      </c>
      <c r="E860" s="279" t="s">
        <v>1</v>
      </c>
      <c r="F860" s="280" t="s">
        <v>967</v>
      </c>
      <c r="G860" s="278"/>
      <c r="H860" s="279" t="s">
        <v>1</v>
      </c>
      <c r="I860" s="281"/>
      <c r="J860" s="278"/>
      <c r="K860" s="278"/>
      <c r="L860" s="282"/>
      <c r="M860" s="283"/>
      <c r="N860" s="284"/>
      <c r="O860" s="284"/>
      <c r="P860" s="284"/>
      <c r="Q860" s="284"/>
      <c r="R860" s="284"/>
      <c r="S860" s="284"/>
      <c r="T860" s="285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86" t="s">
        <v>283</v>
      </c>
      <c r="AU860" s="286" t="s">
        <v>85</v>
      </c>
      <c r="AV860" s="16" t="s">
        <v>83</v>
      </c>
      <c r="AW860" s="16" t="s">
        <v>32</v>
      </c>
      <c r="AX860" s="16" t="s">
        <v>76</v>
      </c>
      <c r="AY860" s="286" t="s">
        <v>274</v>
      </c>
    </row>
    <row r="861" s="13" customFormat="1">
      <c r="A861" s="13"/>
      <c r="B861" s="243"/>
      <c r="C861" s="244"/>
      <c r="D861" s="245" t="s">
        <v>283</v>
      </c>
      <c r="E861" s="246" t="s">
        <v>1</v>
      </c>
      <c r="F861" s="247" t="s">
        <v>968</v>
      </c>
      <c r="G861" s="244"/>
      <c r="H861" s="248">
        <v>21.202999999999999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283</v>
      </c>
      <c r="AU861" s="254" t="s">
        <v>85</v>
      </c>
      <c r="AV861" s="13" t="s">
        <v>85</v>
      </c>
      <c r="AW861" s="13" t="s">
        <v>32</v>
      </c>
      <c r="AX861" s="13" t="s">
        <v>76</v>
      </c>
      <c r="AY861" s="254" t="s">
        <v>274</v>
      </c>
    </row>
    <row r="862" s="14" customFormat="1">
      <c r="A862" s="14"/>
      <c r="B862" s="255"/>
      <c r="C862" s="256"/>
      <c r="D862" s="245" t="s">
        <v>283</v>
      </c>
      <c r="E862" s="257" t="s">
        <v>1</v>
      </c>
      <c r="F862" s="258" t="s">
        <v>285</v>
      </c>
      <c r="G862" s="256"/>
      <c r="H862" s="259">
        <v>21.202999999999999</v>
      </c>
      <c r="I862" s="260"/>
      <c r="J862" s="256"/>
      <c r="K862" s="256"/>
      <c r="L862" s="261"/>
      <c r="M862" s="262"/>
      <c r="N862" s="263"/>
      <c r="O862" s="263"/>
      <c r="P862" s="263"/>
      <c r="Q862" s="263"/>
      <c r="R862" s="263"/>
      <c r="S862" s="263"/>
      <c r="T862" s="26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5" t="s">
        <v>283</v>
      </c>
      <c r="AU862" s="265" t="s">
        <v>85</v>
      </c>
      <c r="AV862" s="14" t="s">
        <v>106</v>
      </c>
      <c r="AW862" s="14" t="s">
        <v>32</v>
      </c>
      <c r="AX862" s="14" t="s">
        <v>76</v>
      </c>
      <c r="AY862" s="265" t="s">
        <v>274</v>
      </c>
    </row>
    <row r="863" s="15" customFormat="1">
      <c r="A863" s="15"/>
      <c r="B863" s="266"/>
      <c r="C863" s="267"/>
      <c r="D863" s="245" t="s">
        <v>283</v>
      </c>
      <c r="E863" s="268" t="s">
        <v>1</v>
      </c>
      <c r="F863" s="269" t="s">
        <v>286</v>
      </c>
      <c r="G863" s="267"/>
      <c r="H863" s="270">
        <v>21.202999999999999</v>
      </c>
      <c r="I863" s="271"/>
      <c r="J863" s="267"/>
      <c r="K863" s="267"/>
      <c r="L863" s="272"/>
      <c r="M863" s="273"/>
      <c r="N863" s="274"/>
      <c r="O863" s="274"/>
      <c r="P863" s="274"/>
      <c r="Q863" s="274"/>
      <c r="R863" s="274"/>
      <c r="S863" s="274"/>
      <c r="T863" s="27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6" t="s">
        <v>283</v>
      </c>
      <c r="AU863" s="276" t="s">
        <v>85</v>
      </c>
      <c r="AV863" s="15" t="s">
        <v>281</v>
      </c>
      <c r="AW863" s="15" t="s">
        <v>32</v>
      </c>
      <c r="AX863" s="15" t="s">
        <v>83</v>
      </c>
      <c r="AY863" s="276" t="s">
        <v>274</v>
      </c>
    </row>
    <row r="864" s="2" customFormat="1" ht="16.5" customHeight="1">
      <c r="A864" s="39"/>
      <c r="B864" s="40"/>
      <c r="C864" s="230" t="s">
        <v>969</v>
      </c>
      <c r="D864" s="230" t="s">
        <v>276</v>
      </c>
      <c r="E864" s="231" t="s">
        <v>970</v>
      </c>
      <c r="F864" s="232" t="s">
        <v>971</v>
      </c>
      <c r="G864" s="233" t="s">
        <v>279</v>
      </c>
      <c r="H864" s="234">
        <v>57.683</v>
      </c>
      <c r="I864" s="235"/>
      <c r="J864" s="236">
        <f>ROUND(I864*H864,2)</f>
        <v>0</v>
      </c>
      <c r="K864" s="232" t="s">
        <v>280</v>
      </c>
      <c r="L864" s="45"/>
      <c r="M864" s="237" t="s">
        <v>1</v>
      </c>
      <c r="N864" s="238" t="s">
        <v>41</v>
      </c>
      <c r="O864" s="92"/>
      <c r="P864" s="239">
        <f>O864*H864</f>
        <v>0</v>
      </c>
      <c r="Q864" s="239">
        <v>0.15414</v>
      </c>
      <c r="R864" s="239">
        <f>Q864*H864</f>
        <v>8.8912576199999993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281</v>
      </c>
      <c r="AT864" s="241" t="s">
        <v>276</v>
      </c>
      <c r="AU864" s="241" t="s">
        <v>85</v>
      </c>
      <c r="AY864" s="18" t="s">
        <v>274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83</v>
      </c>
      <c r="BK864" s="242">
        <f>ROUND(I864*H864,2)</f>
        <v>0</v>
      </c>
      <c r="BL864" s="18" t="s">
        <v>281</v>
      </c>
      <c r="BM864" s="241" t="s">
        <v>972</v>
      </c>
    </row>
    <row r="865" s="16" customFormat="1">
      <c r="A865" s="16"/>
      <c r="B865" s="277"/>
      <c r="C865" s="278"/>
      <c r="D865" s="245" t="s">
        <v>283</v>
      </c>
      <c r="E865" s="279" t="s">
        <v>1</v>
      </c>
      <c r="F865" s="280" t="s">
        <v>967</v>
      </c>
      <c r="G865" s="278"/>
      <c r="H865" s="279" t="s">
        <v>1</v>
      </c>
      <c r="I865" s="281"/>
      <c r="J865" s="278"/>
      <c r="K865" s="278"/>
      <c r="L865" s="282"/>
      <c r="M865" s="283"/>
      <c r="N865" s="284"/>
      <c r="O865" s="284"/>
      <c r="P865" s="284"/>
      <c r="Q865" s="284"/>
      <c r="R865" s="284"/>
      <c r="S865" s="284"/>
      <c r="T865" s="285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6" t="s">
        <v>283</v>
      </c>
      <c r="AU865" s="286" t="s">
        <v>85</v>
      </c>
      <c r="AV865" s="16" t="s">
        <v>83</v>
      </c>
      <c r="AW865" s="16" t="s">
        <v>32</v>
      </c>
      <c r="AX865" s="16" t="s">
        <v>76</v>
      </c>
      <c r="AY865" s="286" t="s">
        <v>274</v>
      </c>
    </row>
    <row r="866" s="13" customFormat="1">
      <c r="A866" s="13"/>
      <c r="B866" s="243"/>
      <c r="C866" s="244"/>
      <c r="D866" s="245" t="s">
        <v>283</v>
      </c>
      <c r="E866" s="246" t="s">
        <v>1</v>
      </c>
      <c r="F866" s="247" t="s">
        <v>973</v>
      </c>
      <c r="G866" s="244"/>
      <c r="H866" s="248">
        <v>1.98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283</v>
      </c>
      <c r="AU866" s="254" t="s">
        <v>85</v>
      </c>
      <c r="AV866" s="13" t="s">
        <v>85</v>
      </c>
      <c r="AW866" s="13" t="s">
        <v>32</v>
      </c>
      <c r="AX866" s="13" t="s">
        <v>76</v>
      </c>
      <c r="AY866" s="254" t="s">
        <v>274</v>
      </c>
    </row>
    <row r="867" s="14" customFormat="1">
      <c r="A867" s="14"/>
      <c r="B867" s="255"/>
      <c r="C867" s="256"/>
      <c r="D867" s="245" t="s">
        <v>283</v>
      </c>
      <c r="E867" s="257" t="s">
        <v>1</v>
      </c>
      <c r="F867" s="258" t="s">
        <v>285</v>
      </c>
      <c r="G867" s="256"/>
      <c r="H867" s="259">
        <v>1.98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5" t="s">
        <v>283</v>
      </c>
      <c r="AU867" s="265" t="s">
        <v>85</v>
      </c>
      <c r="AV867" s="14" t="s">
        <v>106</v>
      </c>
      <c r="AW867" s="14" t="s">
        <v>32</v>
      </c>
      <c r="AX867" s="14" t="s">
        <v>76</v>
      </c>
      <c r="AY867" s="265" t="s">
        <v>274</v>
      </c>
    </row>
    <row r="868" s="16" customFormat="1">
      <c r="A868" s="16"/>
      <c r="B868" s="277"/>
      <c r="C868" s="278"/>
      <c r="D868" s="245" t="s">
        <v>283</v>
      </c>
      <c r="E868" s="279" t="s">
        <v>1</v>
      </c>
      <c r="F868" s="280" t="s">
        <v>498</v>
      </c>
      <c r="G868" s="278"/>
      <c r="H868" s="279" t="s">
        <v>1</v>
      </c>
      <c r="I868" s="281"/>
      <c r="J868" s="278"/>
      <c r="K868" s="278"/>
      <c r="L868" s="282"/>
      <c r="M868" s="283"/>
      <c r="N868" s="284"/>
      <c r="O868" s="284"/>
      <c r="P868" s="284"/>
      <c r="Q868" s="284"/>
      <c r="R868" s="284"/>
      <c r="S868" s="284"/>
      <c r="T868" s="285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86" t="s">
        <v>283</v>
      </c>
      <c r="AU868" s="286" t="s">
        <v>85</v>
      </c>
      <c r="AV868" s="16" t="s">
        <v>83</v>
      </c>
      <c r="AW868" s="16" t="s">
        <v>32</v>
      </c>
      <c r="AX868" s="16" t="s">
        <v>76</v>
      </c>
      <c r="AY868" s="286" t="s">
        <v>274</v>
      </c>
    </row>
    <row r="869" s="13" customFormat="1">
      <c r="A869" s="13"/>
      <c r="B869" s="243"/>
      <c r="C869" s="244"/>
      <c r="D869" s="245" t="s">
        <v>283</v>
      </c>
      <c r="E869" s="246" t="s">
        <v>1</v>
      </c>
      <c r="F869" s="247" t="s">
        <v>974</v>
      </c>
      <c r="G869" s="244"/>
      <c r="H869" s="248">
        <v>55.703000000000003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283</v>
      </c>
      <c r="AU869" s="254" t="s">
        <v>85</v>
      </c>
      <c r="AV869" s="13" t="s">
        <v>85</v>
      </c>
      <c r="AW869" s="13" t="s">
        <v>32</v>
      </c>
      <c r="AX869" s="13" t="s">
        <v>76</v>
      </c>
      <c r="AY869" s="254" t="s">
        <v>274</v>
      </c>
    </row>
    <row r="870" s="14" customFormat="1">
      <c r="A870" s="14"/>
      <c r="B870" s="255"/>
      <c r="C870" s="256"/>
      <c r="D870" s="245" t="s">
        <v>283</v>
      </c>
      <c r="E870" s="257" t="s">
        <v>1</v>
      </c>
      <c r="F870" s="258" t="s">
        <v>285</v>
      </c>
      <c r="G870" s="256"/>
      <c r="H870" s="259">
        <v>55.703000000000003</v>
      </c>
      <c r="I870" s="260"/>
      <c r="J870" s="256"/>
      <c r="K870" s="256"/>
      <c r="L870" s="261"/>
      <c r="M870" s="262"/>
      <c r="N870" s="263"/>
      <c r="O870" s="263"/>
      <c r="P870" s="263"/>
      <c r="Q870" s="263"/>
      <c r="R870" s="263"/>
      <c r="S870" s="263"/>
      <c r="T870" s="26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5" t="s">
        <v>283</v>
      </c>
      <c r="AU870" s="265" t="s">
        <v>85</v>
      </c>
      <c r="AV870" s="14" t="s">
        <v>106</v>
      </c>
      <c r="AW870" s="14" t="s">
        <v>32</v>
      </c>
      <c r="AX870" s="14" t="s">
        <v>76</v>
      </c>
      <c r="AY870" s="265" t="s">
        <v>274</v>
      </c>
    </row>
    <row r="871" s="15" customFormat="1">
      <c r="A871" s="15"/>
      <c r="B871" s="266"/>
      <c r="C871" s="267"/>
      <c r="D871" s="245" t="s">
        <v>283</v>
      </c>
      <c r="E871" s="268" t="s">
        <v>1</v>
      </c>
      <c r="F871" s="269" t="s">
        <v>286</v>
      </c>
      <c r="G871" s="267"/>
      <c r="H871" s="270">
        <v>57.683</v>
      </c>
      <c r="I871" s="271"/>
      <c r="J871" s="267"/>
      <c r="K871" s="267"/>
      <c r="L871" s="272"/>
      <c r="M871" s="273"/>
      <c r="N871" s="274"/>
      <c r="O871" s="274"/>
      <c r="P871" s="274"/>
      <c r="Q871" s="274"/>
      <c r="R871" s="274"/>
      <c r="S871" s="274"/>
      <c r="T871" s="27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6" t="s">
        <v>283</v>
      </c>
      <c r="AU871" s="276" t="s">
        <v>85</v>
      </c>
      <c r="AV871" s="15" t="s">
        <v>281</v>
      </c>
      <c r="AW871" s="15" t="s">
        <v>32</v>
      </c>
      <c r="AX871" s="15" t="s">
        <v>83</v>
      </c>
      <c r="AY871" s="276" t="s">
        <v>274</v>
      </c>
    </row>
    <row r="872" s="12" customFormat="1" ht="22.8" customHeight="1">
      <c r="A872" s="12"/>
      <c r="B872" s="214"/>
      <c r="C872" s="215"/>
      <c r="D872" s="216" t="s">
        <v>75</v>
      </c>
      <c r="E872" s="228" t="s">
        <v>281</v>
      </c>
      <c r="F872" s="228" t="s">
        <v>975</v>
      </c>
      <c r="G872" s="215"/>
      <c r="H872" s="215"/>
      <c r="I872" s="218"/>
      <c r="J872" s="229">
        <f>BK872</f>
        <v>0</v>
      </c>
      <c r="K872" s="215"/>
      <c r="L872" s="220"/>
      <c r="M872" s="221"/>
      <c r="N872" s="222"/>
      <c r="O872" s="222"/>
      <c r="P872" s="223">
        <f>SUM(P873:P1100)</f>
        <v>0</v>
      </c>
      <c r="Q872" s="222"/>
      <c r="R872" s="223">
        <f>SUM(R873:R1100)</f>
        <v>1353.2204045699996</v>
      </c>
      <c r="S872" s="222"/>
      <c r="T872" s="224">
        <f>SUM(T873:T1100)</f>
        <v>0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225" t="s">
        <v>83</v>
      </c>
      <c r="AT872" s="226" t="s">
        <v>75</v>
      </c>
      <c r="AU872" s="226" t="s">
        <v>83</v>
      </c>
      <c r="AY872" s="225" t="s">
        <v>274</v>
      </c>
      <c r="BK872" s="227">
        <f>SUM(BK873:BK1100)</f>
        <v>0</v>
      </c>
    </row>
    <row r="873" s="2" customFormat="1" ht="24.15" customHeight="1">
      <c r="A873" s="39"/>
      <c r="B873" s="40"/>
      <c r="C873" s="230" t="s">
        <v>976</v>
      </c>
      <c r="D873" s="230" t="s">
        <v>276</v>
      </c>
      <c r="E873" s="231" t="s">
        <v>977</v>
      </c>
      <c r="F873" s="232" t="s">
        <v>978</v>
      </c>
      <c r="G873" s="233" t="s">
        <v>279</v>
      </c>
      <c r="H873" s="234">
        <v>1856.9000000000001</v>
      </c>
      <c r="I873" s="235"/>
      <c r="J873" s="236">
        <f>ROUND(I873*H873,2)</f>
        <v>0</v>
      </c>
      <c r="K873" s="232" t="s">
        <v>1</v>
      </c>
      <c r="L873" s="45"/>
      <c r="M873" s="237" t="s">
        <v>1</v>
      </c>
      <c r="N873" s="238" t="s">
        <v>41</v>
      </c>
      <c r="O873" s="92"/>
      <c r="P873" s="239">
        <f>O873*H873</f>
        <v>0</v>
      </c>
      <c r="Q873" s="239">
        <v>0.14954000000000001</v>
      </c>
      <c r="R873" s="239">
        <f>Q873*H873</f>
        <v>277.68082600000002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281</v>
      </c>
      <c r="AT873" s="241" t="s">
        <v>276</v>
      </c>
      <c r="AU873" s="241" t="s">
        <v>85</v>
      </c>
      <c r="AY873" s="18" t="s">
        <v>274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83</v>
      </c>
      <c r="BK873" s="242">
        <f>ROUND(I873*H873,2)</f>
        <v>0</v>
      </c>
      <c r="BL873" s="18" t="s">
        <v>281</v>
      </c>
      <c r="BM873" s="241" t="s">
        <v>979</v>
      </c>
    </row>
    <row r="874" s="13" customFormat="1">
      <c r="A874" s="13"/>
      <c r="B874" s="243"/>
      <c r="C874" s="244"/>
      <c r="D874" s="245" t="s">
        <v>283</v>
      </c>
      <c r="E874" s="246" t="s">
        <v>1</v>
      </c>
      <c r="F874" s="247" t="s">
        <v>980</v>
      </c>
      <c r="G874" s="244"/>
      <c r="H874" s="248">
        <v>391.19999999999999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283</v>
      </c>
      <c r="AU874" s="254" t="s">
        <v>85</v>
      </c>
      <c r="AV874" s="13" t="s">
        <v>85</v>
      </c>
      <c r="AW874" s="13" t="s">
        <v>32</v>
      </c>
      <c r="AX874" s="13" t="s">
        <v>76</v>
      </c>
      <c r="AY874" s="254" t="s">
        <v>274</v>
      </c>
    </row>
    <row r="875" s="13" customFormat="1">
      <c r="A875" s="13"/>
      <c r="B875" s="243"/>
      <c r="C875" s="244"/>
      <c r="D875" s="245" t="s">
        <v>283</v>
      </c>
      <c r="E875" s="246" t="s">
        <v>1</v>
      </c>
      <c r="F875" s="247" t="s">
        <v>981</v>
      </c>
      <c r="G875" s="244"/>
      <c r="H875" s="248">
        <v>748.29999999999995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283</v>
      </c>
      <c r="AU875" s="254" t="s">
        <v>85</v>
      </c>
      <c r="AV875" s="13" t="s">
        <v>85</v>
      </c>
      <c r="AW875" s="13" t="s">
        <v>32</v>
      </c>
      <c r="AX875" s="13" t="s">
        <v>76</v>
      </c>
      <c r="AY875" s="254" t="s">
        <v>274</v>
      </c>
    </row>
    <row r="876" s="13" customFormat="1">
      <c r="A876" s="13"/>
      <c r="B876" s="243"/>
      <c r="C876" s="244"/>
      <c r="D876" s="245" t="s">
        <v>283</v>
      </c>
      <c r="E876" s="246" t="s">
        <v>1</v>
      </c>
      <c r="F876" s="247" t="s">
        <v>982</v>
      </c>
      <c r="G876" s="244"/>
      <c r="H876" s="248">
        <v>717.39999999999998</v>
      </c>
      <c r="I876" s="249"/>
      <c r="J876" s="244"/>
      <c r="K876" s="244"/>
      <c r="L876" s="250"/>
      <c r="M876" s="251"/>
      <c r="N876" s="252"/>
      <c r="O876" s="252"/>
      <c r="P876" s="252"/>
      <c r="Q876" s="252"/>
      <c r="R876" s="252"/>
      <c r="S876" s="252"/>
      <c r="T876" s="25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4" t="s">
        <v>283</v>
      </c>
      <c r="AU876" s="254" t="s">
        <v>85</v>
      </c>
      <c r="AV876" s="13" t="s">
        <v>85</v>
      </c>
      <c r="AW876" s="13" t="s">
        <v>32</v>
      </c>
      <c r="AX876" s="13" t="s">
        <v>76</v>
      </c>
      <c r="AY876" s="254" t="s">
        <v>274</v>
      </c>
    </row>
    <row r="877" s="14" customFormat="1">
      <c r="A877" s="14"/>
      <c r="B877" s="255"/>
      <c r="C877" s="256"/>
      <c r="D877" s="245" t="s">
        <v>283</v>
      </c>
      <c r="E877" s="257" t="s">
        <v>1</v>
      </c>
      <c r="F877" s="258" t="s">
        <v>285</v>
      </c>
      <c r="G877" s="256"/>
      <c r="H877" s="259">
        <v>1856.9000000000001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5" t="s">
        <v>283</v>
      </c>
      <c r="AU877" s="265" t="s">
        <v>85</v>
      </c>
      <c r="AV877" s="14" t="s">
        <v>106</v>
      </c>
      <c r="AW877" s="14" t="s">
        <v>32</v>
      </c>
      <c r="AX877" s="14" t="s">
        <v>76</v>
      </c>
      <c r="AY877" s="265" t="s">
        <v>274</v>
      </c>
    </row>
    <row r="878" s="15" customFormat="1">
      <c r="A878" s="15"/>
      <c r="B878" s="266"/>
      <c r="C878" s="267"/>
      <c r="D878" s="245" t="s">
        <v>283</v>
      </c>
      <c r="E878" s="268" t="s">
        <v>1</v>
      </c>
      <c r="F878" s="269" t="s">
        <v>286</v>
      </c>
      <c r="G878" s="267"/>
      <c r="H878" s="270">
        <v>1856.9000000000001</v>
      </c>
      <c r="I878" s="271"/>
      <c r="J878" s="267"/>
      <c r="K878" s="267"/>
      <c r="L878" s="272"/>
      <c r="M878" s="273"/>
      <c r="N878" s="274"/>
      <c r="O878" s="274"/>
      <c r="P878" s="274"/>
      <c r="Q878" s="274"/>
      <c r="R878" s="274"/>
      <c r="S878" s="274"/>
      <c r="T878" s="27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6" t="s">
        <v>283</v>
      </c>
      <c r="AU878" s="276" t="s">
        <v>85</v>
      </c>
      <c r="AV878" s="15" t="s">
        <v>281</v>
      </c>
      <c r="AW878" s="15" t="s">
        <v>32</v>
      </c>
      <c r="AX878" s="15" t="s">
        <v>83</v>
      </c>
      <c r="AY878" s="276" t="s">
        <v>274</v>
      </c>
    </row>
    <row r="879" s="2" customFormat="1" ht="16.5" customHeight="1">
      <c r="A879" s="39"/>
      <c r="B879" s="40"/>
      <c r="C879" s="287" t="s">
        <v>983</v>
      </c>
      <c r="D879" s="287" t="s">
        <v>385</v>
      </c>
      <c r="E879" s="288" t="s">
        <v>984</v>
      </c>
      <c r="F879" s="289" t="s">
        <v>985</v>
      </c>
      <c r="G879" s="290" t="s">
        <v>279</v>
      </c>
      <c r="H879" s="291">
        <v>1856.9000000000001</v>
      </c>
      <c r="I879" s="292"/>
      <c r="J879" s="293">
        <f>ROUND(I879*H879,2)</f>
        <v>0</v>
      </c>
      <c r="K879" s="289" t="s">
        <v>1</v>
      </c>
      <c r="L879" s="294"/>
      <c r="M879" s="295" t="s">
        <v>1</v>
      </c>
      <c r="N879" s="296" t="s">
        <v>41</v>
      </c>
      <c r="O879" s="92"/>
      <c r="P879" s="239">
        <f>O879*H879</f>
        <v>0</v>
      </c>
      <c r="Q879" s="239">
        <v>0.41299999999999998</v>
      </c>
      <c r="R879" s="239">
        <f>Q879*H879</f>
        <v>766.89970000000005</v>
      </c>
      <c r="S879" s="239">
        <v>0</v>
      </c>
      <c r="T879" s="240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1" t="s">
        <v>333</v>
      </c>
      <c r="AT879" s="241" t="s">
        <v>385</v>
      </c>
      <c r="AU879" s="241" t="s">
        <v>85</v>
      </c>
      <c r="AY879" s="18" t="s">
        <v>274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8" t="s">
        <v>83</v>
      </c>
      <c r="BK879" s="242">
        <f>ROUND(I879*H879,2)</f>
        <v>0</v>
      </c>
      <c r="BL879" s="18" t="s">
        <v>281</v>
      </c>
      <c r="BM879" s="241" t="s">
        <v>986</v>
      </c>
    </row>
    <row r="880" s="2" customFormat="1" ht="16.5" customHeight="1">
      <c r="A880" s="39"/>
      <c r="B880" s="40"/>
      <c r="C880" s="230" t="s">
        <v>987</v>
      </c>
      <c r="D880" s="230" t="s">
        <v>276</v>
      </c>
      <c r="E880" s="231" t="s">
        <v>988</v>
      </c>
      <c r="F880" s="232" t="s">
        <v>989</v>
      </c>
      <c r="G880" s="233" t="s">
        <v>289</v>
      </c>
      <c r="H880" s="234">
        <v>4.532</v>
      </c>
      <c r="I880" s="235"/>
      <c r="J880" s="236">
        <f>ROUND(I880*H880,2)</f>
        <v>0</v>
      </c>
      <c r="K880" s="232" t="s">
        <v>280</v>
      </c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2.5020099999999998</v>
      </c>
      <c r="R880" s="239">
        <f>Q880*H880</f>
        <v>11.339109319999999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281</v>
      </c>
      <c r="AT880" s="241" t="s">
        <v>276</v>
      </c>
      <c r="AU880" s="241" t="s">
        <v>85</v>
      </c>
      <c r="AY880" s="18" t="s">
        <v>274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281</v>
      </c>
      <c r="BM880" s="241" t="s">
        <v>990</v>
      </c>
    </row>
    <row r="881" s="16" customFormat="1">
      <c r="A881" s="16"/>
      <c r="B881" s="277"/>
      <c r="C881" s="278"/>
      <c r="D881" s="245" t="s">
        <v>283</v>
      </c>
      <c r="E881" s="279" t="s">
        <v>1</v>
      </c>
      <c r="F881" s="280" t="s">
        <v>991</v>
      </c>
      <c r="G881" s="278"/>
      <c r="H881" s="279" t="s">
        <v>1</v>
      </c>
      <c r="I881" s="281"/>
      <c r="J881" s="278"/>
      <c r="K881" s="278"/>
      <c r="L881" s="282"/>
      <c r="M881" s="283"/>
      <c r="N881" s="284"/>
      <c r="O881" s="284"/>
      <c r="P881" s="284"/>
      <c r="Q881" s="284"/>
      <c r="R881" s="284"/>
      <c r="S881" s="284"/>
      <c r="T881" s="285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86" t="s">
        <v>283</v>
      </c>
      <c r="AU881" s="286" t="s">
        <v>85</v>
      </c>
      <c r="AV881" s="16" t="s">
        <v>83</v>
      </c>
      <c r="AW881" s="16" t="s">
        <v>32</v>
      </c>
      <c r="AX881" s="16" t="s">
        <v>76</v>
      </c>
      <c r="AY881" s="286" t="s">
        <v>274</v>
      </c>
    </row>
    <row r="882" s="13" customFormat="1">
      <c r="A882" s="13"/>
      <c r="B882" s="243"/>
      <c r="C882" s="244"/>
      <c r="D882" s="245" t="s">
        <v>283</v>
      </c>
      <c r="E882" s="246" t="s">
        <v>1</v>
      </c>
      <c r="F882" s="247" t="s">
        <v>992</v>
      </c>
      <c r="G882" s="244"/>
      <c r="H882" s="248">
        <v>0.76900000000000002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283</v>
      </c>
      <c r="AU882" s="254" t="s">
        <v>85</v>
      </c>
      <c r="AV882" s="13" t="s">
        <v>85</v>
      </c>
      <c r="AW882" s="13" t="s">
        <v>32</v>
      </c>
      <c r="AX882" s="13" t="s">
        <v>76</v>
      </c>
      <c r="AY882" s="254" t="s">
        <v>274</v>
      </c>
    </row>
    <row r="883" s="13" customFormat="1">
      <c r="A883" s="13"/>
      <c r="B883" s="243"/>
      <c r="C883" s="244"/>
      <c r="D883" s="245" t="s">
        <v>283</v>
      </c>
      <c r="E883" s="246" t="s">
        <v>1</v>
      </c>
      <c r="F883" s="247" t="s">
        <v>993</v>
      </c>
      <c r="G883" s="244"/>
      <c r="H883" s="248">
        <v>3.7629999999999999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283</v>
      </c>
      <c r="AU883" s="254" t="s">
        <v>85</v>
      </c>
      <c r="AV883" s="13" t="s">
        <v>85</v>
      </c>
      <c r="AW883" s="13" t="s">
        <v>32</v>
      </c>
      <c r="AX883" s="13" t="s">
        <v>76</v>
      </c>
      <c r="AY883" s="254" t="s">
        <v>274</v>
      </c>
    </row>
    <row r="884" s="14" customFormat="1">
      <c r="A884" s="14"/>
      <c r="B884" s="255"/>
      <c r="C884" s="256"/>
      <c r="D884" s="245" t="s">
        <v>283</v>
      </c>
      <c r="E884" s="257" t="s">
        <v>1</v>
      </c>
      <c r="F884" s="258" t="s">
        <v>285</v>
      </c>
      <c r="G884" s="256"/>
      <c r="H884" s="259">
        <v>4.532</v>
      </c>
      <c r="I884" s="260"/>
      <c r="J884" s="256"/>
      <c r="K884" s="256"/>
      <c r="L884" s="261"/>
      <c r="M884" s="262"/>
      <c r="N884" s="263"/>
      <c r="O884" s="263"/>
      <c r="P884" s="263"/>
      <c r="Q884" s="263"/>
      <c r="R884" s="263"/>
      <c r="S884" s="263"/>
      <c r="T884" s="26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5" t="s">
        <v>283</v>
      </c>
      <c r="AU884" s="265" t="s">
        <v>85</v>
      </c>
      <c r="AV884" s="14" t="s">
        <v>106</v>
      </c>
      <c r="AW884" s="14" t="s">
        <v>32</v>
      </c>
      <c r="AX884" s="14" t="s">
        <v>76</v>
      </c>
      <c r="AY884" s="265" t="s">
        <v>274</v>
      </c>
    </row>
    <row r="885" s="15" customFormat="1">
      <c r="A885" s="15"/>
      <c r="B885" s="266"/>
      <c r="C885" s="267"/>
      <c r="D885" s="245" t="s">
        <v>283</v>
      </c>
      <c r="E885" s="268" t="s">
        <v>1</v>
      </c>
      <c r="F885" s="269" t="s">
        <v>286</v>
      </c>
      <c r="G885" s="267"/>
      <c r="H885" s="270">
        <v>4.532</v>
      </c>
      <c r="I885" s="271"/>
      <c r="J885" s="267"/>
      <c r="K885" s="267"/>
      <c r="L885" s="272"/>
      <c r="M885" s="273"/>
      <c r="N885" s="274"/>
      <c r="O885" s="274"/>
      <c r="P885" s="274"/>
      <c r="Q885" s="274"/>
      <c r="R885" s="274"/>
      <c r="S885" s="274"/>
      <c r="T885" s="27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6" t="s">
        <v>283</v>
      </c>
      <c r="AU885" s="276" t="s">
        <v>85</v>
      </c>
      <c r="AV885" s="15" t="s">
        <v>281</v>
      </c>
      <c r="AW885" s="15" t="s">
        <v>32</v>
      </c>
      <c r="AX885" s="15" t="s">
        <v>83</v>
      </c>
      <c r="AY885" s="276" t="s">
        <v>274</v>
      </c>
    </row>
    <row r="886" s="2" customFormat="1" ht="24.15" customHeight="1">
      <c r="A886" s="39"/>
      <c r="B886" s="40"/>
      <c r="C886" s="230" t="s">
        <v>994</v>
      </c>
      <c r="D886" s="230" t="s">
        <v>276</v>
      </c>
      <c r="E886" s="231" t="s">
        <v>995</v>
      </c>
      <c r="F886" s="232" t="s">
        <v>996</v>
      </c>
      <c r="G886" s="233" t="s">
        <v>279</v>
      </c>
      <c r="H886" s="234">
        <v>17.100000000000001</v>
      </c>
      <c r="I886" s="235"/>
      <c r="J886" s="236">
        <f>ROUND(I886*H886,2)</f>
        <v>0</v>
      </c>
      <c r="K886" s="232" t="s">
        <v>280</v>
      </c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0.0055199999999999997</v>
      </c>
      <c r="R886" s="239">
        <f>Q886*H886</f>
        <v>0.094392000000000004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281</v>
      </c>
      <c r="AT886" s="241" t="s">
        <v>276</v>
      </c>
      <c r="AU886" s="241" t="s">
        <v>85</v>
      </c>
      <c r="AY886" s="18" t="s">
        <v>274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281</v>
      </c>
      <c r="BM886" s="241" t="s">
        <v>997</v>
      </c>
    </row>
    <row r="887" s="16" customFormat="1">
      <c r="A887" s="16"/>
      <c r="B887" s="277"/>
      <c r="C887" s="278"/>
      <c r="D887" s="245" t="s">
        <v>283</v>
      </c>
      <c r="E887" s="279" t="s">
        <v>1</v>
      </c>
      <c r="F887" s="280" t="s">
        <v>991</v>
      </c>
      <c r="G887" s="278"/>
      <c r="H887" s="279" t="s">
        <v>1</v>
      </c>
      <c r="I887" s="281"/>
      <c r="J887" s="278"/>
      <c r="K887" s="278"/>
      <c r="L887" s="282"/>
      <c r="M887" s="283"/>
      <c r="N887" s="284"/>
      <c r="O887" s="284"/>
      <c r="P887" s="284"/>
      <c r="Q887" s="284"/>
      <c r="R887" s="284"/>
      <c r="S887" s="284"/>
      <c r="T887" s="285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86" t="s">
        <v>283</v>
      </c>
      <c r="AU887" s="286" t="s">
        <v>85</v>
      </c>
      <c r="AV887" s="16" t="s">
        <v>83</v>
      </c>
      <c r="AW887" s="16" t="s">
        <v>32</v>
      </c>
      <c r="AX887" s="16" t="s">
        <v>76</v>
      </c>
      <c r="AY887" s="286" t="s">
        <v>274</v>
      </c>
    </row>
    <row r="888" s="13" customFormat="1">
      <c r="A888" s="13"/>
      <c r="B888" s="243"/>
      <c r="C888" s="244"/>
      <c r="D888" s="245" t="s">
        <v>283</v>
      </c>
      <c r="E888" s="246" t="s">
        <v>1</v>
      </c>
      <c r="F888" s="247" t="s">
        <v>998</v>
      </c>
      <c r="G888" s="244"/>
      <c r="H888" s="248">
        <v>2.8999999999999999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283</v>
      </c>
      <c r="AU888" s="254" t="s">
        <v>85</v>
      </c>
      <c r="AV888" s="13" t="s">
        <v>85</v>
      </c>
      <c r="AW888" s="13" t="s">
        <v>32</v>
      </c>
      <c r="AX888" s="13" t="s">
        <v>76</v>
      </c>
      <c r="AY888" s="254" t="s">
        <v>274</v>
      </c>
    </row>
    <row r="889" s="13" customFormat="1">
      <c r="A889" s="13"/>
      <c r="B889" s="243"/>
      <c r="C889" s="244"/>
      <c r="D889" s="245" t="s">
        <v>283</v>
      </c>
      <c r="E889" s="246" t="s">
        <v>1</v>
      </c>
      <c r="F889" s="247" t="s">
        <v>999</v>
      </c>
      <c r="G889" s="244"/>
      <c r="H889" s="248">
        <v>14.199999999999999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283</v>
      </c>
      <c r="AU889" s="254" t="s">
        <v>85</v>
      </c>
      <c r="AV889" s="13" t="s">
        <v>85</v>
      </c>
      <c r="AW889" s="13" t="s">
        <v>32</v>
      </c>
      <c r="AX889" s="13" t="s">
        <v>76</v>
      </c>
      <c r="AY889" s="254" t="s">
        <v>274</v>
      </c>
    </row>
    <row r="890" s="14" customFormat="1">
      <c r="A890" s="14"/>
      <c r="B890" s="255"/>
      <c r="C890" s="256"/>
      <c r="D890" s="245" t="s">
        <v>283</v>
      </c>
      <c r="E890" s="257" t="s">
        <v>1</v>
      </c>
      <c r="F890" s="258" t="s">
        <v>285</v>
      </c>
      <c r="G890" s="256"/>
      <c r="H890" s="259">
        <v>17.100000000000001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5" t="s">
        <v>283</v>
      </c>
      <c r="AU890" s="265" t="s">
        <v>85</v>
      </c>
      <c r="AV890" s="14" t="s">
        <v>106</v>
      </c>
      <c r="AW890" s="14" t="s">
        <v>32</v>
      </c>
      <c r="AX890" s="14" t="s">
        <v>76</v>
      </c>
      <c r="AY890" s="265" t="s">
        <v>274</v>
      </c>
    </row>
    <row r="891" s="15" customFormat="1">
      <c r="A891" s="15"/>
      <c r="B891" s="266"/>
      <c r="C891" s="267"/>
      <c r="D891" s="245" t="s">
        <v>283</v>
      </c>
      <c r="E891" s="268" t="s">
        <v>1</v>
      </c>
      <c r="F891" s="269" t="s">
        <v>286</v>
      </c>
      <c r="G891" s="267"/>
      <c r="H891" s="270">
        <v>17.100000000000001</v>
      </c>
      <c r="I891" s="271"/>
      <c r="J891" s="267"/>
      <c r="K891" s="267"/>
      <c r="L891" s="272"/>
      <c r="M891" s="273"/>
      <c r="N891" s="274"/>
      <c r="O891" s="274"/>
      <c r="P891" s="274"/>
      <c r="Q891" s="274"/>
      <c r="R891" s="274"/>
      <c r="S891" s="274"/>
      <c r="T891" s="27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6" t="s">
        <v>283</v>
      </c>
      <c r="AU891" s="276" t="s">
        <v>85</v>
      </c>
      <c r="AV891" s="15" t="s">
        <v>281</v>
      </c>
      <c r="AW891" s="15" t="s">
        <v>32</v>
      </c>
      <c r="AX891" s="15" t="s">
        <v>83</v>
      </c>
      <c r="AY891" s="276" t="s">
        <v>274</v>
      </c>
    </row>
    <row r="892" s="2" customFormat="1" ht="24.15" customHeight="1">
      <c r="A892" s="39"/>
      <c r="B892" s="40"/>
      <c r="C892" s="230" t="s">
        <v>1000</v>
      </c>
      <c r="D892" s="230" t="s">
        <v>276</v>
      </c>
      <c r="E892" s="231" t="s">
        <v>1001</v>
      </c>
      <c r="F892" s="232" t="s">
        <v>1002</v>
      </c>
      <c r="G892" s="233" t="s">
        <v>279</v>
      </c>
      <c r="H892" s="234">
        <v>17.100000000000001</v>
      </c>
      <c r="I892" s="235"/>
      <c r="J892" s="236">
        <f>ROUND(I892*H892,2)</f>
        <v>0</v>
      </c>
      <c r="K892" s="232" t="s">
        <v>280</v>
      </c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281</v>
      </c>
      <c r="AT892" s="241" t="s">
        <v>276</v>
      </c>
      <c r="AU892" s="241" t="s">
        <v>85</v>
      </c>
      <c r="AY892" s="18" t="s">
        <v>274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281</v>
      </c>
      <c r="BM892" s="241" t="s">
        <v>1003</v>
      </c>
    </row>
    <row r="893" s="2" customFormat="1" ht="24.15" customHeight="1">
      <c r="A893" s="39"/>
      <c r="B893" s="40"/>
      <c r="C893" s="230" t="s">
        <v>1004</v>
      </c>
      <c r="D893" s="230" t="s">
        <v>276</v>
      </c>
      <c r="E893" s="231" t="s">
        <v>1005</v>
      </c>
      <c r="F893" s="232" t="s">
        <v>1006</v>
      </c>
      <c r="G893" s="233" t="s">
        <v>279</v>
      </c>
      <c r="H893" s="234">
        <v>17.100000000000001</v>
      </c>
      <c r="I893" s="235"/>
      <c r="J893" s="236">
        <f>ROUND(I893*H893,2)</f>
        <v>0</v>
      </c>
      <c r="K893" s="232" t="s">
        <v>280</v>
      </c>
      <c r="L893" s="45"/>
      <c r="M893" s="237" t="s">
        <v>1</v>
      </c>
      <c r="N893" s="238" t="s">
        <v>41</v>
      </c>
      <c r="O893" s="92"/>
      <c r="P893" s="239">
        <f>O893*H893</f>
        <v>0</v>
      </c>
      <c r="Q893" s="239">
        <v>0.001</v>
      </c>
      <c r="R893" s="239">
        <f>Q893*H893</f>
        <v>0.017100000000000001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281</v>
      </c>
      <c r="AT893" s="241" t="s">
        <v>276</v>
      </c>
      <c r="AU893" s="241" t="s">
        <v>85</v>
      </c>
      <c r="AY893" s="18" t="s">
        <v>274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281</v>
      </c>
      <c r="BM893" s="241" t="s">
        <v>1007</v>
      </c>
    </row>
    <row r="894" s="16" customFormat="1">
      <c r="A894" s="16"/>
      <c r="B894" s="277"/>
      <c r="C894" s="278"/>
      <c r="D894" s="245" t="s">
        <v>283</v>
      </c>
      <c r="E894" s="279" t="s">
        <v>1</v>
      </c>
      <c r="F894" s="280" t="s">
        <v>991</v>
      </c>
      <c r="G894" s="278"/>
      <c r="H894" s="279" t="s">
        <v>1</v>
      </c>
      <c r="I894" s="281"/>
      <c r="J894" s="278"/>
      <c r="K894" s="278"/>
      <c r="L894" s="282"/>
      <c r="M894" s="283"/>
      <c r="N894" s="284"/>
      <c r="O894" s="284"/>
      <c r="P894" s="284"/>
      <c r="Q894" s="284"/>
      <c r="R894" s="284"/>
      <c r="S894" s="284"/>
      <c r="T894" s="285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86" t="s">
        <v>283</v>
      </c>
      <c r="AU894" s="286" t="s">
        <v>85</v>
      </c>
      <c r="AV894" s="16" t="s">
        <v>83</v>
      </c>
      <c r="AW894" s="16" t="s">
        <v>32</v>
      </c>
      <c r="AX894" s="16" t="s">
        <v>76</v>
      </c>
      <c r="AY894" s="286" t="s">
        <v>274</v>
      </c>
    </row>
    <row r="895" s="13" customFormat="1">
      <c r="A895" s="13"/>
      <c r="B895" s="243"/>
      <c r="C895" s="244"/>
      <c r="D895" s="245" t="s">
        <v>283</v>
      </c>
      <c r="E895" s="246" t="s">
        <v>1</v>
      </c>
      <c r="F895" s="247" t="s">
        <v>998</v>
      </c>
      <c r="G895" s="244"/>
      <c r="H895" s="248">
        <v>2.8999999999999999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283</v>
      </c>
      <c r="AU895" s="254" t="s">
        <v>85</v>
      </c>
      <c r="AV895" s="13" t="s">
        <v>85</v>
      </c>
      <c r="AW895" s="13" t="s">
        <v>32</v>
      </c>
      <c r="AX895" s="13" t="s">
        <v>76</v>
      </c>
      <c r="AY895" s="254" t="s">
        <v>274</v>
      </c>
    </row>
    <row r="896" s="13" customFormat="1">
      <c r="A896" s="13"/>
      <c r="B896" s="243"/>
      <c r="C896" s="244"/>
      <c r="D896" s="245" t="s">
        <v>283</v>
      </c>
      <c r="E896" s="246" t="s">
        <v>1</v>
      </c>
      <c r="F896" s="247" t="s">
        <v>999</v>
      </c>
      <c r="G896" s="244"/>
      <c r="H896" s="248">
        <v>14.199999999999999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283</v>
      </c>
      <c r="AU896" s="254" t="s">
        <v>85</v>
      </c>
      <c r="AV896" s="13" t="s">
        <v>85</v>
      </c>
      <c r="AW896" s="13" t="s">
        <v>32</v>
      </c>
      <c r="AX896" s="13" t="s">
        <v>76</v>
      </c>
      <c r="AY896" s="254" t="s">
        <v>274</v>
      </c>
    </row>
    <row r="897" s="14" customFormat="1">
      <c r="A897" s="14"/>
      <c r="B897" s="255"/>
      <c r="C897" s="256"/>
      <c r="D897" s="245" t="s">
        <v>283</v>
      </c>
      <c r="E897" s="257" t="s">
        <v>1</v>
      </c>
      <c r="F897" s="258" t="s">
        <v>285</v>
      </c>
      <c r="G897" s="256"/>
      <c r="H897" s="259">
        <v>17.100000000000001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5" t="s">
        <v>283</v>
      </c>
      <c r="AU897" s="265" t="s">
        <v>85</v>
      </c>
      <c r="AV897" s="14" t="s">
        <v>106</v>
      </c>
      <c r="AW897" s="14" t="s">
        <v>32</v>
      </c>
      <c r="AX897" s="14" t="s">
        <v>76</v>
      </c>
      <c r="AY897" s="265" t="s">
        <v>274</v>
      </c>
    </row>
    <row r="898" s="15" customFormat="1">
      <c r="A898" s="15"/>
      <c r="B898" s="266"/>
      <c r="C898" s="267"/>
      <c r="D898" s="245" t="s">
        <v>283</v>
      </c>
      <c r="E898" s="268" t="s">
        <v>1</v>
      </c>
      <c r="F898" s="269" t="s">
        <v>286</v>
      </c>
      <c r="G898" s="267"/>
      <c r="H898" s="270">
        <v>17.100000000000001</v>
      </c>
      <c r="I898" s="271"/>
      <c r="J898" s="267"/>
      <c r="K898" s="267"/>
      <c r="L898" s="272"/>
      <c r="M898" s="273"/>
      <c r="N898" s="274"/>
      <c r="O898" s="274"/>
      <c r="P898" s="274"/>
      <c r="Q898" s="274"/>
      <c r="R898" s="274"/>
      <c r="S898" s="274"/>
      <c r="T898" s="27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6" t="s">
        <v>283</v>
      </c>
      <c r="AU898" s="276" t="s">
        <v>85</v>
      </c>
      <c r="AV898" s="15" t="s">
        <v>281</v>
      </c>
      <c r="AW898" s="15" t="s">
        <v>32</v>
      </c>
      <c r="AX898" s="15" t="s">
        <v>83</v>
      </c>
      <c r="AY898" s="276" t="s">
        <v>274</v>
      </c>
    </row>
    <row r="899" s="2" customFormat="1" ht="24.15" customHeight="1">
      <c r="A899" s="39"/>
      <c r="B899" s="40"/>
      <c r="C899" s="230" t="s">
        <v>1008</v>
      </c>
      <c r="D899" s="230" t="s">
        <v>276</v>
      </c>
      <c r="E899" s="231" t="s">
        <v>1009</v>
      </c>
      <c r="F899" s="232" t="s">
        <v>1010</v>
      </c>
      <c r="G899" s="233" t="s">
        <v>279</v>
      </c>
      <c r="H899" s="234">
        <v>17.100000000000001</v>
      </c>
      <c r="I899" s="235"/>
      <c r="J899" s="236">
        <f>ROUND(I899*H899,2)</f>
        <v>0</v>
      </c>
      <c r="K899" s="232" t="s">
        <v>280</v>
      </c>
      <c r="L899" s="45"/>
      <c r="M899" s="237" t="s">
        <v>1</v>
      </c>
      <c r="N899" s="238" t="s">
        <v>41</v>
      </c>
      <c r="O899" s="92"/>
      <c r="P899" s="239">
        <f>O899*H899</f>
        <v>0</v>
      </c>
      <c r="Q899" s="239">
        <v>0</v>
      </c>
      <c r="R899" s="239">
        <f>Q899*H899</f>
        <v>0</v>
      </c>
      <c r="S899" s="239">
        <v>0</v>
      </c>
      <c r="T899" s="240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281</v>
      </c>
      <c r="AT899" s="241" t="s">
        <v>276</v>
      </c>
      <c r="AU899" s="241" t="s">
        <v>85</v>
      </c>
      <c r="AY899" s="18" t="s">
        <v>274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83</v>
      </c>
      <c r="BK899" s="242">
        <f>ROUND(I899*H899,2)</f>
        <v>0</v>
      </c>
      <c r="BL899" s="18" t="s">
        <v>281</v>
      </c>
      <c r="BM899" s="241" t="s">
        <v>1011</v>
      </c>
    </row>
    <row r="900" s="2" customFormat="1" ht="16.5" customHeight="1">
      <c r="A900" s="39"/>
      <c r="B900" s="40"/>
      <c r="C900" s="230" t="s">
        <v>1012</v>
      </c>
      <c r="D900" s="230" t="s">
        <v>276</v>
      </c>
      <c r="E900" s="231" t="s">
        <v>1013</v>
      </c>
      <c r="F900" s="232" t="s">
        <v>1014</v>
      </c>
      <c r="G900" s="233" t="s">
        <v>341</v>
      </c>
      <c r="H900" s="234">
        <v>0.67900000000000005</v>
      </c>
      <c r="I900" s="235"/>
      <c r="J900" s="236">
        <f>ROUND(I900*H900,2)</f>
        <v>0</v>
      </c>
      <c r="K900" s="232" t="s">
        <v>280</v>
      </c>
      <c r="L900" s="45"/>
      <c r="M900" s="237" t="s">
        <v>1</v>
      </c>
      <c r="N900" s="238" t="s">
        <v>41</v>
      </c>
      <c r="O900" s="92"/>
      <c r="P900" s="239">
        <f>O900*H900</f>
        <v>0</v>
      </c>
      <c r="Q900" s="239">
        <v>1.05555</v>
      </c>
      <c r="R900" s="239">
        <f>Q900*H900</f>
        <v>0.71671845000000001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281</v>
      </c>
      <c r="AT900" s="241" t="s">
        <v>276</v>
      </c>
      <c r="AU900" s="241" t="s">
        <v>85</v>
      </c>
      <c r="AY900" s="18" t="s">
        <v>274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83</v>
      </c>
      <c r="BK900" s="242">
        <f>ROUND(I900*H900,2)</f>
        <v>0</v>
      </c>
      <c r="BL900" s="18" t="s">
        <v>281</v>
      </c>
      <c r="BM900" s="241" t="s">
        <v>1015</v>
      </c>
    </row>
    <row r="901" s="16" customFormat="1">
      <c r="A901" s="16"/>
      <c r="B901" s="277"/>
      <c r="C901" s="278"/>
      <c r="D901" s="245" t="s">
        <v>283</v>
      </c>
      <c r="E901" s="279" t="s">
        <v>1</v>
      </c>
      <c r="F901" s="280" t="s">
        <v>991</v>
      </c>
      <c r="G901" s="278"/>
      <c r="H901" s="279" t="s">
        <v>1</v>
      </c>
      <c r="I901" s="281"/>
      <c r="J901" s="278"/>
      <c r="K901" s="278"/>
      <c r="L901" s="282"/>
      <c r="M901" s="283"/>
      <c r="N901" s="284"/>
      <c r="O901" s="284"/>
      <c r="P901" s="284"/>
      <c r="Q901" s="284"/>
      <c r="R901" s="284"/>
      <c r="S901" s="284"/>
      <c r="T901" s="285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6" t="s">
        <v>283</v>
      </c>
      <c r="AU901" s="286" t="s">
        <v>85</v>
      </c>
      <c r="AV901" s="16" t="s">
        <v>83</v>
      </c>
      <c r="AW901" s="16" t="s">
        <v>32</v>
      </c>
      <c r="AX901" s="16" t="s">
        <v>76</v>
      </c>
      <c r="AY901" s="286" t="s">
        <v>274</v>
      </c>
    </row>
    <row r="902" s="13" customFormat="1">
      <c r="A902" s="13"/>
      <c r="B902" s="243"/>
      <c r="C902" s="244"/>
      <c r="D902" s="245" t="s">
        <v>283</v>
      </c>
      <c r="E902" s="246" t="s">
        <v>1</v>
      </c>
      <c r="F902" s="247" t="s">
        <v>1016</v>
      </c>
      <c r="G902" s="244"/>
      <c r="H902" s="248">
        <v>0.11500000000000001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283</v>
      </c>
      <c r="AU902" s="254" t="s">
        <v>85</v>
      </c>
      <c r="AV902" s="13" t="s">
        <v>85</v>
      </c>
      <c r="AW902" s="13" t="s">
        <v>32</v>
      </c>
      <c r="AX902" s="13" t="s">
        <v>76</v>
      </c>
      <c r="AY902" s="254" t="s">
        <v>274</v>
      </c>
    </row>
    <row r="903" s="13" customFormat="1">
      <c r="A903" s="13"/>
      <c r="B903" s="243"/>
      <c r="C903" s="244"/>
      <c r="D903" s="245" t="s">
        <v>283</v>
      </c>
      <c r="E903" s="246" t="s">
        <v>1</v>
      </c>
      <c r="F903" s="247" t="s">
        <v>1017</v>
      </c>
      <c r="G903" s="244"/>
      <c r="H903" s="248">
        <v>0.56399999999999995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283</v>
      </c>
      <c r="AU903" s="254" t="s">
        <v>85</v>
      </c>
      <c r="AV903" s="13" t="s">
        <v>85</v>
      </c>
      <c r="AW903" s="13" t="s">
        <v>32</v>
      </c>
      <c r="AX903" s="13" t="s">
        <v>76</v>
      </c>
      <c r="AY903" s="254" t="s">
        <v>274</v>
      </c>
    </row>
    <row r="904" s="14" customFormat="1">
      <c r="A904" s="14"/>
      <c r="B904" s="255"/>
      <c r="C904" s="256"/>
      <c r="D904" s="245" t="s">
        <v>283</v>
      </c>
      <c r="E904" s="257" t="s">
        <v>1</v>
      </c>
      <c r="F904" s="258" t="s">
        <v>285</v>
      </c>
      <c r="G904" s="256"/>
      <c r="H904" s="259">
        <v>0.67900000000000005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5" t="s">
        <v>283</v>
      </c>
      <c r="AU904" s="265" t="s">
        <v>85</v>
      </c>
      <c r="AV904" s="14" t="s">
        <v>106</v>
      </c>
      <c r="AW904" s="14" t="s">
        <v>32</v>
      </c>
      <c r="AX904" s="14" t="s">
        <v>76</v>
      </c>
      <c r="AY904" s="265" t="s">
        <v>274</v>
      </c>
    </row>
    <row r="905" s="15" customFormat="1">
      <c r="A905" s="15"/>
      <c r="B905" s="266"/>
      <c r="C905" s="267"/>
      <c r="D905" s="245" t="s">
        <v>283</v>
      </c>
      <c r="E905" s="268" t="s">
        <v>1</v>
      </c>
      <c r="F905" s="269" t="s">
        <v>286</v>
      </c>
      <c r="G905" s="267"/>
      <c r="H905" s="270">
        <v>0.67900000000000005</v>
      </c>
      <c r="I905" s="271"/>
      <c r="J905" s="267"/>
      <c r="K905" s="267"/>
      <c r="L905" s="272"/>
      <c r="M905" s="273"/>
      <c r="N905" s="274"/>
      <c r="O905" s="274"/>
      <c r="P905" s="274"/>
      <c r="Q905" s="274"/>
      <c r="R905" s="274"/>
      <c r="S905" s="274"/>
      <c r="T905" s="27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6" t="s">
        <v>283</v>
      </c>
      <c r="AU905" s="276" t="s">
        <v>85</v>
      </c>
      <c r="AV905" s="15" t="s">
        <v>281</v>
      </c>
      <c r="AW905" s="15" t="s">
        <v>32</v>
      </c>
      <c r="AX905" s="15" t="s">
        <v>83</v>
      </c>
      <c r="AY905" s="276" t="s">
        <v>274</v>
      </c>
    </row>
    <row r="906" s="2" customFormat="1" ht="16.5" customHeight="1">
      <c r="A906" s="39"/>
      <c r="B906" s="40"/>
      <c r="C906" s="230" t="s">
        <v>1018</v>
      </c>
      <c r="D906" s="230" t="s">
        <v>276</v>
      </c>
      <c r="E906" s="231" t="s">
        <v>1019</v>
      </c>
      <c r="F906" s="232" t="s">
        <v>1020</v>
      </c>
      <c r="G906" s="233" t="s">
        <v>289</v>
      </c>
      <c r="H906" s="234">
        <v>13.77</v>
      </c>
      <c r="I906" s="235"/>
      <c r="J906" s="236">
        <f>ROUND(I906*H906,2)</f>
        <v>0</v>
      </c>
      <c r="K906" s="232" t="s">
        <v>280</v>
      </c>
      <c r="L906" s="45"/>
      <c r="M906" s="237" t="s">
        <v>1</v>
      </c>
      <c r="N906" s="238" t="s">
        <v>41</v>
      </c>
      <c r="O906" s="92"/>
      <c r="P906" s="239">
        <f>O906*H906</f>
        <v>0</v>
      </c>
      <c r="Q906" s="239">
        <v>2.5019399999999998</v>
      </c>
      <c r="R906" s="239">
        <f>Q906*H906</f>
        <v>34.451713799999993</v>
      </c>
      <c r="S906" s="239">
        <v>0</v>
      </c>
      <c r="T906" s="240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1" t="s">
        <v>281</v>
      </c>
      <c r="AT906" s="241" t="s">
        <v>276</v>
      </c>
      <c r="AU906" s="241" t="s">
        <v>85</v>
      </c>
      <c r="AY906" s="18" t="s">
        <v>274</v>
      </c>
      <c r="BE906" s="242">
        <f>IF(N906="základní",J906,0)</f>
        <v>0</v>
      </c>
      <c r="BF906" s="242">
        <f>IF(N906="snížená",J906,0)</f>
        <v>0</v>
      </c>
      <c r="BG906" s="242">
        <f>IF(N906="zákl. přenesená",J906,0)</f>
        <v>0</v>
      </c>
      <c r="BH906" s="242">
        <f>IF(N906="sníž. přenesená",J906,0)</f>
        <v>0</v>
      </c>
      <c r="BI906" s="242">
        <f>IF(N906="nulová",J906,0)</f>
        <v>0</v>
      </c>
      <c r="BJ906" s="18" t="s">
        <v>83</v>
      </c>
      <c r="BK906" s="242">
        <f>ROUND(I906*H906,2)</f>
        <v>0</v>
      </c>
      <c r="BL906" s="18" t="s">
        <v>281</v>
      </c>
      <c r="BM906" s="241" t="s">
        <v>1021</v>
      </c>
    </row>
    <row r="907" s="13" customFormat="1">
      <c r="A907" s="13"/>
      <c r="B907" s="243"/>
      <c r="C907" s="244"/>
      <c r="D907" s="245" t="s">
        <v>283</v>
      </c>
      <c r="E907" s="246" t="s">
        <v>1</v>
      </c>
      <c r="F907" s="247" t="s">
        <v>1022</v>
      </c>
      <c r="G907" s="244"/>
      <c r="H907" s="248">
        <v>1.4310000000000001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283</v>
      </c>
      <c r="AU907" s="254" t="s">
        <v>85</v>
      </c>
      <c r="AV907" s="13" t="s">
        <v>85</v>
      </c>
      <c r="AW907" s="13" t="s">
        <v>32</v>
      </c>
      <c r="AX907" s="13" t="s">
        <v>76</v>
      </c>
      <c r="AY907" s="254" t="s">
        <v>274</v>
      </c>
    </row>
    <row r="908" s="13" customFormat="1">
      <c r="A908" s="13"/>
      <c r="B908" s="243"/>
      <c r="C908" s="244"/>
      <c r="D908" s="245" t="s">
        <v>283</v>
      </c>
      <c r="E908" s="246" t="s">
        <v>1</v>
      </c>
      <c r="F908" s="247" t="s">
        <v>1023</v>
      </c>
      <c r="G908" s="244"/>
      <c r="H908" s="248">
        <v>0.27100000000000002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283</v>
      </c>
      <c r="AU908" s="254" t="s">
        <v>85</v>
      </c>
      <c r="AV908" s="13" t="s">
        <v>85</v>
      </c>
      <c r="AW908" s="13" t="s">
        <v>32</v>
      </c>
      <c r="AX908" s="13" t="s">
        <v>76</v>
      </c>
      <c r="AY908" s="254" t="s">
        <v>274</v>
      </c>
    </row>
    <row r="909" s="13" customFormat="1">
      <c r="A909" s="13"/>
      <c r="B909" s="243"/>
      <c r="C909" s="244"/>
      <c r="D909" s="245" t="s">
        <v>283</v>
      </c>
      <c r="E909" s="246" t="s">
        <v>1</v>
      </c>
      <c r="F909" s="247" t="s">
        <v>1024</v>
      </c>
      <c r="G909" s="244"/>
      <c r="H909" s="248">
        <v>0.54200000000000004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283</v>
      </c>
      <c r="AU909" s="254" t="s">
        <v>85</v>
      </c>
      <c r="AV909" s="13" t="s">
        <v>85</v>
      </c>
      <c r="AW909" s="13" t="s">
        <v>32</v>
      </c>
      <c r="AX909" s="13" t="s">
        <v>76</v>
      </c>
      <c r="AY909" s="254" t="s">
        <v>274</v>
      </c>
    </row>
    <row r="910" s="13" customFormat="1">
      <c r="A910" s="13"/>
      <c r="B910" s="243"/>
      <c r="C910" s="244"/>
      <c r="D910" s="245" t="s">
        <v>283</v>
      </c>
      <c r="E910" s="246" t="s">
        <v>1</v>
      </c>
      <c r="F910" s="247" t="s">
        <v>1025</v>
      </c>
      <c r="G910" s="244"/>
      <c r="H910" s="248">
        <v>0.313</v>
      </c>
      <c r="I910" s="249"/>
      <c r="J910" s="244"/>
      <c r="K910" s="244"/>
      <c r="L910" s="250"/>
      <c r="M910" s="251"/>
      <c r="N910" s="252"/>
      <c r="O910" s="252"/>
      <c r="P910" s="252"/>
      <c r="Q910" s="252"/>
      <c r="R910" s="252"/>
      <c r="S910" s="252"/>
      <c r="T910" s="25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4" t="s">
        <v>283</v>
      </c>
      <c r="AU910" s="254" t="s">
        <v>85</v>
      </c>
      <c r="AV910" s="13" t="s">
        <v>85</v>
      </c>
      <c r="AW910" s="13" t="s">
        <v>32</v>
      </c>
      <c r="AX910" s="13" t="s">
        <v>76</v>
      </c>
      <c r="AY910" s="254" t="s">
        <v>274</v>
      </c>
    </row>
    <row r="911" s="13" customFormat="1">
      <c r="A911" s="13"/>
      <c r="B911" s="243"/>
      <c r="C911" s="244"/>
      <c r="D911" s="245" t="s">
        <v>283</v>
      </c>
      <c r="E911" s="246" t="s">
        <v>1</v>
      </c>
      <c r="F911" s="247" t="s">
        <v>1026</v>
      </c>
      <c r="G911" s="244"/>
      <c r="H911" s="248">
        <v>0.192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283</v>
      </c>
      <c r="AU911" s="254" t="s">
        <v>85</v>
      </c>
      <c r="AV911" s="13" t="s">
        <v>85</v>
      </c>
      <c r="AW911" s="13" t="s">
        <v>32</v>
      </c>
      <c r="AX911" s="13" t="s">
        <v>76</v>
      </c>
      <c r="AY911" s="254" t="s">
        <v>274</v>
      </c>
    </row>
    <row r="912" s="13" customFormat="1">
      <c r="A912" s="13"/>
      <c r="B912" s="243"/>
      <c r="C912" s="244"/>
      <c r="D912" s="245" t="s">
        <v>283</v>
      </c>
      <c r="E912" s="246" t="s">
        <v>1</v>
      </c>
      <c r="F912" s="247" t="s">
        <v>1027</v>
      </c>
      <c r="G912" s="244"/>
      <c r="H912" s="248">
        <v>0.92600000000000005</v>
      </c>
      <c r="I912" s="249"/>
      <c r="J912" s="244"/>
      <c r="K912" s="244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283</v>
      </c>
      <c r="AU912" s="254" t="s">
        <v>85</v>
      </c>
      <c r="AV912" s="13" t="s">
        <v>85</v>
      </c>
      <c r="AW912" s="13" t="s">
        <v>32</v>
      </c>
      <c r="AX912" s="13" t="s">
        <v>76</v>
      </c>
      <c r="AY912" s="254" t="s">
        <v>274</v>
      </c>
    </row>
    <row r="913" s="13" customFormat="1">
      <c r="A913" s="13"/>
      <c r="B913" s="243"/>
      <c r="C913" s="244"/>
      <c r="D913" s="245" t="s">
        <v>283</v>
      </c>
      <c r="E913" s="246" t="s">
        <v>1</v>
      </c>
      <c r="F913" s="247" t="s">
        <v>1028</v>
      </c>
      <c r="G913" s="244"/>
      <c r="H913" s="248">
        <v>0.318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283</v>
      </c>
      <c r="AU913" s="254" t="s">
        <v>85</v>
      </c>
      <c r="AV913" s="13" t="s">
        <v>85</v>
      </c>
      <c r="AW913" s="13" t="s">
        <v>32</v>
      </c>
      <c r="AX913" s="13" t="s">
        <v>76</v>
      </c>
      <c r="AY913" s="254" t="s">
        <v>274</v>
      </c>
    </row>
    <row r="914" s="13" customFormat="1">
      <c r="A914" s="13"/>
      <c r="B914" s="243"/>
      <c r="C914" s="244"/>
      <c r="D914" s="245" t="s">
        <v>283</v>
      </c>
      <c r="E914" s="246" t="s">
        <v>1</v>
      </c>
      <c r="F914" s="247" t="s">
        <v>1029</v>
      </c>
      <c r="G914" s="244"/>
      <c r="H914" s="248">
        <v>0.22400000000000001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283</v>
      </c>
      <c r="AU914" s="254" t="s">
        <v>85</v>
      </c>
      <c r="AV914" s="13" t="s">
        <v>85</v>
      </c>
      <c r="AW914" s="13" t="s">
        <v>32</v>
      </c>
      <c r="AX914" s="13" t="s">
        <v>76</v>
      </c>
      <c r="AY914" s="254" t="s">
        <v>274</v>
      </c>
    </row>
    <row r="915" s="13" customFormat="1">
      <c r="A915" s="13"/>
      <c r="B915" s="243"/>
      <c r="C915" s="244"/>
      <c r="D915" s="245" t="s">
        <v>283</v>
      </c>
      <c r="E915" s="246" t="s">
        <v>1</v>
      </c>
      <c r="F915" s="247" t="s">
        <v>1030</v>
      </c>
      <c r="G915" s="244"/>
      <c r="H915" s="248">
        <v>0.22500000000000001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283</v>
      </c>
      <c r="AU915" s="254" t="s">
        <v>85</v>
      </c>
      <c r="AV915" s="13" t="s">
        <v>85</v>
      </c>
      <c r="AW915" s="13" t="s">
        <v>32</v>
      </c>
      <c r="AX915" s="13" t="s">
        <v>76</v>
      </c>
      <c r="AY915" s="254" t="s">
        <v>274</v>
      </c>
    </row>
    <row r="916" s="13" customFormat="1">
      <c r="A916" s="13"/>
      <c r="B916" s="243"/>
      <c r="C916" s="244"/>
      <c r="D916" s="245" t="s">
        <v>283</v>
      </c>
      <c r="E916" s="246" t="s">
        <v>1</v>
      </c>
      <c r="F916" s="247" t="s">
        <v>1031</v>
      </c>
      <c r="G916" s="244"/>
      <c r="H916" s="248">
        <v>0.191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283</v>
      </c>
      <c r="AU916" s="254" t="s">
        <v>85</v>
      </c>
      <c r="AV916" s="13" t="s">
        <v>85</v>
      </c>
      <c r="AW916" s="13" t="s">
        <v>32</v>
      </c>
      <c r="AX916" s="13" t="s">
        <v>76</v>
      </c>
      <c r="AY916" s="254" t="s">
        <v>274</v>
      </c>
    </row>
    <row r="917" s="13" customFormat="1">
      <c r="A917" s="13"/>
      <c r="B917" s="243"/>
      <c r="C917" s="244"/>
      <c r="D917" s="245" t="s">
        <v>283</v>
      </c>
      <c r="E917" s="246" t="s">
        <v>1</v>
      </c>
      <c r="F917" s="247" t="s">
        <v>1032</v>
      </c>
      <c r="G917" s="244"/>
      <c r="H917" s="248">
        <v>0.191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283</v>
      </c>
      <c r="AU917" s="254" t="s">
        <v>85</v>
      </c>
      <c r="AV917" s="13" t="s">
        <v>85</v>
      </c>
      <c r="AW917" s="13" t="s">
        <v>32</v>
      </c>
      <c r="AX917" s="13" t="s">
        <v>76</v>
      </c>
      <c r="AY917" s="254" t="s">
        <v>274</v>
      </c>
    </row>
    <row r="918" s="13" customFormat="1">
      <c r="A918" s="13"/>
      <c r="B918" s="243"/>
      <c r="C918" s="244"/>
      <c r="D918" s="245" t="s">
        <v>283</v>
      </c>
      <c r="E918" s="246" t="s">
        <v>1</v>
      </c>
      <c r="F918" s="247" t="s">
        <v>1033</v>
      </c>
      <c r="G918" s="244"/>
      <c r="H918" s="248">
        <v>0.45000000000000001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283</v>
      </c>
      <c r="AU918" s="254" t="s">
        <v>85</v>
      </c>
      <c r="AV918" s="13" t="s">
        <v>85</v>
      </c>
      <c r="AW918" s="13" t="s">
        <v>32</v>
      </c>
      <c r="AX918" s="13" t="s">
        <v>76</v>
      </c>
      <c r="AY918" s="254" t="s">
        <v>274</v>
      </c>
    </row>
    <row r="919" s="13" customFormat="1">
      <c r="A919" s="13"/>
      <c r="B919" s="243"/>
      <c r="C919" s="244"/>
      <c r="D919" s="245" t="s">
        <v>283</v>
      </c>
      <c r="E919" s="246" t="s">
        <v>1</v>
      </c>
      <c r="F919" s="247" t="s">
        <v>1034</v>
      </c>
      <c r="G919" s="244"/>
      <c r="H919" s="248">
        <v>0.27500000000000002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283</v>
      </c>
      <c r="AU919" s="254" t="s">
        <v>85</v>
      </c>
      <c r="AV919" s="13" t="s">
        <v>85</v>
      </c>
      <c r="AW919" s="13" t="s">
        <v>32</v>
      </c>
      <c r="AX919" s="13" t="s">
        <v>76</v>
      </c>
      <c r="AY919" s="254" t="s">
        <v>274</v>
      </c>
    </row>
    <row r="920" s="13" customFormat="1">
      <c r="A920" s="13"/>
      <c r="B920" s="243"/>
      <c r="C920" s="244"/>
      <c r="D920" s="245" t="s">
        <v>283</v>
      </c>
      <c r="E920" s="246" t="s">
        <v>1</v>
      </c>
      <c r="F920" s="247" t="s">
        <v>1035</v>
      </c>
      <c r="G920" s="244"/>
      <c r="H920" s="248">
        <v>0.20999999999999999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283</v>
      </c>
      <c r="AU920" s="254" t="s">
        <v>85</v>
      </c>
      <c r="AV920" s="13" t="s">
        <v>85</v>
      </c>
      <c r="AW920" s="13" t="s">
        <v>32</v>
      </c>
      <c r="AX920" s="13" t="s">
        <v>76</v>
      </c>
      <c r="AY920" s="254" t="s">
        <v>274</v>
      </c>
    </row>
    <row r="921" s="13" customFormat="1">
      <c r="A921" s="13"/>
      <c r="B921" s="243"/>
      <c r="C921" s="244"/>
      <c r="D921" s="245" t="s">
        <v>283</v>
      </c>
      <c r="E921" s="246" t="s">
        <v>1</v>
      </c>
      <c r="F921" s="247" t="s">
        <v>1036</v>
      </c>
      <c r="G921" s="244"/>
      <c r="H921" s="248">
        <v>0.39000000000000001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283</v>
      </c>
      <c r="AU921" s="254" t="s">
        <v>85</v>
      </c>
      <c r="AV921" s="13" t="s">
        <v>85</v>
      </c>
      <c r="AW921" s="13" t="s">
        <v>32</v>
      </c>
      <c r="AX921" s="13" t="s">
        <v>76</v>
      </c>
      <c r="AY921" s="254" t="s">
        <v>274</v>
      </c>
    </row>
    <row r="922" s="13" customFormat="1">
      <c r="A922" s="13"/>
      <c r="B922" s="243"/>
      <c r="C922" s="244"/>
      <c r="D922" s="245" t="s">
        <v>283</v>
      </c>
      <c r="E922" s="246" t="s">
        <v>1</v>
      </c>
      <c r="F922" s="247" t="s">
        <v>1037</v>
      </c>
      <c r="G922" s="244"/>
      <c r="H922" s="248">
        <v>0.124</v>
      </c>
      <c r="I922" s="249"/>
      <c r="J922" s="244"/>
      <c r="K922" s="244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283</v>
      </c>
      <c r="AU922" s="254" t="s">
        <v>85</v>
      </c>
      <c r="AV922" s="13" t="s">
        <v>85</v>
      </c>
      <c r="AW922" s="13" t="s">
        <v>32</v>
      </c>
      <c r="AX922" s="13" t="s">
        <v>76</v>
      </c>
      <c r="AY922" s="254" t="s">
        <v>274</v>
      </c>
    </row>
    <row r="923" s="13" customFormat="1">
      <c r="A923" s="13"/>
      <c r="B923" s="243"/>
      <c r="C923" s="244"/>
      <c r="D923" s="245" t="s">
        <v>283</v>
      </c>
      <c r="E923" s="246" t="s">
        <v>1</v>
      </c>
      <c r="F923" s="247" t="s">
        <v>1038</v>
      </c>
      <c r="G923" s="244"/>
      <c r="H923" s="248">
        <v>7.4969999999999999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283</v>
      </c>
      <c r="AU923" s="254" t="s">
        <v>85</v>
      </c>
      <c r="AV923" s="13" t="s">
        <v>85</v>
      </c>
      <c r="AW923" s="13" t="s">
        <v>32</v>
      </c>
      <c r="AX923" s="13" t="s">
        <v>76</v>
      </c>
      <c r="AY923" s="254" t="s">
        <v>274</v>
      </c>
    </row>
    <row r="924" s="14" customFormat="1">
      <c r="A924" s="14"/>
      <c r="B924" s="255"/>
      <c r="C924" s="256"/>
      <c r="D924" s="245" t="s">
        <v>283</v>
      </c>
      <c r="E924" s="257" t="s">
        <v>1</v>
      </c>
      <c r="F924" s="258" t="s">
        <v>285</v>
      </c>
      <c r="G924" s="256"/>
      <c r="H924" s="259">
        <v>13.77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5" t="s">
        <v>283</v>
      </c>
      <c r="AU924" s="265" t="s">
        <v>85</v>
      </c>
      <c r="AV924" s="14" t="s">
        <v>106</v>
      </c>
      <c r="AW924" s="14" t="s">
        <v>32</v>
      </c>
      <c r="AX924" s="14" t="s">
        <v>76</v>
      </c>
      <c r="AY924" s="265" t="s">
        <v>274</v>
      </c>
    </row>
    <row r="925" s="15" customFormat="1">
      <c r="A925" s="15"/>
      <c r="B925" s="266"/>
      <c r="C925" s="267"/>
      <c r="D925" s="245" t="s">
        <v>283</v>
      </c>
      <c r="E925" s="268" t="s">
        <v>1039</v>
      </c>
      <c r="F925" s="269" t="s">
        <v>286</v>
      </c>
      <c r="G925" s="267"/>
      <c r="H925" s="270">
        <v>13.77</v>
      </c>
      <c r="I925" s="271"/>
      <c r="J925" s="267"/>
      <c r="K925" s="267"/>
      <c r="L925" s="272"/>
      <c r="M925" s="273"/>
      <c r="N925" s="274"/>
      <c r="O925" s="274"/>
      <c r="P925" s="274"/>
      <c r="Q925" s="274"/>
      <c r="R925" s="274"/>
      <c r="S925" s="274"/>
      <c r="T925" s="27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6" t="s">
        <v>283</v>
      </c>
      <c r="AU925" s="276" t="s">
        <v>85</v>
      </c>
      <c r="AV925" s="15" t="s">
        <v>281</v>
      </c>
      <c r="AW925" s="15" t="s">
        <v>32</v>
      </c>
      <c r="AX925" s="15" t="s">
        <v>83</v>
      </c>
      <c r="AY925" s="276" t="s">
        <v>274</v>
      </c>
    </row>
    <row r="926" s="2" customFormat="1" ht="24.15" customHeight="1">
      <c r="A926" s="39"/>
      <c r="B926" s="40"/>
      <c r="C926" s="230" t="s">
        <v>1040</v>
      </c>
      <c r="D926" s="230" t="s">
        <v>276</v>
      </c>
      <c r="E926" s="231" t="s">
        <v>1041</v>
      </c>
      <c r="F926" s="232" t="s">
        <v>1042</v>
      </c>
      <c r="G926" s="233" t="s">
        <v>279</v>
      </c>
      <c r="H926" s="234">
        <v>130.95400000000001</v>
      </c>
      <c r="I926" s="235"/>
      <c r="J926" s="236">
        <f>ROUND(I926*H926,2)</f>
        <v>0</v>
      </c>
      <c r="K926" s="232" t="s">
        <v>280</v>
      </c>
      <c r="L926" s="45"/>
      <c r="M926" s="237" t="s">
        <v>1</v>
      </c>
      <c r="N926" s="238" t="s">
        <v>41</v>
      </c>
      <c r="O926" s="92"/>
      <c r="P926" s="239">
        <f>O926*H926</f>
        <v>0</v>
      </c>
      <c r="Q926" s="239">
        <v>0.0046499999999999996</v>
      </c>
      <c r="R926" s="239">
        <f>Q926*H926</f>
        <v>0.60893609999999998</v>
      </c>
      <c r="S926" s="239">
        <v>0</v>
      </c>
      <c r="T926" s="240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1" t="s">
        <v>281</v>
      </c>
      <c r="AT926" s="241" t="s">
        <v>276</v>
      </c>
      <c r="AU926" s="241" t="s">
        <v>85</v>
      </c>
      <c r="AY926" s="18" t="s">
        <v>274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8" t="s">
        <v>83</v>
      </c>
      <c r="BK926" s="242">
        <f>ROUND(I926*H926,2)</f>
        <v>0</v>
      </c>
      <c r="BL926" s="18" t="s">
        <v>281</v>
      </c>
      <c r="BM926" s="241" t="s">
        <v>1043</v>
      </c>
    </row>
    <row r="927" s="13" customFormat="1">
      <c r="A927" s="13"/>
      <c r="B927" s="243"/>
      <c r="C927" s="244"/>
      <c r="D927" s="245" t="s">
        <v>283</v>
      </c>
      <c r="E927" s="246" t="s">
        <v>1</v>
      </c>
      <c r="F927" s="247" t="s">
        <v>1044</v>
      </c>
      <c r="G927" s="244"/>
      <c r="H927" s="248">
        <v>15.263999999999999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283</v>
      </c>
      <c r="AU927" s="254" t="s">
        <v>85</v>
      </c>
      <c r="AV927" s="13" t="s">
        <v>85</v>
      </c>
      <c r="AW927" s="13" t="s">
        <v>32</v>
      </c>
      <c r="AX927" s="13" t="s">
        <v>76</v>
      </c>
      <c r="AY927" s="254" t="s">
        <v>274</v>
      </c>
    </row>
    <row r="928" s="13" customFormat="1">
      <c r="A928" s="13"/>
      <c r="B928" s="243"/>
      <c r="C928" s="244"/>
      <c r="D928" s="245" t="s">
        <v>283</v>
      </c>
      <c r="E928" s="246" t="s">
        <v>1</v>
      </c>
      <c r="F928" s="247" t="s">
        <v>1045</v>
      </c>
      <c r="G928" s="244"/>
      <c r="H928" s="248">
        <v>2.8879999999999999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283</v>
      </c>
      <c r="AU928" s="254" t="s">
        <v>85</v>
      </c>
      <c r="AV928" s="13" t="s">
        <v>85</v>
      </c>
      <c r="AW928" s="13" t="s">
        <v>32</v>
      </c>
      <c r="AX928" s="13" t="s">
        <v>76</v>
      </c>
      <c r="AY928" s="254" t="s">
        <v>274</v>
      </c>
    </row>
    <row r="929" s="13" customFormat="1">
      <c r="A929" s="13"/>
      <c r="B929" s="243"/>
      <c r="C929" s="244"/>
      <c r="D929" s="245" t="s">
        <v>283</v>
      </c>
      <c r="E929" s="246" t="s">
        <v>1</v>
      </c>
      <c r="F929" s="247" t="s">
        <v>1046</v>
      </c>
      <c r="G929" s="244"/>
      <c r="H929" s="248">
        <v>5.7759999999999998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283</v>
      </c>
      <c r="AU929" s="254" t="s">
        <v>85</v>
      </c>
      <c r="AV929" s="13" t="s">
        <v>85</v>
      </c>
      <c r="AW929" s="13" t="s">
        <v>32</v>
      </c>
      <c r="AX929" s="13" t="s">
        <v>76</v>
      </c>
      <c r="AY929" s="254" t="s">
        <v>274</v>
      </c>
    </row>
    <row r="930" s="13" customFormat="1">
      <c r="A930" s="13"/>
      <c r="B930" s="243"/>
      <c r="C930" s="244"/>
      <c r="D930" s="245" t="s">
        <v>283</v>
      </c>
      <c r="E930" s="246" t="s">
        <v>1</v>
      </c>
      <c r="F930" s="247" t="s">
        <v>1047</v>
      </c>
      <c r="G930" s="244"/>
      <c r="H930" s="248">
        <v>3.3359999999999999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283</v>
      </c>
      <c r="AU930" s="254" t="s">
        <v>85</v>
      </c>
      <c r="AV930" s="13" t="s">
        <v>85</v>
      </c>
      <c r="AW930" s="13" t="s">
        <v>32</v>
      </c>
      <c r="AX930" s="13" t="s">
        <v>76</v>
      </c>
      <c r="AY930" s="254" t="s">
        <v>274</v>
      </c>
    </row>
    <row r="931" s="13" customFormat="1">
      <c r="A931" s="13"/>
      <c r="B931" s="243"/>
      <c r="C931" s="244"/>
      <c r="D931" s="245" t="s">
        <v>283</v>
      </c>
      <c r="E931" s="246" t="s">
        <v>1</v>
      </c>
      <c r="F931" s="247" t="s">
        <v>1048</v>
      </c>
      <c r="G931" s="244"/>
      <c r="H931" s="248">
        <v>2.048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283</v>
      </c>
      <c r="AU931" s="254" t="s">
        <v>85</v>
      </c>
      <c r="AV931" s="13" t="s">
        <v>85</v>
      </c>
      <c r="AW931" s="13" t="s">
        <v>32</v>
      </c>
      <c r="AX931" s="13" t="s">
        <v>76</v>
      </c>
      <c r="AY931" s="254" t="s">
        <v>274</v>
      </c>
    </row>
    <row r="932" s="13" customFormat="1">
      <c r="A932" s="13"/>
      <c r="B932" s="243"/>
      <c r="C932" s="244"/>
      <c r="D932" s="245" t="s">
        <v>283</v>
      </c>
      <c r="E932" s="246" t="s">
        <v>1</v>
      </c>
      <c r="F932" s="247" t="s">
        <v>1049</v>
      </c>
      <c r="G932" s="244"/>
      <c r="H932" s="248">
        <v>9.8800000000000008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283</v>
      </c>
      <c r="AU932" s="254" t="s">
        <v>85</v>
      </c>
      <c r="AV932" s="13" t="s">
        <v>85</v>
      </c>
      <c r="AW932" s="13" t="s">
        <v>32</v>
      </c>
      <c r="AX932" s="13" t="s">
        <v>76</v>
      </c>
      <c r="AY932" s="254" t="s">
        <v>274</v>
      </c>
    </row>
    <row r="933" s="13" customFormat="1">
      <c r="A933" s="13"/>
      <c r="B933" s="243"/>
      <c r="C933" s="244"/>
      <c r="D933" s="245" t="s">
        <v>283</v>
      </c>
      <c r="E933" s="246" t="s">
        <v>1</v>
      </c>
      <c r="F933" s="247" t="s">
        <v>1050</v>
      </c>
      <c r="G933" s="244"/>
      <c r="H933" s="248">
        <v>3.3959999999999999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283</v>
      </c>
      <c r="AU933" s="254" t="s">
        <v>85</v>
      </c>
      <c r="AV933" s="13" t="s">
        <v>85</v>
      </c>
      <c r="AW933" s="13" t="s">
        <v>32</v>
      </c>
      <c r="AX933" s="13" t="s">
        <v>76</v>
      </c>
      <c r="AY933" s="254" t="s">
        <v>274</v>
      </c>
    </row>
    <row r="934" s="13" customFormat="1">
      <c r="A934" s="13"/>
      <c r="B934" s="243"/>
      <c r="C934" s="244"/>
      <c r="D934" s="245" t="s">
        <v>283</v>
      </c>
      <c r="E934" s="246" t="s">
        <v>1</v>
      </c>
      <c r="F934" s="247" t="s">
        <v>1051</v>
      </c>
      <c r="G934" s="244"/>
      <c r="H934" s="248">
        <v>2.3919999999999999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283</v>
      </c>
      <c r="AU934" s="254" t="s">
        <v>85</v>
      </c>
      <c r="AV934" s="13" t="s">
        <v>85</v>
      </c>
      <c r="AW934" s="13" t="s">
        <v>32</v>
      </c>
      <c r="AX934" s="13" t="s">
        <v>76</v>
      </c>
      <c r="AY934" s="254" t="s">
        <v>274</v>
      </c>
    </row>
    <row r="935" s="13" customFormat="1">
      <c r="A935" s="13"/>
      <c r="B935" s="243"/>
      <c r="C935" s="244"/>
      <c r="D935" s="245" t="s">
        <v>283</v>
      </c>
      <c r="E935" s="246" t="s">
        <v>1</v>
      </c>
      <c r="F935" s="247" t="s">
        <v>1052</v>
      </c>
      <c r="G935" s="244"/>
      <c r="H935" s="248">
        <v>2.3999999999999999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283</v>
      </c>
      <c r="AU935" s="254" t="s">
        <v>85</v>
      </c>
      <c r="AV935" s="13" t="s">
        <v>85</v>
      </c>
      <c r="AW935" s="13" t="s">
        <v>32</v>
      </c>
      <c r="AX935" s="13" t="s">
        <v>76</v>
      </c>
      <c r="AY935" s="254" t="s">
        <v>274</v>
      </c>
    </row>
    <row r="936" s="13" customFormat="1">
      <c r="A936" s="13"/>
      <c r="B936" s="243"/>
      <c r="C936" s="244"/>
      <c r="D936" s="245" t="s">
        <v>283</v>
      </c>
      <c r="E936" s="246" t="s">
        <v>1</v>
      </c>
      <c r="F936" s="247" t="s">
        <v>1053</v>
      </c>
      <c r="G936" s="244"/>
      <c r="H936" s="248">
        <v>2.2949999999999999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283</v>
      </c>
      <c r="AU936" s="254" t="s">
        <v>85</v>
      </c>
      <c r="AV936" s="13" t="s">
        <v>85</v>
      </c>
      <c r="AW936" s="13" t="s">
        <v>32</v>
      </c>
      <c r="AX936" s="13" t="s">
        <v>76</v>
      </c>
      <c r="AY936" s="254" t="s">
        <v>274</v>
      </c>
    </row>
    <row r="937" s="13" customFormat="1">
      <c r="A937" s="13"/>
      <c r="B937" s="243"/>
      <c r="C937" s="244"/>
      <c r="D937" s="245" t="s">
        <v>283</v>
      </c>
      <c r="E937" s="246" t="s">
        <v>1</v>
      </c>
      <c r="F937" s="247" t="s">
        <v>1054</v>
      </c>
      <c r="G937" s="244"/>
      <c r="H937" s="248">
        <v>2.2949999999999999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283</v>
      </c>
      <c r="AU937" s="254" t="s">
        <v>85</v>
      </c>
      <c r="AV937" s="13" t="s">
        <v>85</v>
      </c>
      <c r="AW937" s="13" t="s">
        <v>32</v>
      </c>
      <c r="AX937" s="13" t="s">
        <v>76</v>
      </c>
      <c r="AY937" s="254" t="s">
        <v>274</v>
      </c>
    </row>
    <row r="938" s="13" customFormat="1">
      <c r="A938" s="13"/>
      <c r="B938" s="243"/>
      <c r="C938" s="244"/>
      <c r="D938" s="245" t="s">
        <v>283</v>
      </c>
      <c r="E938" s="246" t="s">
        <v>1</v>
      </c>
      <c r="F938" s="247" t="s">
        <v>1055</v>
      </c>
      <c r="G938" s="244"/>
      <c r="H938" s="248">
        <v>4.125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283</v>
      </c>
      <c r="AU938" s="254" t="s">
        <v>85</v>
      </c>
      <c r="AV938" s="13" t="s">
        <v>85</v>
      </c>
      <c r="AW938" s="13" t="s">
        <v>32</v>
      </c>
      <c r="AX938" s="13" t="s">
        <v>76</v>
      </c>
      <c r="AY938" s="254" t="s">
        <v>274</v>
      </c>
    </row>
    <row r="939" s="13" customFormat="1">
      <c r="A939" s="13"/>
      <c r="B939" s="243"/>
      <c r="C939" s="244"/>
      <c r="D939" s="245" t="s">
        <v>283</v>
      </c>
      <c r="E939" s="246" t="s">
        <v>1</v>
      </c>
      <c r="F939" s="247" t="s">
        <v>1056</v>
      </c>
      <c r="G939" s="244"/>
      <c r="H939" s="248">
        <v>2.9279999999999999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283</v>
      </c>
      <c r="AU939" s="254" t="s">
        <v>85</v>
      </c>
      <c r="AV939" s="13" t="s">
        <v>85</v>
      </c>
      <c r="AW939" s="13" t="s">
        <v>32</v>
      </c>
      <c r="AX939" s="13" t="s">
        <v>76</v>
      </c>
      <c r="AY939" s="254" t="s">
        <v>274</v>
      </c>
    </row>
    <row r="940" s="13" customFormat="1">
      <c r="A940" s="13"/>
      <c r="B940" s="243"/>
      <c r="C940" s="244"/>
      <c r="D940" s="245" t="s">
        <v>283</v>
      </c>
      <c r="E940" s="246" t="s">
        <v>1</v>
      </c>
      <c r="F940" s="247" t="s">
        <v>1057</v>
      </c>
      <c r="G940" s="244"/>
      <c r="H940" s="248">
        <v>1.925</v>
      </c>
      <c r="I940" s="249"/>
      <c r="J940" s="244"/>
      <c r="K940" s="244"/>
      <c r="L940" s="250"/>
      <c r="M940" s="251"/>
      <c r="N940" s="252"/>
      <c r="O940" s="252"/>
      <c r="P940" s="252"/>
      <c r="Q940" s="252"/>
      <c r="R940" s="252"/>
      <c r="S940" s="252"/>
      <c r="T940" s="25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4" t="s">
        <v>283</v>
      </c>
      <c r="AU940" s="254" t="s">
        <v>85</v>
      </c>
      <c r="AV940" s="13" t="s">
        <v>85</v>
      </c>
      <c r="AW940" s="13" t="s">
        <v>32</v>
      </c>
      <c r="AX940" s="13" t="s">
        <v>76</v>
      </c>
      <c r="AY940" s="254" t="s">
        <v>274</v>
      </c>
    </row>
    <row r="941" s="13" customFormat="1">
      <c r="A941" s="13"/>
      <c r="B941" s="243"/>
      <c r="C941" s="244"/>
      <c r="D941" s="245" t="s">
        <v>283</v>
      </c>
      <c r="E941" s="246" t="s">
        <v>1</v>
      </c>
      <c r="F941" s="247" t="s">
        <v>1058</v>
      </c>
      <c r="G941" s="244"/>
      <c r="H941" s="248">
        <v>3.5750000000000002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283</v>
      </c>
      <c r="AU941" s="254" t="s">
        <v>85</v>
      </c>
      <c r="AV941" s="13" t="s">
        <v>85</v>
      </c>
      <c r="AW941" s="13" t="s">
        <v>32</v>
      </c>
      <c r="AX941" s="13" t="s">
        <v>76</v>
      </c>
      <c r="AY941" s="254" t="s">
        <v>274</v>
      </c>
    </row>
    <row r="942" s="13" customFormat="1">
      <c r="A942" s="13"/>
      <c r="B942" s="243"/>
      <c r="C942" s="244"/>
      <c r="D942" s="245" t="s">
        <v>283</v>
      </c>
      <c r="E942" s="246" t="s">
        <v>1</v>
      </c>
      <c r="F942" s="247" t="s">
        <v>1059</v>
      </c>
      <c r="G942" s="244"/>
      <c r="H942" s="248">
        <v>1.3200000000000001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283</v>
      </c>
      <c r="AU942" s="254" t="s">
        <v>85</v>
      </c>
      <c r="AV942" s="13" t="s">
        <v>85</v>
      </c>
      <c r="AW942" s="13" t="s">
        <v>32</v>
      </c>
      <c r="AX942" s="13" t="s">
        <v>76</v>
      </c>
      <c r="AY942" s="254" t="s">
        <v>274</v>
      </c>
    </row>
    <row r="943" s="13" customFormat="1">
      <c r="A943" s="13"/>
      <c r="B943" s="243"/>
      <c r="C943" s="244"/>
      <c r="D943" s="245" t="s">
        <v>283</v>
      </c>
      <c r="E943" s="246" t="s">
        <v>1</v>
      </c>
      <c r="F943" s="247" t="s">
        <v>1060</v>
      </c>
      <c r="G943" s="244"/>
      <c r="H943" s="248">
        <v>6.6340000000000003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283</v>
      </c>
      <c r="AU943" s="254" t="s">
        <v>85</v>
      </c>
      <c r="AV943" s="13" t="s">
        <v>85</v>
      </c>
      <c r="AW943" s="13" t="s">
        <v>32</v>
      </c>
      <c r="AX943" s="13" t="s">
        <v>76</v>
      </c>
      <c r="AY943" s="254" t="s">
        <v>274</v>
      </c>
    </row>
    <row r="944" s="13" customFormat="1">
      <c r="A944" s="13"/>
      <c r="B944" s="243"/>
      <c r="C944" s="244"/>
      <c r="D944" s="245" t="s">
        <v>283</v>
      </c>
      <c r="E944" s="246" t="s">
        <v>1</v>
      </c>
      <c r="F944" s="247" t="s">
        <v>1061</v>
      </c>
      <c r="G944" s="244"/>
      <c r="H944" s="248">
        <v>5.407</v>
      </c>
      <c r="I944" s="249"/>
      <c r="J944" s="244"/>
      <c r="K944" s="244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283</v>
      </c>
      <c r="AU944" s="254" t="s">
        <v>85</v>
      </c>
      <c r="AV944" s="13" t="s">
        <v>85</v>
      </c>
      <c r="AW944" s="13" t="s">
        <v>32</v>
      </c>
      <c r="AX944" s="13" t="s">
        <v>76</v>
      </c>
      <c r="AY944" s="254" t="s">
        <v>274</v>
      </c>
    </row>
    <row r="945" s="13" customFormat="1">
      <c r="A945" s="13"/>
      <c r="B945" s="243"/>
      <c r="C945" s="244"/>
      <c r="D945" s="245" t="s">
        <v>283</v>
      </c>
      <c r="E945" s="246" t="s">
        <v>1</v>
      </c>
      <c r="F945" s="247" t="s">
        <v>1062</v>
      </c>
      <c r="G945" s="244"/>
      <c r="H945" s="248">
        <v>53.07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283</v>
      </c>
      <c r="AU945" s="254" t="s">
        <v>85</v>
      </c>
      <c r="AV945" s="13" t="s">
        <v>85</v>
      </c>
      <c r="AW945" s="13" t="s">
        <v>32</v>
      </c>
      <c r="AX945" s="13" t="s">
        <v>76</v>
      </c>
      <c r="AY945" s="254" t="s">
        <v>274</v>
      </c>
    </row>
    <row r="946" s="14" customFormat="1">
      <c r="A946" s="14"/>
      <c r="B946" s="255"/>
      <c r="C946" s="256"/>
      <c r="D946" s="245" t="s">
        <v>283</v>
      </c>
      <c r="E946" s="257" t="s">
        <v>1</v>
      </c>
      <c r="F946" s="258" t="s">
        <v>285</v>
      </c>
      <c r="G946" s="256"/>
      <c r="H946" s="259">
        <v>130.95400000000001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5" t="s">
        <v>283</v>
      </c>
      <c r="AU946" s="265" t="s">
        <v>85</v>
      </c>
      <c r="AV946" s="14" t="s">
        <v>106</v>
      </c>
      <c r="AW946" s="14" t="s">
        <v>32</v>
      </c>
      <c r="AX946" s="14" t="s">
        <v>76</v>
      </c>
      <c r="AY946" s="265" t="s">
        <v>274</v>
      </c>
    </row>
    <row r="947" s="15" customFormat="1">
      <c r="A947" s="15"/>
      <c r="B947" s="266"/>
      <c r="C947" s="267"/>
      <c r="D947" s="245" t="s">
        <v>283</v>
      </c>
      <c r="E947" s="268" t="s">
        <v>1</v>
      </c>
      <c r="F947" s="269" t="s">
        <v>286</v>
      </c>
      <c r="G947" s="267"/>
      <c r="H947" s="270">
        <v>130.95400000000001</v>
      </c>
      <c r="I947" s="271"/>
      <c r="J947" s="267"/>
      <c r="K947" s="267"/>
      <c r="L947" s="272"/>
      <c r="M947" s="273"/>
      <c r="N947" s="274"/>
      <c r="O947" s="274"/>
      <c r="P947" s="274"/>
      <c r="Q947" s="274"/>
      <c r="R947" s="274"/>
      <c r="S947" s="274"/>
      <c r="T947" s="27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6" t="s">
        <v>283</v>
      </c>
      <c r="AU947" s="276" t="s">
        <v>85</v>
      </c>
      <c r="AV947" s="15" t="s">
        <v>281</v>
      </c>
      <c r="AW947" s="15" t="s">
        <v>32</v>
      </c>
      <c r="AX947" s="15" t="s">
        <v>83</v>
      </c>
      <c r="AY947" s="276" t="s">
        <v>274</v>
      </c>
    </row>
    <row r="948" s="2" customFormat="1" ht="24.15" customHeight="1">
      <c r="A948" s="39"/>
      <c r="B948" s="40"/>
      <c r="C948" s="230" t="s">
        <v>1063</v>
      </c>
      <c r="D948" s="230" t="s">
        <v>276</v>
      </c>
      <c r="E948" s="231" t="s">
        <v>1064</v>
      </c>
      <c r="F948" s="232" t="s">
        <v>1065</v>
      </c>
      <c r="G948" s="233" t="s">
        <v>279</v>
      </c>
      <c r="H948" s="234">
        <v>130.95400000000001</v>
      </c>
      <c r="I948" s="235"/>
      <c r="J948" s="236">
        <f>ROUND(I948*H948,2)</f>
        <v>0</v>
      </c>
      <c r="K948" s="232" t="s">
        <v>280</v>
      </c>
      <c r="L948" s="45"/>
      <c r="M948" s="237" t="s">
        <v>1</v>
      </c>
      <c r="N948" s="238" t="s">
        <v>41</v>
      </c>
      <c r="O948" s="92"/>
      <c r="P948" s="239">
        <f>O948*H948</f>
        <v>0</v>
      </c>
      <c r="Q948" s="239">
        <v>0</v>
      </c>
      <c r="R948" s="239">
        <f>Q948*H948</f>
        <v>0</v>
      </c>
      <c r="S948" s="239">
        <v>0</v>
      </c>
      <c r="T948" s="240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1" t="s">
        <v>281</v>
      </c>
      <c r="AT948" s="241" t="s">
        <v>276</v>
      </c>
      <c r="AU948" s="241" t="s">
        <v>85</v>
      </c>
      <c r="AY948" s="18" t="s">
        <v>274</v>
      </c>
      <c r="BE948" s="242">
        <f>IF(N948="základní",J948,0)</f>
        <v>0</v>
      </c>
      <c r="BF948" s="242">
        <f>IF(N948="snížená",J948,0)</f>
        <v>0</v>
      </c>
      <c r="BG948" s="242">
        <f>IF(N948="zákl. přenesená",J948,0)</f>
        <v>0</v>
      </c>
      <c r="BH948" s="242">
        <f>IF(N948="sníž. přenesená",J948,0)</f>
        <v>0</v>
      </c>
      <c r="BI948" s="242">
        <f>IF(N948="nulová",J948,0)</f>
        <v>0</v>
      </c>
      <c r="BJ948" s="18" t="s">
        <v>83</v>
      </c>
      <c r="BK948" s="242">
        <f>ROUND(I948*H948,2)</f>
        <v>0</v>
      </c>
      <c r="BL948" s="18" t="s">
        <v>281</v>
      </c>
      <c r="BM948" s="241" t="s">
        <v>1066</v>
      </c>
    </row>
    <row r="949" s="2" customFormat="1" ht="33" customHeight="1">
      <c r="A949" s="39"/>
      <c r="B949" s="40"/>
      <c r="C949" s="230" t="s">
        <v>1067</v>
      </c>
      <c r="D949" s="230" t="s">
        <v>276</v>
      </c>
      <c r="E949" s="231" t="s">
        <v>1068</v>
      </c>
      <c r="F949" s="232" t="s">
        <v>1069</v>
      </c>
      <c r="G949" s="233" t="s">
        <v>279</v>
      </c>
      <c r="H949" s="234">
        <v>76.585999999999999</v>
      </c>
      <c r="I949" s="235"/>
      <c r="J949" s="236">
        <f>ROUND(I949*H949,2)</f>
        <v>0</v>
      </c>
      <c r="K949" s="232" t="s">
        <v>280</v>
      </c>
      <c r="L949" s="45"/>
      <c r="M949" s="237" t="s">
        <v>1</v>
      </c>
      <c r="N949" s="238" t="s">
        <v>41</v>
      </c>
      <c r="O949" s="92"/>
      <c r="P949" s="239">
        <f>O949*H949</f>
        <v>0</v>
      </c>
      <c r="Q949" s="239">
        <v>0.0016100000000000001</v>
      </c>
      <c r="R949" s="239">
        <f>Q949*H949</f>
        <v>0.12330346</v>
      </c>
      <c r="S949" s="239">
        <v>0</v>
      </c>
      <c r="T949" s="24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1" t="s">
        <v>281</v>
      </c>
      <c r="AT949" s="241" t="s">
        <v>276</v>
      </c>
      <c r="AU949" s="241" t="s">
        <v>85</v>
      </c>
      <c r="AY949" s="18" t="s">
        <v>274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8" t="s">
        <v>83</v>
      </c>
      <c r="BK949" s="242">
        <f>ROUND(I949*H949,2)</f>
        <v>0</v>
      </c>
      <c r="BL949" s="18" t="s">
        <v>281</v>
      </c>
      <c r="BM949" s="241" t="s">
        <v>1070</v>
      </c>
    </row>
    <row r="950" s="13" customFormat="1">
      <c r="A950" s="13"/>
      <c r="B950" s="243"/>
      <c r="C950" s="244"/>
      <c r="D950" s="245" t="s">
        <v>283</v>
      </c>
      <c r="E950" s="246" t="s">
        <v>1</v>
      </c>
      <c r="F950" s="247" t="s">
        <v>1071</v>
      </c>
      <c r="G950" s="244"/>
      <c r="H950" s="248">
        <v>5.7240000000000002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283</v>
      </c>
      <c r="AU950" s="254" t="s">
        <v>85</v>
      </c>
      <c r="AV950" s="13" t="s">
        <v>85</v>
      </c>
      <c r="AW950" s="13" t="s">
        <v>32</v>
      </c>
      <c r="AX950" s="13" t="s">
        <v>76</v>
      </c>
      <c r="AY950" s="254" t="s">
        <v>274</v>
      </c>
    </row>
    <row r="951" s="13" customFormat="1">
      <c r="A951" s="13"/>
      <c r="B951" s="243"/>
      <c r="C951" s="244"/>
      <c r="D951" s="245" t="s">
        <v>283</v>
      </c>
      <c r="E951" s="246" t="s">
        <v>1</v>
      </c>
      <c r="F951" s="247" t="s">
        <v>1072</v>
      </c>
      <c r="G951" s="244"/>
      <c r="H951" s="248">
        <v>1.083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283</v>
      </c>
      <c r="AU951" s="254" t="s">
        <v>85</v>
      </c>
      <c r="AV951" s="13" t="s">
        <v>85</v>
      </c>
      <c r="AW951" s="13" t="s">
        <v>32</v>
      </c>
      <c r="AX951" s="13" t="s">
        <v>76</v>
      </c>
      <c r="AY951" s="254" t="s">
        <v>274</v>
      </c>
    </row>
    <row r="952" s="13" customFormat="1">
      <c r="A952" s="13"/>
      <c r="B952" s="243"/>
      <c r="C952" s="244"/>
      <c r="D952" s="245" t="s">
        <v>283</v>
      </c>
      <c r="E952" s="246" t="s">
        <v>1</v>
      </c>
      <c r="F952" s="247" t="s">
        <v>1073</v>
      </c>
      <c r="G952" s="244"/>
      <c r="H952" s="248">
        <v>2.1659999999999999</v>
      </c>
      <c r="I952" s="249"/>
      <c r="J952" s="244"/>
      <c r="K952" s="244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283</v>
      </c>
      <c r="AU952" s="254" t="s">
        <v>85</v>
      </c>
      <c r="AV952" s="13" t="s">
        <v>85</v>
      </c>
      <c r="AW952" s="13" t="s">
        <v>32</v>
      </c>
      <c r="AX952" s="13" t="s">
        <v>76</v>
      </c>
      <c r="AY952" s="254" t="s">
        <v>274</v>
      </c>
    </row>
    <row r="953" s="13" customFormat="1">
      <c r="A953" s="13"/>
      <c r="B953" s="243"/>
      <c r="C953" s="244"/>
      <c r="D953" s="245" t="s">
        <v>283</v>
      </c>
      <c r="E953" s="246" t="s">
        <v>1</v>
      </c>
      <c r="F953" s="247" t="s">
        <v>1074</v>
      </c>
      <c r="G953" s="244"/>
      <c r="H953" s="248">
        <v>1.2509999999999999</v>
      </c>
      <c r="I953" s="249"/>
      <c r="J953" s="244"/>
      <c r="K953" s="244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283</v>
      </c>
      <c r="AU953" s="254" t="s">
        <v>85</v>
      </c>
      <c r="AV953" s="13" t="s">
        <v>85</v>
      </c>
      <c r="AW953" s="13" t="s">
        <v>32</v>
      </c>
      <c r="AX953" s="13" t="s">
        <v>76</v>
      </c>
      <c r="AY953" s="254" t="s">
        <v>274</v>
      </c>
    </row>
    <row r="954" s="13" customFormat="1">
      <c r="A954" s="13"/>
      <c r="B954" s="243"/>
      <c r="C954" s="244"/>
      <c r="D954" s="245" t="s">
        <v>283</v>
      </c>
      <c r="E954" s="246" t="s">
        <v>1</v>
      </c>
      <c r="F954" s="247" t="s">
        <v>1075</v>
      </c>
      <c r="G954" s="244"/>
      <c r="H954" s="248">
        <v>0.76800000000000002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283</v>
      </c>
      <c r="AU954" s="254" t="s">
        <v>85</v>
      </c>
      <c r="AV954" s="13" t="s">
        <v>85</v>
      </c>
      <c r="AW954" s="13" t="s">
        <v>32</v>
      </c>
      <c r="AX954" s="13" t="s">
        <v>76</v>
      </c>
      <c r="AY954" s="254" t="s">
        <v>274</v>
      </c>
    </row>
    <row r="955" s="13" customFormat="1">
      <c r="A955" s="13"/>
      <c r="B955" s="243"/>
      <c r="C955" s="244"/>
      <c r="D955" s="245" t="s">
        <v>283</v>
      </c>
      <c r="E955" s="246" t="s">
        <v>1</v>
      </c>
      <c r="F955" s="247" t="s">
        <v>1076</v>
      </c>
      <c r="G955" s="244"/>
      <c r="H955" s="248">
        <v>3.7050000000000001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283</v>
      </c>
      <c r="AU955" s="254" t="s">
        <v>85</v>
      </c>
      <c r="AV955" s="13" t="s">
        <v>85</v>
      </c>
      <c r="AW955" s="13" t="s">
        <v>32</v>
      </c>
      <c r="AX955" s="13" t="s">
        <v>76</v>
      </c>
      <c r="AY955" s="254" t="s">
        <v>274</v>
      </c>
    </row>
    <row r="956" s="13" customFormat="1">
      <c r="A956" s="13"/>
      <c r="B956" s="243"/>
      <c r="C956" s="244"/>
      <c r="D956" s="245" t="s">
        <v>283</v>
      </c>
      <c r="E956" s="246" t="s">
        <v>1</v>
      </c>
      <c r="F956" s="247" t="s">
        <v>1077</v>
      </c>
      <c r="G956" s="244"/>
      <c r="H956" s="248">
        <v>1.274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283</v>
      </c>
      <c r="AU956" s="254" t="s">
        <v>85</v>
      </c>
      <c r="AV956" s="13" t="s">
        <v>85</v>
      </c>
      <c r="AW956" s="13" t="s">
        <v>32</v>
      </c>
      <c r="AX956" s="13" t="s">
        <v>76</v>
      </c>
      <c r="AY956" s="254" t="s">
        <v>274</v>
      </c>
    </row>
    <row r="957" s="13" customFormat="1">
      <c r="A957" s="13"/>
      <c r="B957" s="243"/>
      <c r="C957" s="244"/>
      <c r="D957" s="245" t="s">
        <v>283</v>
      </c>
      <c r="E957" s="246" t="s">
        <v>1</v>
      </c>
      <c r="F957" s="247" t="s">
        <v>1078</v>
      </c>
      <c r="G957" s="244"/>
      <c r="H957" s="248">
        <v>0.89700000000000002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283</v>
      </c>
      <c r="AU957" s="254" t="s">
        <v>85</v>
      </c>
      <c r="AV957" s="13" t="s">
        <v>85</v>
      </c>
      <c r="AW957" s="13" t="s">
        <v>32</v>
      </c>
      <c r="AX957" s="13" t="s">
        <v>76</v>
      </c>
      <c r="AY957" s="254" t="s">
        <v>274</v>
      </c>
    </row>
    <row r="958" s="13" customFormat="1">
      <c r="A958" s="13"/>
      <c r="B958" s="243"/>
      <c r="C958" s="244"/>
      <c r="D958" s="245" t="s">
        <v>283</v>
      </c>
      <c r="E958" s="246" t="s">
        <v>1</v>
      </c>
      <c r="F958" s="247" t="s">
        <v>1079</v>
      </c>
      <c r="G958" s="244"/>
      <c r="H958" s="248">
        <v>0.90000000000000002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283</v>
      </c>
      <c r="AU958" s="254" t="s">
        <v>85</v>
      </c>
      <c r="AV958" s="13" t="s">
        <v>85</v>
      </c>
      <c r="AW958" s="13" t="s">
        <v>32</v>
      </c>
      <c r="AX958" s="13" t="s">
        <v>76</v>
      </c>
      <c r="AY958" s="254" t="s">
        <v>274</v>
      </c>
    </row>
    <row r="959" s="13" customFormat="1">
      <c r="A959" s="13"/>
      <c r="B959" s="243"/>
      <c r="C959" s="244"/>
      <c r="D959" s="245" t="s">
        <v>283</v>
      </c>
      <c r="E959" s="246" t="s">
        <v>1</v>
      </c>
      <c r="F959" s="247" t="s">
        <v>1080</v>
      </c>
      <c r="G959" s="244"/>
      <c r="H959" s="248">
        <v>0.76500000000000001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283</v>
      </c>
      <c r="AU959" s="254" t="s">
        <v>85</v>
      </c>
      <c r="AV959" s="13" t="s">
        <v>85</v>
      </c>
      <c r="AW959" s="13" t="s">
        <v>32</v>
      </c>
      <c r="AX959" s="13" t="s">
        <v>76</v>
      </c>
      <c r="AY959" s="254" t="s">
        <v>274</v>
      </c>
    </row>
    <row r="960" s="13" customFormat="1">
      <c r="A960" s="13"/>
      <c r="B960" s="243"/>
      <c r="C960" s="244"/>
      <c r="D960" s="245" t="s">
        <v>283</v>
      </c>
      <c r="E960" s="246" t="s">
        <v>1</v>
      </c>
      <c r="F960" s="247" t="s">
        <v>1081</v>
      </c>
      <c r="G960" s="244"/>
      <c r="H960" s="248">
        <v>0.76500000000000001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283</v>
      </c>
      <c r="AU960" s="254" t="s">
        <v>85</v>
      </c>
      <c r="AV960" s="13" t="s">
        <v>85</v>
      </c>
      <c r="AW960" s="13" t="s">
        <v>32</v>
      </c>
      <c r="AX960" s="13" t="s">
        <v>76</v>
      </c>
      <c r="AY960" s="254" t="s">
        <v>274</v>
      </c>
    </row>
    <row r="961" s="13" customFormat="1">
      <c r="A961" s="13"/>
      <c r="B961" s="243"/>
      <c r="C961" s="244"/>
      <c r="D961" s="245" t="s">
        <v>283</v>
      </c>
      <c r="E961" s="246" t="s">
        <v>1</v>
      </c>
      <c r="F961" s="247" t="s">
        <v>1082</v>
      </c>
      <c r="G961" s="244"/>
      <c r="H961" s="248">
        <v>1.125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283</v>
      </c>
      <c r="AU961" s="254" t="s">
        <v>85</v>
      </c>
      <c r="AV961" s="13" t="s">
        <v>85</v>
      </c>
      <c r="AW961" s="13" t="s">
        <v>32</v>
      </c>
      <c r="AX961" s="13" t="s">
        <v>76</v>
      </c>
      <c r="AY961" s="254" t="s">
        <v>274</v>
      </c>
    </row>
    <row r="962" s="13" customFormat="1">
      <c r="A962" s="13"/>
      <c r="B962" s="243"/>
      <c r="C962" s="244"/>
      <c r="D962" s="245" t="s">
        <v>283</v>
      </c>
      <c r="E962" s="246" t="s">
        <v>1</v>
      </c>
      <c r="F962" s="247" t="s">
        <v>1083</v>
      </c>
      <c r="G962" s="244"/>
      <c r="H962" s="248">
        <v>1.0980000000000001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283</v>
      </c>
      <c r="AU962" s="254" t="s">
        <v>85</v>
      </c>
      <c r="AV962" s="13" t="s">
        <v>85</v>
      </c>
      <c r="AW962" s="13" t="s">
        <v>32</v>
      </c>
      <c r="AX962" s="13" t="s">
        <v>76</v>
      </c>
      <c r="AY962" s="254" t="s">
        <v>274</v>
      </c>
    </row>
    <row r="963" s="13" customFormat="1">
      <c r="A963" s="13"/>
      <c r="B963" s="243"/>
      <c r="C963" s="244"/>
      <c r="D963" s="245" t="s">
        <v>283</v>
      </c>
      <c r="E963" s="246" t="s">
        <v>1</v>
      </c>
      <c r="F963" s="247" t="s">
        <v>1084</v>
      </c>
      <c r="G963" s="244"/>
      <c r="H963" s="248">
        <v>0.52500000000000002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283</v>
      </c>
      <c r="AU963" s="254" t="s">
        <v>85</v>
      </c>
      <c r="AV963" s="13" t="s">
        <v>85</v>
      </c>
      <c r="AW963" s="13" t="s">
        <v>32</v>
      </c>
      <c r="AX963" s="13" t="s">
        <v>76</v>
      </c>
      <c r="AY963" s="254" t="s">
        <v>274</v>
      </c>
    </row>
    <row r="964" s="13" customFormat="1">
      <c r="A964" s="13"/>
      <c r="B964" s="243"/>
      <c r="C964" s="244"/>
      <c r="D964" s="245" t="s">
        <v>283</v>
      </c>
      <c r="E964" s="246" t="s">
        <v>1</v>
      </c>
      <c r="F964" s="247" t="s">
        <v>1085</v>
      </c>
      <c r="G964" s="244"/>
      <c r="H964" s="248">
        <v>0.97499999999999998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283</v>
      </c>
      <c r="AU964" s="254" t="s">
        <v>85</v>
      </c>
      <c r="AV964" s="13" t="s">
        <v>85</v>
      </c>
      <c r="AW964" s="13" t="s">
        <v>32</v>
      </c>
      <c r="AX964" s="13" t="s">
        <v>76</v>
      </c>
      <c r="AY964" s="254" t="s">
        <v>274</v>
      </c>
    </row>
    <row r="965" s="13" customFormat="1">
      <c r="A965" s="13"/>
      <c r="B965" s="243"/>
      <c r="C965" s="244"/>
      <c r="D965" s="245" t="s">
        <v>283</v>
      </c>
      <c r="E965" s="246" t="s">
        <v>1</v>
      </c>
      <c r="F965" s="247" t="s">
        <v>1086</v>
      </c>
      <c r="G965" s="244"/>
      <c r="H965" s="248">
        <v>0.495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283</v>
      </c>
      <c r="AU965" s="254" t="s">
        <v>85</v>
      </c>
      <c r="AV965" s="13" t="s">
        <v>85</v>
      </c>
      <c r="AW965" s="13" t="s">
        <v>32</v>
      </c>
      <c r="AX965" s="13" t="s">
        <v>76</v>
      </c>
      <c r="AY965" s="254" t="s">
        <v>274</v>
      </c>
    </row>
    <row r="966" s="13" customFormat="1">
      <c r="A966" s="13"/>
      <c r="B966" s="243"/>
      <c r="C966" s="244"/>
      <c r="D966" s="245" t="s">
        <v>283</v>
      </c>
      <c r="E966" s="246" t="s">
        <v>1</v>
      </c>
      <c r="F966" s="247" t="s">
        <v>1062</v>
      </c>
      <c r="G966" s="244"/>
      <c r="H966" s="248">
        <v>53.07</v>
      </c>
      <c r="I966" s="249"/>
      <c r="J966" s="244"/>
      <c r="K966" s="244"/>
      <c r="L966" s="250"/>
      <c r="M966" s="251"/>
      <c r="N966" s="252"/>
      <c r="O966" s="252"/>
      <c r="P966" s="252"/>
      <c r="Q966" s="252"/>
      <c r="R966" s="252"/>
      <c r="S966" s="252"/>
      <c r="T966" s="25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4" t="s">
        <v>283</v>
      </c>
      <c r="AU966" s="254" t="s">
        <v>85</v>
      </c>
      <c r="AV966" s="13" t="s">
        <v>85</v>
      </c>
      <c r="AW966" s="13" t="s">
        <v>32</v>
      </c>
      <c r="AX966" s="13" t="s">
        <v>76</v>
      </c>
      <c r="AY966" s="254" t="s">
        <v>274</v>
      </c>
    </row>
    <row r="967" s="14" customFormat="1">
      <c r="A967" s="14"/>
      <c r="B967" s="255"/>
      <c r="C967" s="256"/>
      <c r="D967" s="245" t="s">
        <v>283</v>
      </c>
      <c r="E967" s="257" t="s">
        <v>1</v>
      </c>
      <c r="F967" s="258" t="s">
        <v>285</v>
      </c>
      <c r="G967" s="256"/>
      <c r="H967" s="259">
        <v>76.585999999999999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5" t="s">
        <v>283</v>
      </c>
      <c r="AU967" s="265" t="s">
        <v>85</v>
      </c>
      <c r="AV967" s="14" t="s">
        <v>106</v>
      </c>
      <c r="AW967" s="14" t="s">
        <v>32</v>
      </c>
      <c r="AX967" s="14" t="s">
        <v>76</v>
      </c>
      <c r="AY967" s="265" t="s">
        <v>274</v>
      </c>
    </row>
    <row r="968" s="15" customFormat="1">
      <c r="A968" s="15"/>
      <c r="B968" s="266"/>
      <c r="C968" s="267"/>
      <c r="D968" s="245" t="s">
        <v>283</v>
      </c>
      <c r="E968" s="268" t="s">
        <v>1</v>
      </c>
      <c r="F968" s="269" t="s">
        <v>286</v>
      </c>
      <c r="G968" s="267"/>
      <c r="H968" s="270">
        <v>76.585999999999999</v>
      </c>
      <c r="I968" s="271"/>
      <c r="J968" s="267"/>
      <c r="K968" s="267"/>
      <c r="L968" s="272"/>
      <c r="M968" s="273"/>
      <c r="N968" s="274"/>
      <c r="O968" s="274"/>
      <c r="P968" s="274"/>
      <c r="Q968" s="274"/>
      <c r="R968" s="274"/>
      <c r="S968" s="274"/>
      <c r="T968" s="27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6" t="s">
        <v>283</v>
      </c>
      <c r="AU968" s="276" t="s">
        <v>85</v>
      </c>
      <c r="AV968" s="15" t="s">
        <v>281</v>
      </c>
      <c r="AW968" s="15" t="s">
        <v>32</v>
      </c>
      <c r="AX968" s="15" t="s">
        <v>83</v>
      </c>
      <c r="AY968" s="276" t="s">
        <v>274</v>
      </c>
    </row>
    <row r="969" s="2" customFormat="1" ht="33" customHeight="1">
      <c r="A969" s="39"/>
      <c r="B969" s="40"/>
      <c r="C969" s="230" t="s">
        <v>1087</v>
      </c>
      <c r="D969" s="230" t="s">
        <v>276</v>
      </c>
      <c r="E969" s="231" t="s">
        <v>1088</v>
      </c>
      <c r="F969" s="232" t="s">
        <v>1089</v>
      </c>
      <c r="G969" s="233" t="s">
        <v>279</v>
      </c>
      <c r="H969" s="234">
        <v>76.585999999999999</v>
      </c>
      <c r="I969" s="235"/>
      <c r="J969" s="236">
        <f>ROUND(I969*H969,2)</f>
        <v>0</v>
      </c>
      <c r="K969" s="232" t="s">
        <v>280</v>
      </c>
      <c r="L969" s="45"/>
      <c r="M969" s="237" t="s">
        <v>1</v>
      </c>
      <c r="N969" s="238" t="s">
        <v>41</v>
      </c>
      <c r="O969" s="92"/>
      <c r="P969" s="239">
        <f>O969*H969</f>
        <v>0</v>
      </c>
      <c r="Q969" s="239">
        <v>0</v>
      </c>
      <c r="R969" s="239">
        <f>Q969*H969</f>
        <v>0</v>
      </c>
      <c r="S969" s="239">
        <v>0</v>
      </c>
      <c r="T969" s="240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41" t="s">
        <v>281</v>
      </c>
      <c r="AT969" s="241" t="s">
        <v>276</v>
      </c>
      <c r="AU969" s="241" t="s">
        <v>85</v>
      </c>
      <c r="AY969" s="18" t="s">
        <v>274</v>
      </c>
      <c r="BE969" s="242">
        <f>IF(N969="základní",J969,0)</f>
        <v>0</v>
      </c>
      <c r="BF969" s="242">
        <f>IF(N969="snížená",J969,0)</f>
        <v>0</v>
      </c>
      <c r="BG969" s="242">
        <f>IF(N969="zákl. přenesená",J969,0)</f>
        <v>0</v>
      </c>
      <c r="BH969" s="242">
        <f>IF(N969="sníž. přenesená",J969,0)</f>
        <v>0</v>
      </c>
      <c r="BI969" s="242">
        <f>IF(N969="nulová",J969,0)</f>
        <v>0</v>
      </c>
      <c r="BJ969" s="18" t="s">
        <v>83</v>
      </c>
      <c r="BK969" s="242">
        <f>ROUND(I969*H969,2)</f>
        <v>0</v>
      </c>
      <c r="BL969" s="18" t="s">
        <v>281</v>
      </c>
      <c r="BM969" s="241" t="s">
        <v>1090</v>
      </c>
    </row>
    <row r="970" s="2" customFormat="1" ht="24.15" customHeight="1">
      <c r="A970" s="39"/>
      <c r="B970" s="40"/>
      <c r="C970" s="230" t="s">
        <v>1091</v>
      </c>
      <c r="D970" s="230" t="s">
        <v>276</v>
      </c>
      <c r="E970" s="231" t="s">
        <v>1092</v>
      </c>
      <c r="F970" s="232" t="s">
        <v>1093</v>
      </c>
      <c r="G970" s="233" t="s">
        <v>341</v>
      </c>
      <c r="H970" s="234">
        <v>1.641</v>
      </c>
      <c r="I970" s="235"/>
      <c r="J970" s="236">
        <f>ROUND(I970*H970,2)</f>
        <v>0</v>
      </c>
      <c r="K970" s="232" t="s">
        <v>280</v>
      </c>
      <c r="L970" s="45"/>
      <c r="M970" s="237" t="s">
        <v>1</v>
      </c>
      <c r="N970" s="238" t="s">
        <v>41</v>
      </c>
      <c r="O970" s="92"/>
      <c r="P970" s="239">
        <f>O970*H970</f>
        <v>0</v>
      </c>
      <c r="Q970" s="239">
        <v>1.0551200000000001</v>
      </c>
      <c r="R970" s="239">
        <f>Q970*H970</f>
        <v>1.73145192</v>
      </c>
      <c r="S970" s="239">
        <v>0</v>
      </c>
      <c r="T970" s="240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1" t="s">
        <v>281</v>
      </c>
      <c r="AT970" s="241" t="s">
        <v>276</v>
      </c>
      <c r="AU970" s="241" t="s">
        <v>85</v>
      </c>
      <c r="AY970" s="18" t="s">
        <v>274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8" t="s">
        <v>83</v>
      </c>
      <c r="BK970" s="242">
        <f>ROUND(I970*H970,2)</f>
        <v>0</v>
      </c>
      <c r="BL970" s="18" t="s">
        <v>281</v>
      </c>
      <c r="BM970" s="241" t="s">
        <v>1094</v>
      </c>
    </row>
    <row r="971" s="13" customFormat="1">
      <c r="A971" s="13"/>
      <c r="B971" s="243"/>
      <c r="C971" s="244"/>
      <c r="D971" s="245" t="s">
        <v>283</v>
      </c>
      <c r="E971" s="246" t="s">
        <v>1</v>
      </c>
      <c r="F971" s="247" t="s">
        <v>1095</v>
      </c>
      <c r="G971" s="244"/>
      <c r="H971" s="248">
        <v>0.222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283</v>
      </c>
      <c r="AU971" s="254" t="s">
        <v>85</v>
      </c>
      <c r="AV971" s="13" t="s">
        <v>85</v>
      </c>
      <c r="AW971" s="13" t="s">
        <v>32</v>
      </c>
      <c r="AX971" s="13" t="s">
        <v>76</v>
      </c>
      <c r="AY971" s="254" t="s">
        <v>274</v>
      </c>
    </row>
    <row r="972" s="13" customFormat="1">
      <c r="A972" s="13"/>
      <c r="B972" s="243"/>
      <c r="C972" s="244"/>
      <c r="D972" s="245" t="s">
        <v>283</v>
      </c>
      <c r="E972" s="246" t="s">
        <v>1</v>
      </c>
      <c r="F972" s="247" t="s">
        <v>1096</v>
      </c>
      <c r="G972" s="244"/>
      <c r="H972" s="248">
        <v>0.031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283</v>
      </c>
      <c r="AU972" s="254" t="s">
        <v>85</v>
      </c>
      <c r="AV972" s="13" t="s">
        <v>85</v>
      </c>
      <c r="AW972" s="13" t="s">
        <v>32</v>
      </c>
      <c r="AX972" s="13" t="s">
        <v>76</v>
      </c>
      <c r="AY972" s="254" t="s">
        <v>274</v>
      </c>
    </row>
    <row r="973" s="13" customFormat="1">
      <c r="A973" s="13"/>
      <c r="B973" s="243"/>
      <c r="C973" s="244"/>
      <c r="D973" s="245" t="s">
        <v>283</v>
      </c>
      <c r="E973" s="246" t="s">
        <v>1</v>
      </c>
      <c r="F973" s="247" t="s">
        <v>1097</v>
      </c>
      <c r="G973" s="244"/>
      <c r="H973" s="248">
        <v>0.152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283</v>
      </c>
      <c r="AU973" s="254" t="s">
        <v>85</v>
      </c>
      <c r="AV973" s="13" t="s">
        <v>85</v>
      </c>
      <c r="AW973" s="13" t="s">
        <v>32</v>
      </c>
      <c r="AX973" s="13" t="s">
        <v>76</v>
      </c>
      <c r="AY973" s="254" t="s">
        <v>274</v>
      </c>
    </row>
    <row r="974" s="13" customFormat="1">
      <c r="A974" s="13"/>
      <c r="B974" s="243"/>
      <c r="C974" s="244"/>
      <c r="D974" s="245" t="s">
        <v>283</v>
      </c>
      <c r="E974" s="246" t="s">
        <v>1</v>
      </c>
      <c r="F974" s="247" t="s">
        <v>1098</v>
      </c>
      <c r="G974" s="244"/>
      <c r="H974" s="248">
        <v>0.027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283</v>
      </c>
      <c r="AU974" s="254" t="s">
        <v>85</v>
      </c>
      <c r="AV974" s="13" t="s">
        <v>85</v>
      </c>
      <c r="AW974" s="13" t="s">
        <v>32</v>
      </c>
      <c r="AX974" s="13" t="s">
        <v>76</v>
      </c>
      <c r="AY974" s="254" t="s">
        <v>274</v>
      </c>
    </row>
    <row r="975" s="13" customFormat="1">
      <c r="A975" s="13"/>
      <c r="B975" s="243"/>
      <c r="C975" s="244"/>
      <c r="D975" s="245" t="s">
        <v>283</v>
      </c>
      <c r="E975" s="246" t="s">
        <v>1</v>
      </c>
      <c r="F975" s="247" t="s">
        <v>1099</v>
      </c>
      <c r="G975" s="244"/>
      <c r="H975" s="248">
        <v>0.10299999999999999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283</v>
      </c>
      <c r="AU975" s="254" t="s">
        <v>85</v>
      </c>
      <c r="AV975" s="13" t="s">
        <v>85</v>
      </c>
      <c r="AW975" s="13" t="s">
        <v>32</v>
      </c>
      <c r="AX975" s="13" t="s">
        <v>76</v>
      </c>
      <c r="AY975" s="254" t="s">
        <v>274</v>
      </c>
    </row>
    <row r="976" s="13" customFormat="1">
      <c r="A976" s="13"/>
      <c r="B976" s="243"/>
      <c r="C976" s="244"/>
      <c r="D976" s="245" t="s">
        <v>283</v>
      </c>
      <c r="E976" s="246" t="s">
        <v>1</v>
      </c>
      <c r="F976" s="247" t="s">
        <v>1100</v>
      </c>
      <c r="G976" s="244"/>
      <c r="H976" s="248">
        <v>0.078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283</v>
      </c>
      <c r="AU976" s="254" t="s">
        <v>85</v>
      </c>
      <c r="AV976" s="13" t="s">
        <v>85</v>
      </c>
      <c r="AW976" s="13" t="s">
        <v>32</v>
      </c>
      <c r="AX976" s="13" t="s">
        <v>76</v>
      </c>
      <c r="AY976" s="254" t="s">
        <v>274</v>
      </c>
    </row>
    <row r="977" s="13" customFormat="1">
      <c r="A977" s="13"/>
      <c r="B977" s="243"/>
      <c r="C977" s="244"/>
      <c r="D977" s="245" t="s">
        <v>283</v>
      </c>
      <c r="E977" s="246" t="s">
        <v>1</v>
      </c>
      <c r="F977" s="247" t="s">
        <v>1101</v>
      </c>
      <c r="G977" s="244"/>
      <c r="H977" s="248">
        <v>0.029999999999999999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283</v>
      </c>
      <c r="AU977" s="254" t="s">
        <v>85</v>
      </c>
      <c r="AV977" s="13" t="s">
        <v>85</v>
      </c>
      <c r="AW977" s="13" t="s">
        <v>32</v>
      </c>
      <c r="AX977" s="13" t="s">
        <v>76</v>
      </c>
      <c r="AY977" s="254" t="s">
        <v>274</v>
      </c>
    </row>
    <row r="978" s="13" customFormat="1">
      <c r="A978" s="13"/>
      <c r="B978" s="243"/>
      <c r="C978" s="244"/>
      <c r="D978" s="245" t="s">
        <v>283</v>
      </c>
      <c r="E978" s="246" t="s">
        <v>1</v>
      </c>
      <c r="F978" s="247" t="s">
        <v>1102</v>
      </c>
      <c r="G978" s="244"/>
      <c r="H978" s="248">
        <v>0.062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283</v>
      </c>
      <c r="AU978" s="254" t="s">
        <v>85</v>
      </c>
      <c r="AV978" s="13" t="s">
        <v>85</v>
      </c>
      <c r="AW978" s="13" t="s">
        <v>32</v>
      </c>
      <c r="AX978" s="13" t="s">
        <v>76</v>
      </c>
      <c r="AY978" s="254" t="s">
        <v>274</v>
      </c>
    </row>
    <row r="979" s="13" customFormat="1">
      <c r="A979" s="13"/>
      <c r="B979" s="243"/>
      <c r="C979" s="244"/>
      <c r="D979" s="245" t="s">
        <v>283</v>
      </c>
      <c r="E979" s="246" t="s">
        <v>1</v>
      </c>
      <c r="F979" s="247" t="s">
        <v>1103</v>
      </c>
      <c r="G979" s="244"/>
      <c r="H979" s="248">
        <v>0.035000000000000003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283</v>
      </c>
      <c r="AU979" s="254" t="s">
        <v>85</v>
      </c>
      <c r="AV979" s="13" t="s">
        <v>85</v>
      </c>
      <c r="AW979" s="13" t="s">
        <v>32</v>
      </c>
      <c r="AX979" s="13" t="s">
        <v>76</v>
      </c>
      <c r="AY979" s="254" t="s">
        <v>274</v>
      </c>
    </row>
    <row r="980" s="13" customFormat="1">
      <c r="A980" s="13"/>
      <c r="B980" s="243"/>
      <c r="C980" s="244"/>
      <c r="D980" s="245" t="s">
        <v>283</v>
      </c>
      <c r="E980" s="246" t="s">
        <v>1</v>
      </c>
      <c r="F980" s="247" t="s">
        <v>1104</v>
      </c>
      <c r="G980" s="244"/>
      <c r="H980" s="248">
        <v>0.028000000000000001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283</v>
      </c>
      <c r="AU980" s="254" t="s">
        <v>85</v>
      </c>
      <c r="AV980" s="13" t="s">
        <v>85</v>
      </c>
      <c r="AW980" s="13" t="s">
        <v>32</v>
      </c>
      <c r="AX980" s="13" t="s">
        <v>76</v>
      </c>
      <c r="AY980" s="254" t="s">
        <v>274</v>
      </c>
    </row>
    <row r="981" s="13" customFormat="1">
      <c r="A981" s="13"/>
      <c r="B981" s="243"/>
      <c r="C981" s="244"/>
      <c r="D981" s="245" t="s">
        <v>283</v>
      </c>
      <c r="E981" s="246" t="s">
        <v>1</v>
      </c>
      <c r="F981" s="247" t="s">
        <v>1105</v>
      </c>
      <c r="G981" s="244"/>
      <c r="H981" s="248">
        <v>0.10000000000000001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283</v>
      </c>
      <c r="AU981" s="254" t="s">
        <v>85</v>
      </c>
      <c r="AV981" s="13" t="s">
        <v>85</v>
      </c>
      <c r="AW981" s="13" t="s">
        <v>32</v>
      </c>
      <c r="AX981" s="13" t="s">
        <v>76</v>
      </c>
      <c r="AY981" s="254" t="s">
        <v>274</v>
      </c>
    </row>
    <row r="982" s="13" customFormat="1">
      <c r="A982" s="13"/>
      <c r="B982" s="243"/>
      <c r="C982" s="244"/>
      <c r="D982" s="245" t="s">
        <v>283</v>
      </c>
      <c r="E982" s="246" t="s">
        <v>1</v>
      </c>
      <c r="F982" s="247" t="s">
        <v>1106</v>
      </c>
      <c r="G982" s="244"/>
      <c r="H982" s="248">
        <v>0.060999999999999999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283</v>
      </c>
      <c r="AU982" s="254" t="s">
        <v>85</v>
      </c>
      <c r="AV982" s="13" t="s">
        <v>85</v>
      </c>
      <c r="AW982" s="13" t="s">
        <v>32</v>
      </c>
      <c r="AX982" s="13" t="s">
        <v>76</v>
      </c>
      <c r="AY982" s="254" t="s">
        <v>274</v>
      </c>
    </row>
    <row r="983" s="13" customFormat="1">
      <c r="A983" s="13"/>
      <c r="B983" s="243"/>
      <c r="C983" s="244"/>
      <c r="D983" s="245" t="s">
        <v>283</v>
      </c>
      <c r="E983" s="246" t="s">
        <v>1</v>
      </c>
      <c r="F983" s="247" t="s">
        <v>1107</v>
      </c>
      <c r="G983" s="244"/>
      <c r="H983" s="248">
        <v>0.060999999999999999</v>
      </c>
      <c r="I983" s="249"/>
      <c r="J983" s="244"/>
      <c r="K983" s="244"/>
      <c r="L983" s="250"/>
      <c r="M983" s="251"/>
      <c r="N983" s="252"/>
      <c r="O983" s="252"/>
      <c r="P983" s="252"/>
      <c r="Q983" s="252"/>
      <c r="R983" s="252"/>
      <c r="S983" s="252"/>
      <c r="T983" s="25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4" t="s">
        <v>283</v>
      </c>
      <c r="AU983" s="254" t="s">
        <v>85</v>
      </c>
      <c r="AV983" s="13" t="s">
        <v>85</v>
      </c>
      <c r="AW983" s="13" t="s">
        <v>32</v>
      </c>
      <c r="AX983" s="13" t="s">
        <v>76</v>
      </c>
      <c r="AY983" s="254" t="s">
        <v>274</v>
      </c>
    </row>
    <row r="984" s="13" customFormat="1">
      <c r="A984" s="13"/>
      <c r="B984" s="243"/>
      <c r="C984" s="244"/>
      <c r="D984" s="245" t="s">
        <v>283</v>
      </c>
      <c r="E984" s="246" t="s">
        <v>1</v>
      </c>
      <c r="F984" s="247" t="s">
        <v>1108</v>
      </c>
      <c r="G984" s="244"/>
      <c r="H984" s="248">
        <v>0.089999999999999997</v>
      </c>
      <c r="I984" s="249"/>
      <c r="J984" s="244"/>
      <c r="K984" s="244"/>
      <c r="L984" s="250"/>
      <c r="M984" s="251"/>
      <c r="N984" s="252"/>
      <c r="O984" s="252"/>
      <c r="P984" s="252"/>
      <c r="Q984" s="252"/>
      <c r="R984" s="252"/>
      <c r="S984" s="252"/>
      <c r="T984" s="25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4" t="s">
        <v>283</v>
      </c>
      <c r="AU984" s="254" t="s">
        <v>85</v>
      </c>
      <c r="AV984" s="13" t="s">
        <v>85</v>
      </c>
      <c r="AW984" s="13" t="s">
        <v>32</v>
      </c>
      <c r="AX984" s="13" t="s">
        <v>76</v>
      </c>
      <c r="AY984" s="254" t="s">
        <v>274</v>
      </c>
    </row>
    <row r="985" s="13" customFormat="1">
      <c r="A985" s="13"/>
      <c r="B985" s="243"/>
      <c r="C985" s="244"/>
      <c r="D985" s="245" t="s">
        <v>283</v>
      </c>
      <c r="E985" s="246" t="s">
        <v>1</v>
      </c>
      <c r="F985" s="247" t="s">
        <v>1109</v>
      </c>
      <c r="G985" s="244"/>
      <c r="H985" s="248">
        <v>0.028000000000000001</v>
      </c>
      <c r="I985" s="249"/>
      <c r="J985" s="244"/>
      <c r="K985" s="244"/>
      <c r="L985" s="250"/>
      <c r="M985" s="251"/>
      <c r="N985" s="252"/>
      <c r="O985" s="252"/>
      <c r="P985" s="252"/>
      <c r="Q985" s="252"/>
      <c r="R985" s="252"/>
      <c r="S985" s="252"/>
      <c r="T985" s="25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4" t="s">
        <v>283</v>
      </c>
      <c r="AU985" s="254" t="s">
        <v>85</v>
      </c>
      <c r="AV985" s="13" t="s">
        <v>85</v>
      </c>
      <c r="AW985" s="13" t="s">
        <v>32</v>
      </c>
      <c r="AX985" s="13" t="s">
        <v>76</v>
      </c>
      <c r="AY985" s="254" t="s">
        <v>274</v>
      </c>
    </row>
    <row r="986" s="13" customFormat="1">
      <c r="A986" s="13"/>
      <c r="B986" s="243"/>
      <c r="C986" s="244"/>
      <c r="D986" s="245" t="s">
        <v>283</v>
      </c>
      <c r="E986" s="246" t="s">
        <v>1</v>
      </c>
      <c r="F986" s="247" t="s">
        <v>1110</v>
      </c>
      <c r="G986" s="244"/>
      <c r="H986" s="248">
        <v>0.53300000000000003</v>
      </c>
      <c r="I986" s="249"/>
      <c r="J986" s="244"/>
      <c r="K986" s="244"/>
      <c r="L986" s="250"/>
      <c r="M986" s="251"/>
      <c r="N986" s="252"/>
      <c r="O986" s="252"/>
      <c r="P986" s="252"/>
      <c r="Q986" s="252"/>
      <c r="R986" s="252"/>
      <c r="S986" s="252"/>
      <c r="T986" s="25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4" t="s">
        <v>283</v>
      </c>
      <c r="AU986" s="254" t="s">
        <v>85</v>
      </c>
      <c r="AV986" s="13" t="s">
        <v>85</v>
      </c>
      <c r="AW986" s="13" t="s">
        <v>32</v>
      </c>
      <c r="AX986" s="13" t="s">
        <v>76</v>
      </c>
      <c r="AY986" s="254" t="s">
        <v>274</v>
      </c>
    </row>
    <row r="987" s="14" customFormat="1">
      <c r="A987" s="14"/>
      <c r="B987" s="255"/>
      <c r="C987" s="256"/>
      <c r="D987" s="245" t="s">
        <v>283</v>
      </c>
      <c r="E987" s="257" t="s">
        <v>1</v>
      </c>
      <c r="F987" s="258" t="s">
        <v>285</v>
      </c>
      <c r="G987" s="256"/>
      <c r="H987" s="259">
        <v>1.641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5" t="s">
        <v>283</v>
      </c>
      <c r="AU987" s="265" t="s">
        <v>85</v>
      </c>
      <c r="AV987" s="14" t="s">
        <v>106</v>
      </c>
      <c r="AW987" s="14" t="s">
        <v>32</v>
      </c>
      <c r="AX987" s="14" t="s">
        <v>76</v>
      </c>
      <c r="AY987" s="265" t="s">
        <v>274</v>
      </c>
    </row>
    <row r="988" s="15" customFormat="1">
      <c r="A988" s="15"/>
      <c r="B988" s="266"/>
      <c r="C988" s="267"/>
      <c r="D988" s="245" t="s">
        <v>283</v>
      </c>
      <c r="E988" s="268" t="s">
        <v>1</v>
      </c>
      <c r="F988" s="269" t="s">
        <v>286</v>
      </c>
      <c r="G988" s="267"/>
      <c r="H988" s="270">
        <v>1.641</v>
      </c>
      <c r="I988" s="271"/>
      <c r="J988" s="267"/>
      <c r="K988" s="267"/>
      <c r="L988" s="272"/>
      <c r="M988" s="273"/>
      <c r="N988" s="274"/>
      <c r="O988" s="274"/>
      <c r="P988" s="274"/>
      <c r="Q988" s="274"/>
      <c r="R988" s="274"/>
      <c r="S988" s="274"/>
      <c r="T988" s="27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6" t="s">
        <v>283</v>
      </c>
      <c r="AU988" s="276" t="s">
        <v>85</v>
      </c>
      <c r="AV988" s="15" t="s">
        <v>281</v>
      </c>
      <c r="AW988" s="15" t="s">
        <v>32</v>
      </c>
      <c r="AX988" s="15" t="s">
        <v>83</v>
      </c>
      <c r="AY988" s="276" t="s">
        <v>274</v>
      </c>
    </row>
    <row r="989" s="2" customFormat="1" ht="24.15" customHeight="1">
      <c r="A989" s="39"/>
      <c r="B989" s="40"/>
      <c r="C989" s="230" t="s">
        <v>1111</v>
      </c>
      <c r="D989" s="230" t="s">
        <v>276</v>
      </c>
      <c r="E989" s="231" t="s">
        <v>1112</v>
      </c>
      <c r="F989" s="232" t="s">
        <v>1113</v>
      </c>
      <c r="G989" s="233" t="s">
        <v>398</v>
      </c>
      <c r="H989" s="234">
        <v>562.09000000000003</v>
      </c>
      <c r="I989" s="235"/>
      <c r="J989" s="236">
        <f>ROUND(I989*H989,2)</f>
        <v>0</v>
      </c>
      <c r="K989" s="232" t="s">
        <v>280</v>
      </c>
      <c r="L989" s="45"/>
      <c r="M989" s="237" t="s">
        <v>1</v>
      </c>
      <c r="N989" s="238" t="s">
        <v>41</v>
      </c>
      <c r="O989" s="92"/>
      <c r="P989" s="239">
        <f>O989*H989</f>
        <v>0</v>
      </c>
      <c r="Q989" s="239">
        <v>0.01098</v>
      </c>
      <c r="R989" s="239">
        <f>Q989*H989</f>
        <v>6.1717482000000006</v>
      </c>
      <c r="S989" s="239">
        <v>0</v>
      </c>
      <c r="T989" s="240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1" t="s">
        <v>281</v>
      </c>
      <c r="AT989" s="241" t="s">
        <v>276</v>
      </c>
      <c r="AU989" s="241" t="s">
        <v>85</v>
      </c>
      <c r="AY989" s="18" t="s">
        <v>274</v>
      </c>
      <c r="BE989" s="242">
        <f>IF(N989="základní",J989,0)</f>
        <v>0</v>
      </c>
      <c r="BF989" s="242">
        <f>IF(N989="snížená",J989,0)</f>
        <v>0</v>
      </c>
      <c r="BG989" s="242">
        <f>IF(N989="zákl. přenesená",J989,0)</f>
        <v>0</v>
      </c>
      <c r="BH989" s="242">
        <f>IF(N989="sníž. přenesená",J989,0)</f>
        <v>0</v>
      </c>
      <c r="BI989" s="242">
        <f>IF(N989="nulová",J989,0)</f>
        <v>0</v>
      </c>
      <c r="BJ989" s="18" t="s">
        <v>83</v>
      </c>
      <c r="BK989" s="242">
        <f>ROUND(I989*H989,2)</f>
        <v>0</v>
      </c>
      <c r="BL989" s="18" t="s">
        <v>281</v>
      </c>
      <c r="BM989" s="241" t="s">
        <v>1114</v>
      </c>
    </row>
    <row r="990" s="13" customFormat="1">
      <c r="A990" s="13"/>
      <c r="B990" s="243"/>
      <c r="C990" s="244"/>
      <c r="D990" s="245" t="s">
        <v>283</v>
      </c>
      <c r="E990" s="246" t="s">
        <v>1</v>
      </c>
      <c r="F990" s="247" t="s">
        <v>768</v>
      </c>
      <c r="G990" s="244"/>
      <c r="H990" s="248">
        <v>6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283</v>
      </c>
      <c r="AU990" s="254" t="s">
        <v>85</v>
      </c>
      <c r="AV990" s="13" t="s">
        <v>85</v>
      </c>
      <c r="AW990" s="13" t="s">
        <v>32</v>
      </c>
      <c r="AX990" s="13" t="s">
        <v>76</v>
      </c>
      <c r="AY990" s="254" t="s">
        <v>274</v>
      </c>
    </row>
    <row r="991" s="13" customFormat="1">
      <c r="A991" s="13"/>
      <c r="B991" s="243"/>
      <c r="C991" s="244"/>
      <c r="D991" s="245" t="s">
        <v>283</v>
      </c>
      <c r="E991" s="246" t="s">
        <v>1</v>
      </c>
      <c r="F991" s="247" t="s">
        <v>769</v>
      </c>
      <c r="G991" s="244"/>
      <c r="H991" s="248">
        <v>5.0999999999999996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283</v>
      </c>
      <c r="AU991" s="254" t="s">
        <v>85</v>
      </c>
      <c r="AV991" s="13" t="s">
        <v>85</v>
      </c>
      <c r="AW991" s="13" t="s">
        <v>32</v>
      </c>
      <c r="AX991" s="13" t="s">
        <v>76</v>
      </c>
      <c r="AY991" s="254" t="s">
        <v>274</v>
      </c>
    </row>
    <row r="992" s="13" customFormat="1">
      <c r="A992" s="13"/>
      <c r="B992" s="243"/>
      <c r="C992" s="244"/>
      <c r="D992" s="245" t="s">
        <v>283</v>
      </c>
      <c r="E992" s="246" t="s">
        <v>1</v>
      </c>
      <c r="F992" s="247" t="s">
        <v>895</v>
      </c>
      <c r="G992" s="244"/>
      <c r="H992" s="248">
        <v>21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283</v>
      </c>
      <c r="AU992" s="254" t="s">
        <v>85</v>
      </c>
      <c r="AV992" s="13" t="s">
        <v>85</v>
      </c>
      <c r="AW992" s="13" t="s">
        <v>32</v>
      </c>
      <c r="AX992" s="13" t="s">
        <v>76</v>
      </c>
      <c r="AY992" s="254" t="s">
        <v>274</v>
      </c>
    </row>
    <row r="993" s="13" customFormat="1">
      <c r="A993" s="13"/>
      <c r="B993" s="243"/>
      <c r="C993" s="244"/>
      <c r="D993" s="245" t="s">
        <v>283</v>
      </c>
      <c r="E993" s="246" t="s">
        <v>1</v>
      </c>
      <c r="F993" s="247" t="s">
        <v>772</v>
      </c>
      <c r="G993" s="244"/>
      <c r="H993" s="248">
        <v>7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283</v>
      </c>
      <c r="AU993" s="254" t="s">
        <v>85</v>
      </c>
      <c r="AV993" s="13" t="s">
        <v>85</v>
      </c>
      <c r="AW993" s="13" t="s">
        <v>32</v>
      </c>
      <c r="AX993" s="13" t="s">
        <v>76</v>
      </c>
      <c r="AY993" s="254" t="s">
        <v>274</v>
      </c>
    </row>
    <row r="994" s="13" customFormat="1">
      <c r="A994" s="13"/>
      <c r="B994" s="243"/>
      <c r="C994" s="244"/>
      <c r="D994" s="245" t="s">
        <v>283</v>
      </c>
      <c r="E994" s="246" t="s">
        <v>1</v>
      </c>
      <c r="F994" s="247" t="s">
        <v>773</v>
      </c>
      <c r="G994" s="244"/>
      <c r="H994" s="248">
        <v>5.4000000000000004</v>
      </c>
      <c r="I994" s="249"/>
      <c r="J994" s="244"/>
      <c r="K994" s="244"/>
      <c r="L994" s="250"/>
      <c r="M994" s="251"/>
      <c r="N994" s="252"/>
      <c r="O994" s="252"/>
      <c r="P994" s="252"/>
      <c r="Q994" s="252"/>
      <c r="R994" s="252"/>
      <c r="S994" s="252"/>
      <c r="T994" s="25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4" t="s">
        <v>283</v>
      </c>
      <c r="AU994" s="254" t="s">
        <v>85</v>
      </c>
      <c r="AV994" s="13" t="s">
        <v>85</v>
      </c>
      <c r="AW994" s="13" t="s">
        <v>32</v>
      </c>
      <c r="AX994" s="13" t="s">
        <v>76</v>
      </c>
      <c r="AY994" s="254" t="s">
        <v>274</v>
      </c>
    </row>
    <row r="995" s="13" customFormat="1">
      <c r="A995" s="13"/>
      <c r="B995" s="243"/>
      <c r="C995" s="244"/>
      <c r="D995" s="245" t="s">
        <v>283</v>
      </c>
      <c r="E995" s="246" t="s">
        <v>1</v>
      </c>
      <c r="F995" s="247" t="s">
        <v>759</v>
      </c>
      <c r="G995" s="244"/>
      <c r="H995" s="248">
        <v>3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283</v>
      </c>
      <c r="AU995" s="254" t="s">
        <v>85</v>
      </c>
      <c r="AV995" s="13" t="s">
        <v>85</v>
      </c>
      <c r="AW995" s="13" t="s">
        <v>32</v>
      </c>
      <c r="AX995" s="13" t="s">
        <v>76</v>
      </c>
      <c r="AY995" s="254" t="s">
        <v>274</v>
      </c>
    </row>
    <row r="996" s="13" customFormat="1">
      <c r="A996" s="13"/>
      <c r="B996" s="243"/>
      <c r="C996" s="244"/>
      <c r="D996" s="245" t="s">
        <v>283</v>
      </c>
      <c r="E996" s="246" t="s">
        <v>1</v>
      </c>
      <c r="F996" s="247" t="s">
        <v>760</v>
      </c>
      <c r="G996" s="244"/>
      <c r="H996" s="248">
        <v>3</v>
      </c>
      <c r="I996" s="249"/>
      <c r="J996" s="244"/>
      <c r="K996" s="244"/>
      <c r="L996" s="250"/>
      <c r="M996" s="251"/>
      <c r="N996" s="252"/>
      <c r="O996" s="252"/>
      <c r="P996" s="252"/>
      <c r="Q996" s="252"/>
      <c r="R996" s="252"/>
      <c r="S996" s="252"/>
      <c r="T996" s="25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4" t="s">
        <v>283</v>
      </c>
      <c r="AU996" s="254" t="s">
        <v>85</v>
      </c>
      <c r="AV996" s="13" t="s">
        <v>85</v>
      </c>
      <c r="AW996" s="13" t="s">
        <v>32</v>
      </c>
      <c r="AX996" s="13" t="s">
        <v>76</v>
      </c>
      <c r="AY996" s="254" t="s">
        <v>274</v>
      </c>
    </row>
    <row r="997" s="13" customFormat="1">
      <c r="A997" s="13"/>
      <c r="B997" s="243"/>
      <c r="C997" s="244"/>
      <c r="D997" s="245" t="s">
        <v>283</v>
      </c>
      <c r="E997" s="246" t="s">
        <v>1</v>
      </c>
      <c r="F997" s="247" t="s">
        <v>898</v>
      </c>
      <c r="G997" s="244"/>
      <c r="H997" s="248">
        <v>2.5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283</v>
      </c>
      <c r="AU997" s="254" t="s">
        <v>85</v>
      </c>
      <c r="AV997" s="13" t="s">
        <v>85</v>
      </c>
      <c r="AW997" s="13" t="s">
        <v>32</v>
      </c>
      <c r="AX997" s="13" t="s">
        <v>76</v>
      </c>
      <c r="AY997" s="254" t="s">
        <v>274</v>
      </c>
    </row>
    <row r="998" s="13" customFormat="1">
      <c r="A998" s="13"/>
      <c r="B998" s="243"/>
      <c r="C998" s="244"/>
      <c r="D998" s="245" t="s">
        <v>283</v>
      </c>
      <c r="E998" s="246" t="s">
        <v>1</v>
      </c>
      <c r="F998" s="247" t="s">
        <v>1115</v>
      </c>
      <c r="G998" s="244"/>
      <c r="H998" s="248">
        <v>5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283</v>
      </c>
      <c r="AU998" s="254" t="s">
        <v>85</v>
      </c>
      <c r="AV998" s="13" t="s">
        <v>85</v>
      </c>
      <c r="AW998" s="13" t="s">
        <v>32</v>
      </c>
      <c r="AX998" s="13" t="s">
        <v>76</v>
      </c>
      <c r="AY998" s="254" t="s">
        <v>274</v>
      </c>
    </row>
    <row r="999" s="13" customFormat="1">
      <c r="A999" s="13"/>
      <c r="B999" s="243"/>
      <c r="C999" s="244"/>
      <c r="D999" s="245" t="s">
        <v>283</v>
      </c>
      <c r="E999" s="246" t="s">
        <v>1</v>
      </c>
      <c r="F999" s="247" t="s">
        <v>1116</v>
      </c>
      <c r="G999" s="244"/>
      <c r="H999" s="248">
        <v>4.5</v>
      </c>
      <c r="I999" s="249"/>
      <c r="J999" s="244"/>
      <c r="K999" s="244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283</v>
      </c>
      <c r="AU999" s="254" t="s">
        <v>85</v>
      </c>
      <c r="AV999" s="13" t="s">
        <v>85</v>
      </c>
      <c r="AW999" s="13" t="s">
        <v>32</v>
      </c>
      <c r="AX999" s="13" t="s">
        <v>76</v>
      </c>
      <c r="AY999" s="254" t="s">
        <v>274</v>
      </c>
    </row>
    <row r="1000" s="14" customFormat="1">
      <c r="A1000" s="14"/>
      <c r="B1000" s="255"/>
      <c r="C1000" s="256"/>
      <c r="D1000" s="245" t="s">
        <v>283</v>
      </c>
      <c r="E1000" s="257" t="s">
        <v>1</v>
      </c>
      <c r="F1000" s="258" t="s">
        <v>285</v>
      </c>
      <c r="G1000" s="256"/>
      <c r="H1000" s="259">
        <v>62.5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5" t="s">
        <v>283</v>
      </c>
      <c r="AU1000" s="265" t="s">
        <v>85</v>
      </c>
      <c r="AV1000" s="14" t="s">
        <v>106</v>
      </c>
      <c r="AW1000" s="14" t="s">
        <v>32</v>
      </c>
      <c r="AX1000" s="14" t="s">
        <v>76</v>
      </c>
      <c r="AY1000" s="265" t="s">
        <v>274</v>
      </c>
    </row>
    <row r="1001" s="13" customFormat="1">
      <c r="A1001" s="13"/>
      <c r="B1001" s="243"/>
      <c r="C1001" s="244"/>
      <c r="D1001" s="245" t="s">
        <v>283</v>
      </c>
      <c r="E1001" s="246" t="s">
        <v>1</v>
      </c>
      <c r="F1001" s="247" t="s">
        <v>1117</v>
      </c>
      <c r="G1001" s="244"/>
      <c r="H1001" s="248">
        <v>4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283</v>
      </c>
      <c r="AU1001" s="254" t="s">
        <v>85</v>
      </c>
      <c r="AV1001" s="13" t="s">
        <v>85</v>
      </c>
      <c r="AW1001" s="13" t="s">
        <v>32</v>
      </c>
      <c r="AX1001" s="13" t="s">
        <v>76</v>
      </c>
      <c r="AY1001" s="254" t="s">
        <v>274</v>
      </c>
    </row>
    <row r="1002" s="13" customFormat="1">
      <c r="A1002" s="13"/>
      <c r="B1002" s="243"/>
      <c r="C1002" s="244"/>
      <c r="D1002" s="245" t="s">
        <v>283</v>
      </c>
      <c r="E1002" s="246" t="s">
        <v>1</v>
      </c>
      <c r="F1002" s="247" t="s">
        <v>1118</v>
      </c>
      <c r="G1002" s="244"/>
      <c r="H1002" s="248">
        <v>3</v>
      </c>
      <c r="I1002" s="249"/>
      <c r="J1002" s="244"/>
      <c r="K1002" s="244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4" t="s">
        <v>283</v>
      </c>
      <c r="AU1002" s="254" t="s">
        <v>85</v>
      </c>
      <c r="AV1002" s="13" t="s">
        <v>85</v>
      </c>
      <c r="AW1002" s="13" t="s">
        <v>32</v>
      </c>
      <c r="AX1002" s="13" t="s">
        <v>76</v>
      </c>
      <c r="AY1002" s="254" t="s">
        <v>274</v>
      </c>
    </row>
    <row r="1003" s="14" customFormat="1">
      <c r="A1003" s="14"/>
      <c r="B1003" s="255"/>
      <c r="C1003" s="256"/>
      <c r="D1003" s="245" t="s">
        <v>283</v>
      </c>
      <c r="E1003" s="257" t="s">
        <v>1</v>
      </c>
      <c r="F1003" s="258" t="s">
        <v>285</v>
      </c>
      <c r="G1003" s="256"/>
      <c r="H1003" s="259">
        <v>7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5" t="s">
        <v>283</v>
      </c>
      <c r="AU1003" s="265" t="s">
        <v>85</v>
      </c>
      <c r="AV1003" s="14" t="s">
        <v>106</v>
      </c>
      <c r="AW1003" s="14" t="s">
        <v>32</v>
      </c>
      <c r="AX1003" s="14" t="s">
        <v>76</v>
      </c>
      <c r="AY1003" s="265" t="s">
        <v>274</v>
      </c>
    </row>
    <row r="1004" s="13" customFormat="1">
      <c r="A1004" s="13"/>
      <c r="B1004" s="243"/>
      <c r="C1004" s="244"/>
      <c r="D1004" s="245" t="s">
        <v>283</v>
      </c>
      <c r="E1004" s="246" t="s">
        <v>1</v>
      </c>
      <c r="F1004" s="247" t="s">
        <v>1119</v>
      </c>
      <c r="G1004" s="244"/>
      <c r="H1004" s="248">
        <v>210</v>
      </c>
      <c r="I1004" s="249"/>
      <c r="J1004" s="244"/>
      <c r="K1004" s="244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283</v>
      </c>
      <c r="AU1004" s="254" t="s">
        <v>85</v>
      </c>
      <c r="AV1004" s="13" t="s">
        <v>85</v>
      </c>
      <c r="AW1004" s="13" t="s">
        <v>32</v>
      </c>
      <c r="AX1004" s="13" t="s">
        <v>76</v>
      </c>
      <c r="AY1004" s="254" t="s">
        <v>274</v>
      </c>
    </row>
    <row r="1005" s="13" customFormat="1">
      <c r="A1005" s="13"/>
      <c r="B1005" s="243"/>
      <c r="C1005" s="244"/>
      <c r="D1005" s="245" t="s">
        <v>283</v>
      </c>
      <c r="E1005" s="246" t="s">
        <v>1</v>
      </c>
      <c r="F1005" s="247" t="s">
        <v>1120</v>
      </c>
      <c r="G1005" s="244"/>
      <c r="H1005" s="248">
        <v>0.48999999999999999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283</v>
      </c>
      <c r="AU1005" s="254" t="s">
        <v>85</v>
      </c>
      <c r="AV1005" s="13" t="s">
        <v>85</v>
      </c>
      <c r="AW1005" s="13" t="s">
        <v>32</v>
      </c>
      <c r="AX1005" s="13" t="s">
        <v>76</v>
      </c>
      <c r="AY1005" s="254" t="s">
        <v>274</v>
      </c>
    </row>
    <row r="1006" s="13" customFormat="1">
      <c r="A1006" s="13"/>
      <c r="B1006" s="243"/>
      <c r="C1006" s="244"/>
      <c r="D1006" s="245" t="s">
        <v>283</v>
      </c>
      <c r="E1006" s="246" t="s">
        <v>1</v>
      </c>
      <c r="F1006" s="247" t="s">
        <v>1121</v>
      </c>
      <c r="G1006" s="244"/>
      <c r="H1006" s="248">
        <v>45.299999999999997</v>
      </c>
      <c r="I1006" s="249"/>
      <c r="J1006" s="244"/>
      <c r="K1006" s="244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4" t="s">
        <v>283</v>
      </c>
      <c r="AU1006" s="254" t="s">
        <v>85</v>
      </c>
      <c r="AV1006" s="13" t="s">
        <v>85</v>
      </c>
      <c r="AW1006" s="13" t="s">
        <v>32</v>
      </c>
      <c r="AX1006" s="13" t="s">
        <v>76</v>
      </c>
      <c r="AY1006" s="254" t="s">
        <v>274</v>
      </c>
    </row>
    <row r="1007" s="13" customFormat="1">
      <c r="A1007" s="13"/>
      <c r="B1007" s="243"/>
      <c r="C1007" s="244"/>
      <c r="D1007" s="245" t="s">
        <v>283</v>
      </c>
      <c r="E1007" s="246" t="s">
        <v>1</v>
      </c>
      <c r="F1007" s="247" t="s">
        <v>1122</v>
      </c>
      <c r="G1007" s="244"/>
      <c r="H1007" s="248">
        <v>25</v>
      </c>
      <c r="I1007" s="249"/>
      <c r="J1007" s="244"/>
      <c r="K1007" s="244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4" t="s">
        <v>283</v>
      </c>
      <c r="AU1007" s="254" t="s">
        <v>85</v>
      </c>
      <c r="AV1007" s="13" t="s">
        <v>85</v>
      </c>
      <c r="AW1007" s="13" t="s">
        <v>32</v>
      </c>
      <c r="AX1007" s="13" t="s">
        <v>76</v>
      </c>
      <c r="AY1007" s="254" t="s">
        <v>274</v>
      </c>
    </row>
    <row r="1008" s="14" customFormat="1">
      <c r="A1008" s="14"/>
      <c r="B1008" s="255"/>
      <c r="C1008" s="256"/>
      <c r="D1008" s="245" t="s">
        <v>283</v>
      </c>
      <c r="E1008" s="257" t="s">
        <v>1</v>
      </c>
      <c r="F1008" s="258" t="s">
        <v>285</v>
      </c>
      <c r="G1008" s="256"/>
      <c r="H1008" s="259">
        <v>280.79000000000002</v>
      </c>
      <c r="I1008" s="260"/>
      <c r="J1008" s="256"/>
      <c r="K1008" s="256"/>
      <c r="L1008" s="261"/>
      <c r="M1008" s="262"/>
      <c r="N1008" s="263"/>
      <c r="O1008" s="263"/>
      <c r="P1008" s="263"/>
      <c r="Q1008" s="263"/>
      <c r="R1008" s="263"/>
      <c r="S1008" s="263"/>
      <c r="T1008" s="26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5" t="s">
        <v>283</v>
      </c>
      <c r="AU1008" s="265" t="s">
        <v>85</v>
      </c>
      <c r="AV1008" s="14" t="s">
        <v>106</v>
      </c>
      <c r="AW1008" s="14" t="s">
        <v>32</v>
      </c>
      <c r="AX1008" s="14" t="s">
        <v>76</v>
      </c>
      <c r="AY1008" s="265" t="s">
        <v>274</v>
      </c>
    </row>
    <row r="1009" s="13" customFormat="1">
      <c r="A1009" s="13"/>
      <c r="B1009" s="243"/>
      <c r="C1009" s="244"/>
      <c r="D1009" s="245" t="s">
        <v>283</v>
      </c>
      <c r="E1009" s="246" t="s">
        <v>1</v>
      </c>
      <c r="F1009" s="247" t="s">
        <v>1123</v>
      </c>
      <c r="G1009" s="244"/>
      <c r="H1009" s="248">
        <v>69.599999999999994</v>
      </c>
      <c r="I1009" s="249"/>
      <c r="J1009" s="244"/>
      <c r="K1009" s="244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283</v>
      </c>
      <c r="AU1009" s="254" t="s">
        <v>85</v>
      </c>
      <c r="AV1009" s="13" t="s">
        <v>85</v>
      </c>
      <c r="AW1009" s="13" t="s">
        <v>32</v>
      </c>
      <c r="AX1009" s="13" t="s">
        <v>76</v>
      </c>
      <c r="AY1009" s="254" t="s">
        <v>274</v>
      </c>
    </row>
    <row r="1010" s="13" customFormat="1">
      <c r="A1010" s="13"/>
      <c r="B1010" s="243"/>
      <c r="C1010" s="244"/>
      <c r="D1010" s="245" t="s">
        <v>283</v>
      </c>
      <c r="E1010" s="246" t="s">
        <v>1</v>
      </c>
      <c r="F1010" s="247" t="s">
        <v>1124</v>
      </c>
      <c r="G1010" s="244"/>
      <c r="H1010" s="248">
        <v>87.700000000000003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283</v>
      </c>
      <c r="AU1010" s="254" t="s">
        <v>85</v>
      </c>
      <c r="AV1010" s="13" t="s">
        <v>85</v>
      </c>
      <c r="AW1010" s="13" t="s">
        <v>32</v>
      </c>
      <c r="AX1010" s="13" t="s">
        <v>76</v>
      </c>
      <c r="AY1010" s="254" t="s">
        <v>274</v>
      </c>
    </row>
    <row r="1011" s="13" customFormat="1">
      <c r="A1011" s="13"/>
      <c r="B1011" s="243"/>
      <c r="C1011" s="244"/>
      <c r="D1011" s="245" t="s">
        <v>283</v>
      </c>
      <c r="E1011" s="246" t="s">
        <v>1</v>
      </c>
      <c r="F1011" s="247" t="s">
        <v>1125</v>
      </c>
      <c r="G1011" s="244"/>
      <c r="H1011" s="248">
        <v>54.5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283</v>
      </c>
      <c r="AU1011" s="254" t="s">
        <v>85</v>
      </c>
      <c r="AV1011" s="13" t="s">
        <v>85</v>
      </c>
      <c r="AW1011" s="13" t="s">
        <v>32</v>
      </c>
      <c r="AX1011" s="13" t="s">
        <v>76</v>
      </c>
      <c r="AY1011" s="254" t="s">
        <v>274</v>
      </c>
    </row>
    <row r="1012" s="14" customFormat="1">
      <c r="A1012" s="14"/>
      <c r="B1012" s="255"/>
      <c r="C1012" s="256"/>
      <c r="D1012" s="245" t="s">
        <v>283</v>
      </c>
      <c r="E1012" s="257" t="s">
        <v>1</v>
      </c>
      <c r="F1012" s="258" t="s">
        <v>285</v>
      </c>
      <c r="G1012" s="256"/>
      <c r="H1012" s="259">
        <v>211.80000000000001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5" t="s">
        <v>283</v>
      </c>
      <c r="AU1012" s="265" t="s">
        <v>85</v>
      </c>
      <c r="AV1012" s="14" t="s">
        <v>106</v>
      </c>
      <c r="AW1012" s="14" t="s">
        <v>32</v>
      </c>
      <c r="AX1012" s="14" t="s">
        <v>76</v>
      </c>
      <c r="AY1012" s="265" t="s">
        <v>274</v>
      </c>
    </row>
    <row r="1013" s="15" customFormat="1">
      <c r="A1013" s="15"/>
      <c r="B1013" s="266"/>
      <c r="C1013" s="267"/>
      <c r="D1013" s="245" t="s">
        <v>283</v>
      </c>
      <c r="E1013" s="268" t="s">
        <v>1</v>
      </c>
      <c r="F1013" s="269" t="s">
        <v>286</v>
      </c>
      <c r="G1013" s="267"/>
      <c r="H1013" s="270">
        <v>562.09000000000003</v>
      </c>
      <c r="I1013" s="271"/>
      <c r="J1013" s="267"/>
      <c r="K1013" s="267"/>
      <c r="L1013" s="272"/>
      <c r="M1013" s="273"/>
      <c r="N1013" s="274"/>
      <c r="O1013" s="274"/>
      <c r="P1013" s="274"/>
      <c r="Q1013" s="274"/>
      <c r="R1013" s="274"/>
      <c r="S1013" s="274"/>
      <c r="T1013" s="27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6" t="s">
        <v>283</v>
      </c>
      <c r="AU1013" s="276" t="s">
        <v>85</v>
      </c>
      <c r="AV1013" s="15" t="s">
        <v>281</v>
      </c>
      <c r="AW1013" s="15" t="s">
        <v>32</v>
      </c>
      <c r="AX1013" s="15" t="s">
        <v>83</v>
      </c>
      <c r="AY1013" s="276" t="s">
        <v>274</v>
      </c>
    </row>
    <row r="1014" s="2" customFormat="1" ht="16.5" customHeight="1">
      <c r="A1014" s="39"/>
      <c r="B1014" s="40"/>
      <c r="C1014" s="230" t="s">
        <v>1126</v>
      </c>
      <c r="D1014" s="230" t="s">
        <v>276</v>
      </c>
      <c r="E1014" s="231" t="s">
        <v>1127</v>
      </c>
      <c r="F1014" s="232" t="s">
        <v>1128</v>
      </c>
      <c r="G1014" s="233" t="s">
        <v>289</v>
      </c>
      <c r="H1014" s="234">
        <v>94.242999999999995</v>
      </c>
      <c r="I1014" s="235"/>
      <c r="J1014" s="236">
        <f>ROUND(I1014*H1014,2)</f>
        <v>0</v>
      </c>
      <c r="K1014" s="232" t="s">
        <v>280</v>
      </c>
      <c r="L1014" s="45"/>
      <c r="M1014" s="237" t="s">
        <v>1</v>
      </c>
      <c r="N1014" s="238" t="s">
        <v>41</v>
      </c>
      <c r="O1014" s="92"/>
      <c r="P1014" s="239">
        <f>O1014*H1014</f>
        <v>0</v>
      </c>
      <c r="Q1014" s="239">
        <v>2.5019800000000001</v>
      </c>
      <c r="R1014" s="239">
        <f>Q1014*H1014</f>
        <v>235.79410114000001</v>
      </c>
      <c r="S1014" s="239">
        <v>0</v>
      </c>
      <c r="T1014" s="240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1" t="s">
        <v>281</v>
      </c>
      <c r="AT1014" s="241" t="s">
        <v>276</v>
      </c>
      <c r="AU1014" s="241" t="s">
        <v>85</v>
      </c>
      <c r="AY1014" s="18" t="s">
        <v>274</v>
      </c>
      <c r="BE1014" s="242">
        <f>IF(N1014="základní",J1014,0)</f>
        <v>0</v>
      </c>
      <c r="BF1014" s="242">
        <f>IF(N1014="snížená",J1014,0)</f>
        <v>0</v>
      </c>
      <c r="BG1014" s="242">
        <f>IF(N1014="zákl. přenesená",J1014,0)</f>
        <v>0</v>
      </c>
      <c r="BH1014" s="242">
        <f>IF(N1014="sníž. přenesená",J1014,0)</f>
        <v>0</v>
      </c>
      <c r="BI1014" s="242">
        <f>IF(N1014="nulová",J1014,0)</f>
        <v>0</v>
      </c>
      <c r="BJ1014" s="18" t="s">
        <v>83</v>
      </c>
      <c r="BK1014" s="242">
        <f>ROUND(I1014*H1014,2)</f>
        <v>0</v>
      </c>
      <c r="BL1014" s="18" t="s">
        <v>281</v>
      </c>
      <c r="BM1014" s="241" t="s">
        <v>1129</v>
      </c>
    </row>
    <row r="1015" s="13" customFormat="1">
      <c r="A1015" s="13"/>
      <c r="B1015" s="243"/>
      <c r="C1015" s="244"/>
      <c r="D1015" s="245" t="s">
        <v>283</v>
      </c>
      <c r="E1015" s="246" t="s">
        <v>1</v>
      </c>
      <c r="F1015" s="247" t="s">
        <v>1130</v>
      </c>
      <c r="G1015" s="244"/>
      <c r="H1015" s="248">
        <v>15.488</v>
      </c>
      <c r="I1015" s="249"/>
      <c r="J1015" s="244"/>
      <c r="K1015" s="244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4" t="s">
        <v>283</v>
      </c>
      <c r="AU1015" s="254" t="s">
        <v>85</v>
      </c>
      <c r="AV1015" s="13" t="s">
        <v>85</v>
      </c>
      <c r="AW1015" s="13" t="s">
        <v>32</v>
      </c>
      <c r="AX1015" s="13" t="s">
        <v>76</v>
      </c>
      <c r="AY1015" s="254" t="s">
        <v>274</v>
      </c>
    </row>
    <row r="1016" s="13" customFormat="1">
      <c r="A1016" s="13"/>
      <c r="B1016" s="243"/>
      <c r="C1016" s="244"/>
      <c r="D1016" s="245" t="s">
        <v>283</v>
      </c>
      <c r="E1016" s="246" t="s">
        <v>1</v>
      </c>
      <c r="F1016" s="247" t="s">
        <v>1131</v>
      </c>
      <c r="G1016" s="244"/>
      <c r="H1016" s="248">
        <v>16.425000000000001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283</v>
      </c>
      <c r="AU1016" s="254" t="s">
        <v>85</v>
      </c>
      <c r="AV1016" s="13" t="s">
        <v>85</v>
      </c>
      <c r="AW1016" s="13" t="s">
        <v>32</v>
      </c>
      <c r="AX1016" s="13" t="s">
        <v>76</v>
      </c>
      <c r="AY1016" s="254" t="s">
        <v>274</v>
      </c>
    </row>
    <row r="1017" s="13" customFormat="1">
      <c r="A1017" s="13"/>
      <c r="B1017" s="243"/>
      <c r="C1017" s="244"/>
      <c r="D1017" s="245" t="s">
        <v>283</v>
      </c>
      <c r="E1017" s="246" t="s">
        <v>1</v>
      </c>
      <c r="F1017" s="247" t="s">
        <v>1132</v>
      </c>
      <c r="G1017" s="244"/>
      <c r="H1017" s="248">
        <v>1.3859999999999999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283</v>
      </c>
      <c r="AU1017" s="254" t="s">
        <v>85</v>
      </c>
      <c r="AV1017" s="13" t="s">
        <v>85</v>
      </c>
      <c r="AW1017" s="13" t="s">
        <v>32</v>
      </c>
      <c r="AX1017" s="13" t="s">
        <v>76</v>
      </c>
      <c r="AY1017" s="254" t="s">
        <v>274</v>
      </c>
    </row>
    <row r="1018" s="13" customFormat="1">
      <c r="A1018" s="13"/>
      <c r="B1018" s="243"/>
      <c r="C1018" s="244"/>
      <c r="D1018" s="245" t="s">
        <v>283</v>
      </c>
      <c r="E1018" s="246" t="s">
        <v>1</v>
      </c>
      <c r="F1018" s="247" t="s">
        <v>1133</v>
      </c>
      <c r="G1018" s="244"/>
      <c r="H1018" s="248">
        <v>1.3560000000000001</v>
      </c>
      <c r="I1018" s="249"/>
      <c r="J1018" s="244"/>
      <c r="K1018" s="244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4" t="s">
        <v>283</v>
      </c>
      <c r="AU1018" s="254" t="s">
        <v>85</v>
      </c>
      <c r="AV1018" s="13" t="s">
        <v>85</v>
      </c>
      <c r="AW1018" s="13" t="s">
        <v>32</v>
      </c>
      <c r="AX1018" s="13" t="s">
        <v>76</v>
      </c>
      <c r="AY1018" s="254" t="s">
        <v>274</v>
      </c>
    </row>
    <row r="1019" s="13" customFormat="1">
      <c r="A1019" s="13"/>
      <c r="B1019" s="243"/>
      <c r="C1019" s="244"/>
      <c r="D1019" s="245" t="s">
        <v>283</v>
      </c>
      <c r="E1019" s="246" t="s">
        <v>1</v>
      </c>
      <c r="F1019" s="247" t="s">
        <v>1134</v>
      </c>
      <c r="G1019" s="244"/>
      <c r="H1019" s="248">
        <v>0.154</v>
      </c>
      <c r="I1019" s="249"/>
      <c r="J1019" s="244"/>
      <c r="K1019" s="244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4" t="s">
        <v>283</v>
      </c>
      <c r="AU1019" s="254" t="s">
        <v>85</v>
      </c>
      <c r="AV1019" s="13" t="s">
        <v>85</v>
      </c>
      <c r="AW1019" s="13" t="s">
        <v>32</v>
      </c>
      <c r="AX1019" s="13" t="s">
        <v>76</v>
      </c>
      <c r="AY1019" s="254" t="s">
        <v>274</v>
      </c>
    </row>
    <row r="1020" s="13" customFormat="1">
      <c r="A1020" s="13"/>
      <c r="B1020" s="243"/>
      <c r="C1020" s="244"/>
      <c r="D1020" s="245" t="s">
        <v>283</v>
      </c>
      <c r="E1020" s="246" t="s">
        <v>1</v>
      </c>
      <c r="F1020" s="247" t="s">
        <v>1135</v>
      </c>
      <c r="G1020" s="244"/>
      <c r="H1020" s="248">
        <v>2.6360000000000001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283</v>
      </c>
      <c r="AU1020" s="254" t="s">
        <v>85</v>
      </c>
      <c r="AV1020" s="13" t="s">
        <v>85</v>
      </c>
      <c r="AW1020" s="13" t="s">
        <v>32</v>
      </c>
      <c r="AX1020" s="13" t="s">
        <v>76</v>
      </c>
      <c r="AY1020" s="254" t="s">
        <v>274</v>
      </c>
    </row>
    <row r="1021" s="13" customFormat="1">
      <c r="A1021" s="13"/>
      <c r="B1021" s="243"/>
      <c r="C1021" s="244"/>
      <c r="D1021" s="245" t="s">
        <v>283</v>
      </c>
      <c r="E1021" s="246" t="s">
        <v>1</v>
      </c>
      <c r="F1021" s="247" t="s">
        <v>1136</v>
      </c>
      <c r="G1021" s="244"/>
      <c r="H1021" s="248">
        <v>0.044999999999999998</v>
      </c>
      <c r="I1021" s="249"/>
      <c r="J1021" s="244"/>
      <c r="K1021" s="244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4" t="s">
        <v>283</v>
      </c>
      <c r="AU1021" s="254" t="s">
        <v>85</v>
      </c>
      <c r="AV1021" s="13" t="s">
        <v>85</v>
      </c>
      <c r="AW1021" s="13" t="s">
        <v>32</v>
      </c>
      <c r="AX1021" s="13" t="s">
        <v>76</v>
      </c>
      <c r="AY1021" s="254" t="s">
        <v>274</v>
      </c>
    </row>
    <row r="1022" s="13" customFormat="1">
      <c r="A1022" s="13"/>
      <c r="B1022" s="243"/>
      <c r="C1022" s="244"/>
      <c r="D1022" s="245" t="s">
        <v>283</v>
      </c>
      <c r="E1022" s="246" t="s">
        <v>1</v>
      </c>
      <c r="F1022" s="247" t="s">
        <v>1137</v>
      </c>
      <c r="G1022" s="244"/>
      <c r="H1022" s="248">
        <v>0.125</v>
      </c>
      <c r="I1022" s="249"/>
      <c r="J1022" s="244"/>
      <c r="K1022" s="244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4" t="s">
        <v>283</v>
      </c>
      <c r="AU1022" s="254" t="s">
        <v>85</v>
      </c>
      <c r="AV1022" s="13" t="s">
        <v>85</v>
      </c>
      <c r="AW1022" s="13" t="s">
        <v>32</v>
      </c>
      <c r="AX1022" s="13" t="s">
        <v>76</v>
      </c>
      <c r="AY1022" s="254" t="s">
        <v>274</v>
      </c>
    </row>
    <row r="1023" s="13" customFormat="1">
      <c r="A1023" s="13"/>
      <c r="B1023" s="243"/>
      <c r="C1023" s="244"/>
      <c r="D1023" s="245" t="s">
        <v>283</v>
      </c>
      <c r="E1023" s="246" t="s">
        <v>1</v>
      </c>
      <c r="F1023" s="247" t="s">
        <v>1138</v>
      </c>
      <c r="G1023" s="244"/>
      <c r="H1023" s="248">
        <v>0.44400000000000001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283</v>
      </c>
      <c r="AU1023" s="254" t="s">
        <v>85</v>
      </c>
      <c r="AV1023" s="13" t="s">
        <v>85</v>
      </c>
      <c r="AW1023" s="13" t="s">
        <v>32</v>
      </c>
      <c r="AX1023" s="13" t="s">
        <v>76</v>
      </c>
      <c r="AY1023" s="254" t="s">
        <v>274</v>
      </c>
    </row>
    <row r="1024" s="13" customFormat="1">
      <c r="A1024" s="13"/>
      <c r="B1024" s="243"/>
      <c r="C1024" s="244"/>
      <c r="D1024" s="245" t="s">
        <v>283</v>
      </c>
      <c r="E1024" s="246" t="s">
        <v>1</v>
      </c>
      <c r="F1024" s="247" t="s">
        <v>1139</v>
      </c>
      <c r="G1024" s="244"/>
      <c r="H1024" s="248">
        <v>3.3410000000000002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283</v>
      </c>
      <c r="AU1024" s="254" t="s">
        <v>85</v>
      </c>
      <c r="AV1024" s="13" t="s">
        <v>85</v>
      </c>
      <c r="AW1024" s="13" t="s">
        <v>32</v>
      </c>
      <c r="AX1024" s="13" t="s">
        <v>76</v>
      </c>
      <c r="AY1024" s="254" t="s">
        <v>274</v>
      </c>
    </row>
    <row r="1025" s="13" customFormat="1">
      <c r="A1025" s="13"/>
      <c r="B1025" s="243"/>
      <c r="C1025" s="244"/>
      <c r="D1025" s="245" t="s">
        <v>283</v>
      </c>
      <c r="E1025" s="246" t="s">
        <v>1</v>
      </c>
      <c r="F1025" s="247" t="s">
        <v>1140</v>
      </c>
      <c r="G1025" s="244"/>
      <c r="H1025" s="248">
        <v>1.8440000000000001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283</v>
      </c>
      <c r="AU1025" s="254" t="s">
        <v>85</v>
      </c>
      <c r="AV1025" s="13" t="s">
        <v>85</v>
      </c>
      <c r="AW1025" s="13" t="s">
        <v>32</v>
      </c>
      <c r="AX1025" s="13" t="s">
        <v>76</v>
      </c>
      <c r="AY1025" s="254" t="s">
        <v>274</v>
      </c>
    </row>
    <row r="1026" s="13" customFormat="1">
      <c r="A1026" s="13"/>
      <c r="B1026" s="243"/>
      <c r="C1026" s="244"/>
      <c r="D1026" s="245" t="s">
        <v>283</v>
      </c>
      <c r="E1026" s="246" t="s">
        <v>1</v>
      </c>
      <c r="F1026" s="247" t="s">
        <v>1141</v>
      </c>
      <c r="G1026" s="244"/>
      <c r="H1026" s="248">
        <v>4.9800000000000004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283</v>
      </c>
      <c r="AU1026" s="254" t="s">
        <v>85</v>
      </c>
      <c r="AV1026" s="13" t="s">
        <v>85</v>
      </c>
      <c r="AW1026" s="13" t="s">
        <v>32</v>
      </c>
      <c r="AX1026" s="13" t="s">
        <v>76</v>
      </c>
      <c r="AY1026" s="254" t="s">
        <v>274</v>
      </c>
    </row>
    <row r="1027" s="13" customFormat="1">
      <c r="A1027" s="13"/>
      <c r="B1027" s="243"/>
      <c r="C1027" s="244"/>
      <c r="D1027" s="245" t="s">
        <v>283</v>
      </c>
      <c r="E1027" s="246" t="s">
        <v>1</v>
      </c>
      <c r="F1027" s="247" t="s">
        <v>1142</v>
      </c>
      <c r="G1027" s="244"/>
      <c r="H1027" s="248">
        <v>0.185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283</v>
      </c>
      <c r="AU1027" s="254" t="s">
        <v>85</v>
      </c>
      <c r="AV1027" s="13" t="s">
        <v>85</v>
      </c>
      <c r="AW1027" s="13" t="s">
        <v>32</v>
      </c>
      <c r="AX1027" s="13" t="s">
        <v>76</v>
      </c>
      <c r="AY1027" s="254" t="s">
        <v>274</v>
      </c>
    </row>
    <row r="1028" s="14" customFormat="1">
      <c r="A1028" s="14"/>
      <c r="B1028" s="255"/>
      <c r="C1028" s="256"/>
      <c r="D1028" s="245" t="s">
        <v>283</v>
      </c>
      <c r="E1028" s="257" t="s">
        <v>1</v>
      </c>
      <c r="F1028" s="258" t="s">
        <v>285</v>
      </c>
      <c r="G1028" s="256"/>
      <c r="H1028" s="259">
        <v>48.408999999999999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283</v>
      </c>
      <c r="AU1028" s="265" t="s">
        <v>85</v>
      </c>
      <c r="AV1028" s="14" t="s">
        <v>106</v>
      </c>
      <c r="AW1028" s="14" t="s">
        <v>32</v>
      </c>
      <c r="AX1028" s="14" t="s">
        <v>76</v>
      </c>
      <c r="AY1028" s="265" t="s">
        <v>274</v>
      </c>
    </row>
    <row r="1029" s="16" customFormat="1">
      <c r="A1029" s="16"/>
      <c r="B1029" s="277"/>
      <c r="C1029" s="278"/>
      <c r="D1029" s="245" t="s">
        <v>283</v>
      </c>
      <c r="E1029" s="279" t="s">
        <v>1</v>
      </c>
      <c r="F1029" s="280" t="s">
        <v>491</v>
      </c>
      <c r="G1029" s="278"/>
      <c r="H1029" s="279" t="s">
        <v>1</v>
      </c>
      <c r="I1029" s="281"/>
      <c r="J1029" s="278"/>
      <c r="K1029" s="278"/>
      <c r="L1029" s="282"/>
      <c r="M1029" s="283"/>
      <c r="N1029" s="284"/>
      <c r="O1029" s="284"/>
      <c r="P1029" s="284"/>
      <c r="Q1029" s="284"/>
      <c r="R1029" s="284"/>
      <c r="S1029" s="284"/>
      <c r="T1029" s="285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86" t="s">
        <v>283</v>
      </c>
      <c r="AU1029" s="286" t="s">
        <v>85</v>
      </c>
      <c r="AV1029" s="16" t="s">
        <v>83</v>
      </c>
      <c r="AW1029" s="16" t="s">
        <v>32</v>
      </c>
      <c r="AX1029" s="16" t="s">
        <v>76</v>
      </c>
      <c r="AY1029" s="286" t="s">
        <v>274</v>
      </c>
    </row>
    <row r="1030" s="13" customFormat="1">
      <c r="A1030" s="13"/>
      <c r="B1030" s="243"/>
      <c r="C1030" s="244"/>
      <c r="D1030" s="245" t="s">
        <v>283</v>
      </c>
      <c r="E1030" s="246" t="s">
        <v>1</v>
      </c>
      <c r="F1030" s="247" t="s">
        <v>1143</v>
      </c>
      <c r="G1030" s="244"/>
      <c r="H1030" s="248">
        <v>4.9290000000000003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283</v>
      </c>
      <c r="AU1030" s="254" t="s">
        <v>85</v>
      </c>
      <c r="AV1030" s="13" t="s">
        <v>85</v>
      </c>
      <c r="AW1030" s="13" t="s">
        <v>32</v>
      </c>
      <c r="AX1030" s="13" t="s">
        <v>76</v>
      </c>
      <c r="AY1030" s="254" t="s">
        <v>274</v>
      </c>
    </row>
    <row r="1031" s="13" customFormat="1">
      <c r="A1031" s="13"/>
      <c r="B1031" s="243"/>
      <c r="C1031" s="244"/>
      <c r="D1031" s="245" t="s">
        <v>283</v>
      </c>
      <c r="E1031" s="246" t="s">
        <v>1</v>
      </c>
      <c r="F1031" s="247" t="s">
        <v>1144</v>
      </c>
      <c r="G1031" s="244"/>
      <c r="H1031" s="248">
        <v>1.696</v>
      </c>
      <c r="I1031" s="249"/>
      <c r="J1031" s="244"/>
      <c r="K1031" s="244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4" t="s">
        <v>283</v>
      </c>
      <c r="AU1031" s="254" t="s">
        <v>85</v>
      </c>
      <c r="AV1031" s="13" t="s">
        <v>85</v>
      </c>
      <c r="AW1031" s="13" t="s">
        <v>32</v>
      </c>
      <c r="AX1031" s="13" t="s">
        <v>76</v>
      </c>
      <c r="AY1031" s="254" t="s">
        <v>274</v>
      </c>
    </row>
    <row r="1032" s="13" customFormat="1">
      <c r="A1032" s="13"/>
      <c r="B1032" s="243"/>
      <c r="C1032" s="244"/>
      <c r="D1032" s="245" t="s">
        <v>283</v>
      </c>
      <c r="E1032" s="246" t="s">
        <v>1</v>
      </c>
      <c r="F1032" s="247" t="s">
        <v>1145</v>
      </c>
      <c r="G1032" s="244"/>
      <c r="H1032" s="248">
        <v>1.7090000000000001</v>
      </c>
      <c r="I1032" s="249"/>
      <c r="J1032" s="244"/>
      <c r="K1032" s="244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283</v>
      </c>
      <c r="AU1032" s="254" t="s">
        <v>85</v>
      </c>
      <c r="AV1032" s="13" t="s">
        <v>85</v>
      </c>
      <c r="AW1032" s="13" t="s">
        <v>32</v>
      </c>
      <c r="AX1032" s="13" t="s">
        <v>76</v>
      </c>
      <c r="AY1032" s="254" t="s">
        <v>274</v>
      </c>
    </row>
    <row r="1033" s="14" customFormat="1">
      <c r="A1033" s="14"/>
      <c r="B1033" s="255"/>
      <c r="C1033" s="256"/>
      <c r="D1033" s="245" t="s">
        <v>283</v>
      </c>
      <c r="E1033" s="257" t="s">
        <v>1</v>
      </c>
      <c r="F1033" s="258" t="s">
        <v>285</v>
      </c>
      <c r="G1033" s="256"/>
      <c r="H1033" s="259">
        <v>8.3339999999999996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5" t="s">
        <v>283</v>
      </c>
      <c r="AU1033" s="265" t="s">
        <v>85</v>
      </c>
      <c r="AV1033" s="14" t="s">
        <v>106</v>
      </c>
      <c r="AW1033" s="14" t="s">
        <v>32</v>
      </c>
      <c r="AX1033" s="14" t="s">
        <v>76</v>
      </c>
      <c r="AY1033" s="265" t="s">
        <v>274</v>
      </c>
    </row>
    <row r="1034" s="16" customFormat="1">
      <c r="A1034" s="16"/>
      <c r="B1034" s="277"/>
      <c r="C1034" s="278"/>
      <c r="D1034" s="245" t="s">
        <v>283</v>
      </c>
      <c r="E1034" s="279" t="s">
        <v>1</v>
      </c>
      <c r="F1034" s="280" t="s">
        <v>498</v>
      </c>
      <c r="G1034" s="278"/>
      <c r="H1034" s="279" t="s">
        <v>1</v>
      </c>
      <c r="I1034" s="281"/>
      <c r="J1034" s="278"/>
      <c r="K1034" s="278"/>
      <c r="L1034" s="282"/>
      <c r="M1034" s="283"/>
      <c r="N1034" s="284"/>
      <c r="O1034" s="284"/>
      <c r="P1034" s="284"/>
      <c r="Q1034" s="284"/>
      <c r="R1034" s="284"/>
      <c r="S1034" s="284"/>
      <c r="T1034" s="285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6" t="s">
        <v>283</v>
      </c>
      <c r="AU1034" s="286" t="s">
        <v>85</v>
      </c>
      <c r="AV1034" s="16" t="s">
        <v>83</v>
      </c>
      <c r="AW1034" s="16" t="s">
        <v>32</v>
      </c>
      <c r="AX1034" s="16" t="s">
        <v>76</v>
      </c>
      <c r="AY1034" s="286" t="s">
        <v>274</v>
      </c>
    </row>
    <row r="1035" s="13" customFormat="1">
      <c r="A1035" s="13"/>
      <c r="B1035" s="243"/>
      <c r="C1035" s="244"/>
      <c r="D1035" s="245" t="s">
        <v>283</v>
      </c>
      <c r="E1035" s="246" t="s">
        <v>1</v>
      </c>
      <c r="F1035" s="247" t="s">
        <v>1146</v>
      </c>
      <c r="G1035" s="244"/>
      <c r="H1035" s="248">
        <v>5.3339999999999996</v>
      </c>
      <c r="I1035" s="249"/>
      <c r="J1035" s="244"/>
      <c r="K1035" s="244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4" t="s">
        <v>283</v>
      </c>
      <c r="AU1035" s="254" t="s">
        <v>85</v>
      </c>
      <c r="AV1035" s="13" t="s">
        <v>85</v>
      </c>
      <c r="AW1035" s="13" t="s">
        <v>32</v>
      </c>
      <c r="AX1035" s="13" t="s">
        <v>76</v>
      </c>
      <c r="AY1035" s="254" t="s">
        <v>274</v>
      </c>
    </row>
    <row r="1036" s="13" customFormat="1">
      <c r="A1036" s="13"/>
      <c r="B1036" s="243"/>
      <c r="C1036" s="244"/>
      <c r="D1036" s="245" t="s">
        <v>283</v>
      </c>
      <c r="E1036" s="246" t="s">
        <v>1</v>
      </c>
      <c r="F1036" s="247" t="s">
        <v>1147</v>
      </c>
      <c r="G1036" s="244"/>
      <c r="H1036" s="248">
        <v>4.077</v>
      </c>
      <c r="I1036" s="249"/>
      <c r="J1036" s="244"/>
      <c r="K1036" s="244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4" t="s">
        <v>283</v>
      </c>
      <c r="AU1036" s="254" t="s">
        <v>85</v>
      </c>
      <c r="AV1036" s="13" t="s">
        <v>85</v>
      </c>
      <c r="AW1036" s="13" t="s">
        <v>32</v>
      </c>
      <c r="AX1036" s="13" t="s">
        <v>76</v>
      </c>
      <c r="AY1036" s="254" t="s">
        <v>274</v>
      </c>
    </row>
    <row r="1037" s="13" customFormat="1">
      <c r="A1037" s="13"/>
      <c r="B1037" s="243"/>
      <c r="C1037" s="244"/>
      <c r="D1037" s="245" t="s">
        <v>283</v>
      </c>
      <c r="E1037" s="246" t="s">
        <v>1</v>
      </c>
      <c r="F1037" s="247" t="s">
        <v>1148</v>
      </c>
      <c r="G1037" s="244"/>
      <c r="H1037" s="248">
        <v>4.0330000000000004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283</v>
      </c>
      <c r="AU1037" s="254" t="s">
        <v>85</v>
      </c>
      <c r="AV1037" s="13" t="s">
        <v>85</v>
      </c>
      <c r="AW1037" s="13" t="s">
        <v>32</v>
      </c>
      <c r="AX1037" s="13" t="s">
        <v>76</v>
      </c>
      <c r="AY1037" s="254" t="s">
        <v>274</v>
      </c>
    </row>
    <row r="1038" s="14" customFormat="1">
      <c r="A1038" s="14"/>
      <c r="B1038" s="255"/>
      <c r="C1038" s="256"/>
      <c r="D1038" s="245" t="s">
        <v>283</v>
      </c>
      <c r="E1038" s="257" t="s">
        <v>1</v>
      </c>
      <c r="F1038" s="258" t="s">
        <v>285</v>
      </c>
      <c r="G1038" s="256"/>
      <c r="H1038" s="259">
        <v>13.444000000000001</v>
      </c>
      <c r="I1038" s="260"/>
      <c r="J1038" s="256"/>
      <c r="K1038" s="256"/>
      <c r="L1038" s="261"/>
      <c r="M1038" s="262"/>
      <c r="N1038" s="263"/>
      <c r="O1038" s="263"/>
      <c r="P1038" s="263"/>
      <c r="Q1038" s="263"/>
      <c r="R1038" s="263"/>
      <c r="S1038" s="263"/>
      <c r="T1038" s="26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5" t="s">
        <v>283</v>
      </c>
      <c r="AU1038" s="265" t="s">
        <v>85</v>
      </c>
      <c r="AV1038" s="14" t="s">
        <v>106</v>
      </c>
      <c r="AW1038" s="14" t="s">
        <v>32</v>
      </c>
      <c r="AX1038" s="14" t="s">
        <v>76</v>
      </c>
      <c r="AY1038" s="265" t="s">
        <v>274</v>
      </c>
    </row>
    <row r="1039" s="16" customFormat="1">
      <c r="A1039" s="16"/>
      <c r="B1039" s="277"/>
      <c r="C1039" s="278"/>
      <c r="D1039" s="245" t="s">
        <v>283</v>
      </c>
      <c r="E1039" s="279" t="s">
        <v>1</v>
      </c>
      <c r="F1039" s="280" t="s">
        <v>1149</v>
      </c>
      <c r="G1039" s="278"/>
      <c r="H1039" s="279" t="s">
        <v>1</v>
      </c>
      <c r="I1039" s="281"/>
      <c r="J1039" s="278"/>
      <c r="K1039" s="278"/>
      <c r="L1039" s="282"/>
      <c r="M1039" s="283"/>
      <c r="N1039" s="284"/>
      <c r="O1039" s="284"/>
      <c r="P1039" s="284"/>
      <c r="Q1039" s="284"/>
      <c r="R1039" s="284"/>
      <c r="S1039" s="284"/>
      <c r="T1039" s="285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86" t="s">
        <v>283</v>
      </c>
      <c r="AU1039" s="286" t="s">
        <v>85</v>
      </c>
      <c r="AV1039" s="16" t="s">
        <v>83</v>
      </c>
      <c r="AW1039" s="16" t="s">
        <v>32</v>
      </c>
      <c r="AX1039" s="16" t="s">
        <v>76</v>
      </c>
      <c r="AY1039" s="286" t="s">
        <v>274</v>
      </c>
    </row>
    <row r="1040" s="13" customFormat="1">
      <c r="A1040" s="13"/>
      <c r="B1040" s="243"/>
      <c r="C1040" s="244"/>
      <c r="D1040" s="245" t="s">
        <v>283</v>
      </c>
      <c r="E1040" s="246" t="s">
        <v>1</v>
      </c>
      <c r="F1040" s="247" t="s">
        <v>1150</v>
      </c>
      <c r="G1040" s="244"/>
      <c r="H1040" s="248">
        <v>2.786</v>
      </c>
      <c r="I1040" s="249"/>
      <c r="J1040" s="244"/>
      <c r="K1040" s="244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283</v>
      </c>
      <c r="AU1040" s="254" t="s">
        <v>85</v>
      </c>
      <c r="AV1040" s="13" t="s">
        <v>85</v>
      </c>
      <c r="AW1040" s="13" t="s">
        <v>32</v>
      </c>
      <c r="AX1040" s="13" t="s">
        <v>76</v>
      </c>
      <c r="AY1040" s="254" t="s">
        <v>274</v>
      </c>
    </row>
    <row r="1041" s="13" customFormat="1">
      <c r="A1041" s="13"/>
      <c r="B1041" s="243"/>
      <c r="C1041" s="244"/>
      <c r="D1041" s="245" t="s">
        <v>283</v>
      </c>
      <c r="E1041" s="246" t="s">
        <v>1</v>
      </c>
      <c r="F1041" s="247" t="s">
        <v>1151</v>
      </c>
      <c r="G1041" s="244"/>
      <c r="H1041" s="248">
        <v>5.3609999999999998</v>
      </c>
      <c r="I1041" s="249"/>
      <c r="J1041" s="244"/>
      <c r="K1041" s="244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283</v>
      </c>
      <c r="AU1041" s="254" t="s">
        <v>85</v>
      </c>
      <c r="AV1041" s="13" t="s">
        <v>85</v>
      </c>
      <c r="AW1041" s="13" t="s">
        <v>32</v>
      </c>
      <c r="AX1041" s="13" t="s">
        <v>76</v>
      </c>
      <c r="AY1041" s="254" t="s">
        <v>274</v>
      </c>
    </row>
    <row r="1042" s="13" customFormat="1">
      <c r="A1042" s="13"/>
      <c r="B1042" s="243"/>
      <c r="C1042" s="244"/>
      <c r="D1042" s="245" t="s">
        <v>283</v>
      </c>
      <c r="E1042" s="246" t="s">
        <v>1</v>
      </c>
      <c r="F1042" s="247" t="s">
        <v>1152</v>
      </c>
      <c r="G1042" s="244"/>
      <c r="H1042" s="248">
        <v>3.2909999999999999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283</v>
      </c>
      <c r="AU1042" s="254" t="s">
        <v>85</v>
      </c>
      <c r="AV1042" s="13" t="s">
        <v>85</v>
      </c>
      <c r="AW1042" s="13" t="s">
        <v>32</v>
      </c>
      <c r="AX1042" s="13" t="s">
        <v>76</v>
      </c>
      <c r="AY1042" s="254" t="s">
        <v>274</v>
      </c>
    </row>
    <row r="1043" s="14" customFormat="1">
      <c r="A1043" s="14"/>
      <c r="B1043" s="255"/>
      <c r="C1043" s="256"/>
      <c r="D1043" s="245" t="s">
        <v>283</v>
      </c>
      <c r="E1043" s="257" t="s">
        <v>1</v>
      </c>
      <c r="F1043" s="258" t="s">
        <v>285</v>
      </c>
      <c r="G1043" s="256"/>
      <c r="H1043" s="259">
        <v>11.438000000000001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5" t="s">
        <v>283</v>
      </c>
      <c r="AU1043" s="265" t="s">
        <v>85</v>
      </c>
      <c r="AV1043" s="14" t="s">
        <v>106</v>
      </c>
      <c r="AW1043" s="14" t="s">
        <v>32</v>
      </c>
      <c r="AX1043" s="14" t="s">
        <v>76</v>
      </c>
      <c r="AY1043" s="265" t="s">
        <v>274</v>
      </c>
    </row>
    <row r="1044" s="16" customFormat="1">
      <c r="A1044" s="16"/>
      <c r="B1044" s="277"/>
      <c r="C1044" s="278"/>
      <c r="D1044" s="245" t="s">
        <v>283</v>
      </c>
      <c r="E1044" s="279" t="s">
        <v>1</v>
      </c>
      <c r="F1044" s="280" t="s">
        <v>529</v>
      </c>
      <c r="G1044" s="278"/>
      <c r="H1044" s="279" t="s">
        <v>1</v>
      </c>
      <c r="I1044" s="281"/>
      <c r="J1044" s="278"/>
      <c r="K1044" s="278"/>
      <c r="L1044" s="282"/>
      <c r="M1044" s="283"/>
      <c r="N1044" s="284"/>
      <c r="O1044" s="284"/>
      <c r="P1044" s="284"/>
      <c r="Q1044" s="284"/>
      <c r="R1044" s="284"/>
      <c r="S1044" s="284"/>
      <c r="T1044" s="285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86" t="s">
        <v>283</v>
      </c>
      <c r="AU1044" s="286" t="s">
        <v>85</v>
      </c>
      <c r="AV1044" s="16" t="s">
        <v>83</v>
      </c>
      <c r="AW1044" s="16" t="s">
        <v>32</v>
      </c>
      <c r="AX1044" s="16" t="s">
        <v>76</v>
      </c>
      <c r="AY1044" s="286" t="s">
        <v>274</v>
      </c>
    </row>
    <row r="1045" s="13" customFormat="1">
      <c r="A1045" s="13"/>
      <c r="B1045" s="243"/>
      <c r="C1045" s="244"/>
      <c r="D1045" s="245" t="s">
        <v>283</v>
      </c>
      <c r="E1045" s="246" t="s">
        <v>1</v>
      </c>
      <c r="F1045" s="247" t="s">
        <v>1153</v>
      </c>
      <c r="G1045" s="244"/>
      <c r="H1045" s="248">
        <v>3.4180000000000001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283</v>
      </c>
      <c r="AU1045" s="254" t="s">
        <v>85</v>
      </c>
      <c r="AV1045" s="13" t="s">
        <v>85</v>
      </c>
      <c r="AW1045" s="13" t="s">
        <v>32</v>
      </c>
      <c r="AX1045" s="13" t="s">
        <v>76</v>
      </c>
      <c r="AY1045" s="254" t="s">
        <v>274</v>
      </c>
    </row>
    <row r="1046" s="13" customFormat="1">
      <c r="A1046" s="13"/>
      <c r="B1046" s="243"/>
      <c r="C1046" s="244"/>
      <c r="D1046" s="245" t="s">
        <v>283</v>
      </c>
      <c r="E1046" s="246" t="s">
        <v>1</v>
      </c>
      <c r="F1046" s="247" t="s">
        <v>1154</v>
      </c>
      <c r="G1046" s="244"/>
      <c r="H1046" s="248">
        <v>9.1999999999999993</v>
      </c>
      <c r="I1046" s="249"/>
      <c r="J1046" s="244"/>
      <c r="K1046" s="244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4" t="s">
        <v>283</v>
      </c>
      <c r="AU1046" s="254" t="s">
        <v>85</v>
      </c>
      <c r="AV1046" s="13" t="s">
        <v>85</v>
      </c>
      <c r="AW1046" s="13" t="s">
        <v>32</v>
      </c>
      <c r="AX1046" s="13" t="s">
        <v>76</v>
      </c>
      <c r="AY1046" s="254" t="s">
        <v>274</v>
      </c>
    </row>
    <row r="1047" s="14" customFormat="1">
      <c r="A1047" s="14"/>
      <c r="B1047" s="255"/>
      <c r="C1047" s="256"/>
      <c r="D1047" s="245" t="s">
        <v>283</v>
      </c>
      <c r="E1047" s="257" t="s">
        <v>226</v>
      </c>
      <c r="F1047" s="258" t="s">
        <v>285</v>
      </c>
      <c r="G1047" s="256"/>
      <c r="H1047" s="259">
        <v>12.618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5" t="s">
        <v>283</v>
      </c>
      <c r="AU1047" s="265" t="s">
        <v>85</v>
      </c>
      <c r="AV1047" s="14" t="s">
        <v>106</v>
      </c>
      <c r="AW1047" s="14" t="s">
        <v>32</v>
      </c>
      <c r="AX1047" s="14" t="s">
        <v>76</v>
      </c>
      <c r="AY1047" s="265" t="s">
        <v>274</v>
      </c>
    </row>
    <row r="1048" s="15" customFormat="1">
      <c r="A1048" s="15"/>
      <c r="B1048" s="266"/>
      <c r="C1048" s="267"/>
      <c r="D1048" s="245" t="s">
        <v>283</v>
      </c>
      <c r="E1048" s="268" t="s">
        <v>1155</v>
      </c>
      <c r="F1048" s="269" t="s">
        <v>286</v>
      </c>
      <c r="G1048" s="267"/>
      <c r="H1048" s="270">
        <v>94.242999999999995</v>
      </c>
      <c r="I1048" s="271"/>
      <c r="J1048" s="267"/>
      <c r="K1048" s="267"/>
      <c r="L1048" s="272"/>
      <c r="M1048" s="273"/>
      <c r="N1048" s="274"/>
      <c r="O1048" s="274"/>
      <c r="P1048" s="274"/>
      <c r="Q1048" s="274"/>
      <c r="R1048" s="274"/>
      <c r="S1048" s="274"/>
      <c r="T1048" s="27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6" t="s">
        <v>283</v>
      </c>
      <c r="AU1048" s="276" t="s">
        <v>85</v>
      </c>
      <c r="AV1048" s="15" t="s">
        <v>281</v>
      </c>
      <c r="AW1048" s="15" t="s">
        <v>32</v>
      </c>
      <c r="AX1048" s="15" t="s">
        <v>83</v>
      </c>
      <c r="AY1048" s="276" t="s">
        <v>274</v>
      </c>
    </row>
    <row r="1049" s="2" customFormat="1" ht="16.5" customHeight="1">
      <c r="A1049" s="39"/>
      <c r="B1049" s="40"/>
      <c r="C1049" s="230" t="s">
        <v>1156</v>
      </c>
      <c r="D1049" s="230" t="s">
        <v>276</v>
      </c>
      <c r="E1049" s="231" t="s">
        <v>1157</v>
      </c>
      <c r="F1049" s="232" t="s">
        <v>1158</v>
      </c>
      <c r="G1049" s="233" t="s">
        <v>279</v>
      </c>
      <c r="H1049" s="234">
        <v>270.07900000000001</v>
      </c>
      <c r="I1049" s="235"/>
      <c r="J1049" s="236">
        <f>ROUND(I1049*H1049,2)</f>
        <v>0</v>
      </c>
      <c r="K1049" s="232" t="s">
        <v>280</v>
      </c>
      <c r="L1049" s="45"/>
      <c r="M1049" s="237" t="s">
        <v>1</v>
      </c>
      <c r="N1049" s="238" t="s">
        <v>41</v>
      </c>
      <c r="O1049" s="92"/>
      <c r="P1049" s="239">
        <f>O1049*H1049</f>
        <v>0</v>
      </c>
      <c r="Q1049" s="239">
        <v>0.0057600000000000004</v>
      </c>
      <c r="R1049" s="239">
        <f>Q1049*H1049</f>
        <v>1.5556550400000002</v>
      </c>
      <c r="S1049" s="239">
        <v>0</v>
      </c>
      <c r="T1049" s="240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1" t="s">
        <v>281</v>
      </c>
      <c r="AT1049" s="241" t="s">
        <v>276</v>
      </c>
      <c r="AU1049" s="241" t="s">
        <v>85</v>
      </c>
      <c r="AY1049" s="18" t="s">
        <v>274</v>
      </c>
      <c r="BE1049" s="242">
        <f>IF(N1049="základní",J1049,0)</f>
        <v>0</v>
      </c>
      <c r="BF1049" s="242">
        <f>IF(N1049="snížená",J1049,0)</f>
        <v>0</v>
      </c>
      <c r="BG1049" s="242">
        <f>IF(N1049="zákl. přenesená",J1049,0)</f>
        <v>0</v>
      </c>
      <c r="BH1049" s="242">
        <f>IF(N1049="sníž. přenesená",J1049,0)</f>
        <v>0</v>
      </c>
      <c r="BI1049" s="242">
        <f>IF(N1049="nulová",J1049,0)</f>
        <v>0</v>
      </c>
      <c r="BJ1049" s="18" t="s">
        <v>83</v>
      </c>
      <c r="BK1049" s="242">
        <f>ROUND(I1049*H1049,2)</f>
        <v>0</v>
      </c>
      <c r="BL1049" s="18" t="s">
        <v>281</v>
      </c>
      <c r="BM1049" s="241" t="s">
        <v>1159</v>
      </c>
    </row>
    <row r="1050" s="13" customFormat="1">
      <c r="A1050" s="13"/>
      <c r="B1050" s="243"/>
      <c r="C1050" s="244"/>
      <c r="D1050" s="245" t="s">
        <v>283</v>
      </c>
      <c r="E1050" s="246" t="s">
        <v>1</v>
      </c>
      <c r="F1050" s="247" t="s">
        <v>1160</v>
      </c>
      <c r="G1050" s="244"/>
      <c r="H1050" s="248">
        <v>52.5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283</v>
      </c>
      <c r="AU1050" s="254" t="s">
        <v>85</v>
      </c>
      <c r="AV1050" s="13" t="s">
        <v>85</v>
      </c>
      <c r="AW1050" s="13" t="s">
        <v>32</v>
      </c>
      <c r="AX1050" s="13" t="s">
        <v>76</v>
      </c>
      <c r="AY1050" s="254" t="s">
        <v>274</v>
      </c>
    </row>
    <row r="1051" s="13" customFormat="1">
      <c r="A1051" s="13"/>
      <c r="B1051" s="243"/>
      <c r="C1051" s="244"/>
      <c r="D1051" s="245" t="s">
        <v>283</v>
      </c>
      <c r="E1051" s="246" t="s">
        <v>1</v>
      </c>
      <c r="F1051" s="247" t="s">
        <v>1161</v>
      </c>
      <c r="G1051" s="244"/>
      <c r="H1051" s="248">
        <v>109.5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283</v>
      </c>
      <c r="AU1051" s="254" t="s">
        <v>85</v>
      </c>
      <c r="AV1051" s="13" t="s">
        <v>85</v>
      </c>
      <c r="AW1051" s="13" t="s">
        <v>32</v>
      </c>
      <c r="AX1051" s="13" t="s">
        <v>76</v>
      </c>
      <c r="AY1051" s="254" t="s">
        <v>274</v>
      </c>
    </row>
    <row r="1052" s="13" customFormat="1">
      <c r="A1052" s="13"/>
      <c r="B1052" s="243"/>
      <c r="C1052" s="244"/>
      <c r="D1052" s="245" t="s">
        <v>283</v>
      </c>
      <c r="E1052" s="246" t="s">
        <v>1</v>
      </c>
      <c r="F1052" s="247" t="s">
        <v>1162</v>
      </c>
      <c r="G1052" s="244"/>
      <c r="H1052" s="248">
        <v>9.2400000000000002</v>
      </c>
      <c r="I1052" s="249"/>
      <c r="J1052" s="244"/>
      <c r="K1052" s="244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4" t="s">
        <v>283</v>
      </c>
      <c r="AU1052" s="254" t="s">
        <v>85</v>
      </c>
      <c r="AV1052" s="13" t="s">
        <v>85</v>
      </c>
      <c r="AW1052" s="13" t="s">
        <v>32</v>
      </c>
      <c r="AX1052" s="13" t="s">
        <v>76</v>
      </c>
      <c r="AY1052" s="254" t="s">
        <v>274</v>
      </c>
    </row>
    <row r="1053" s="13" customFormat="1">
      <c r="A1053" s="13"/>
      <c r="B1053" s="243"/>
      <c r="C1053" s="244"/>
      <c r="D1053" s="245" t="s">
        <v>283</v>
      </c>
      <c r="E1053" s="246" t="s">
        <v>1</v>
      </c>
      <c r="F1053" s="247" t="s">
        <v>1163</v>
      </c>
      <c r="G1053" s="244"/>
      <c r="H1053" s="248">
        <v>10.85</v>
      </c>
      <c r="I1053" s="249"/>
      <c r="J1053" s="244"/>
      <c r="K1053" s="244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4" t="s">
        <v>283</v>
      </c>
      <c r="AU1053" s="254" t="s">
        <v>85</v>
      </c>
      <c r="AV1053" s="13" t="s">
        <v>85</v>
      </c>
      <c r="AW1053" s="13" t="s">
        <v>32</v>
      </c>
      <c r="AX1053" s="13" t="s">
        <v>76</v>
      </c>
      <c r="AY1053" s="254" t="s">
        <v>274</v>
      </c>
    </row>
    <row r="1054" s="13" customFormat="1">
      <c r="A1054" s="13"/>
      <c r="B1054" s="243"/>
      <c r="C1054" s="244"/>
      <c r="D1054" s="245" t="s">
        <v>283</v>
      </c>
      <c r="E1054" s="246" t="s">
        <v>1</v>
      </c>
      <c r="F1054" s="247" t="s">
        <v>1164</v>
      </c>
      <c r="G1054" s="244"/>
      <c r="H1054" s="248">
        <v>1.232</v>
      </c>
      <c r="I1054" s="249"/>
      <c r="J1054" s="244"/>
      <c r="K1054" s="244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4" t="s">
        <v>283</v>
      </c>
      <c r="AU1054" s="254" t="s">
        <v>85</v>
      </c>
      <c r="AV1054" s="13" t="s">
        <v>85</v>
      </c>
      <c r="AW1054" s="13" t="s">
        <v>32</v>
      </c>
      <c r="AX1054" s="13" t="s">
        <v>76</v>
      </c>
      <c r="AY1054" s="254" t="s">
        <v>274</v>
      </c>
    </row>
    <row r="1055" s="13" customFormat="1">
      <c r="A1055" s="13"/>
      <c r="B1055" s="243"/>
      <c r="C1055" s="244"/>
      <c r="D1055" s="245" t="s">
        <v>283</v>
      </c>
      <c r="E1055" s="246" t="s">
        <v>1</v>
      </c>
      <c r="F1055" s="247" t="s">
        <v>1165</v>
      </c>
      <c r="G1055" s="244"/>
      <c r="H1055" s="248">
        <v>26.356000000000002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283</v>
      </c>
      <c r="AU1055" s="254" t="s">
        <v>85</v>
      </c>
      <c r="AV1055" s="13" t="s">
        <v>85</v>
      </c>
      <c r="AW1055" s="13" t="s">
        <v>32</v>
      </c>
      <c r="AX1055" s="13" t="s">
        <v>76</v>
      </c>
      <c r="AY1055" s="254" t="s">
        <v>274</v>
      </c>
    </row>
    <row r="1056" s="13" customFormat="1">
      <c r="A1056" s="13"/>
      <c r="B1056" s="243"/>
      <c r="C1056" s="244"/>
      <c r="D1056" s="245" t="s">
        <v>283</v>
      </c>
      <c r="E1056" s="246" t="s">
        <v>1</v>
      </c>
      <c r="F1056" s="247" t="s">
        <v>1166</v>
      </c>
      <c r="G1056" s="244"/>
      <c r="H1056" s="248">
        <v>0.123</v>
      </c>
      <c r="I1056" s="249"/>
      <c r="J1056" s="244"/>
      <c r="K1056" s="244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4" t="s">
        <v>283</v>
      </c>
      <c r="AU1056" s="254" t="s">
        <v>85</v>
      </c>
      <c r="AV1056" s="13" t="s">
        <v>85</v>
      </c>
      <c r="AW1056" s="13" t="s">
        <v>32</v>
      </c>
      <c r="AX1056" s="13" t="s">
        <v>76</v>
      </c>
      <c r="AY1056" s="254" t="s">
        <v>274</v>
      </c>
    </row>
    <row r="1057" s="13" customFormat="1">
      <c r="A1057" s="13"/>
      <c r="B1057" s="243"/>
      <c r="C1057" s="244"/>
      <c r="D1057" s="245" t="s">
        <v>283</v>
      </c>
      <c r="E1057" s="246" t="s">
        <v>1</v>
      </c>
      <c r="F1057" s="247" t="s">
        <v>1167</v>
      </c>
      <c r="G1057" s="244"/>
      <c r="H1057" s="248">
        <v>0.66500000000000004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283</v>
      </c>
      <c r="AU1057" s="254" t="s">
        <v>85</v>
      </c>
      <c r="AV1057" s="13" t="s">
        <v>85</v>
      </c>
      <c r="AW1057" s="13" t="s">
        <v>32</v>
      </c>
      <c r="AX1057" s="13" t="s">
        <v>76</v>
      </c>
      <c r="AY1057" s="254" t="s">
        <v>274</v>
      </c>
    </row>
    <row r="1058" s="13" customFormat="1">
      <c r="A1058" s="13"/>
      <c r="B1058" s="243"/>
      <c r="C1058" s="244"/>
      <c r="D1058" s="245" t="s">
        <v>283</v>
      </c>
      <c r="E1058" s="246" t="s">
        <v>1</v>
      </c>
      <c r="F1058" s="247" t="s">
        <v>1168</v>
      </c>
      <c r="G1058" s="244"/>
      <c r="H1058" s="248">
        <v>1.7749999999999999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283</v>
      </c>
      <c r="AU1058" s="254" t="s">
        <v>85</v>
      </c>
      <c r="AV1058" s="13" t="s">
        <v>85</v>
      </c>
      <c r="AW1058" s="13" t="s">
        <v>32</v>
      </c>
      <c r="AX1058" s="13" t="s">
        <v>76</v>
      </c>
      <c r="AY1058" s="254" t="s">
        <v>274</v>
      </c>
    </row>
    <row r="1059" s="13" customFormat="1">
      <c r="A1059" s="13"/>
      <c r="B1059" s="243"/>
      <c r="C1059" s="244"/>
      <c r="D1059" s="245" t="s">
        <v>283</v>
      </c>
      <c r="E1059" s="246" t="s">
        <v>1</v>
      </c>
      <c r="F1059" s="247" t="s">
        <v>1169</v>
      </c>
      <c r="G1059" s="244"/>
      <c r="H1059" s="248">
        <v>11.324999999999999</v>
      </c>
      <c r="I1059" s="249"/>
      <c r="J1059" s="244"/>
      <c r="K1059" s="244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283</v>
      </c>
      <c r="AU1059" s="254" t="s">
        <v>85</v>
      </c>
      <c r="AV1059" s="13" t="s">
        <v>85</v>
      </c>
      <c r="AW1059" s="13" t="s">
        <v>32</v>
      </c>
      <c r="AX1059" s="13" t="s">
        <v>76</v>
      </c>
      <c r="AY1059" s="254" t="s">
        <v>274</v>
      </c>
    </row>
    <row r="1060" s="13" customFormat="1">
      <c r="A1060" s="13"/>
      <c r="B1060" s="243"/>
      <c r="C1060" s="244"/>
      <c r="D1060" s="245" t="s">
        <v>283</v>
      </c>
      <c r="E1060" s="246" t="s">
        <v>1</v>
      </c>
      <c r="F1060" s="247" t="s">
        <v>1170</v>
      </c>
      <c r="G1060" s="244"/>
      <c r="H1060" s="248">
        <v>6.25</v>
      </c>
      <c r="I1060" s="249"/>
      <c r="J1060" s="244"/>
      <c r="K1060" s="244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4" t="s">
        <v>283</v>
      </c>
      <c r="AU1060" s="254" t="s">
        <v>85</v>
      </c>
      <c r="AV1060" s="13" t="s">
        <v>85</v>
      </c>
      <c r="AW1060" s="13" t="s">
        <v>32</v>
      </c>
      <c r="AX1060" s="13" t="s">
        <v>76</v>
      </c>
      <c r="AY1060" s="254" t="s">
        <v>274</v>
      </c>
    </row>
    <row r="1061" s="13" customFormat="1">
      <c r="A1061" s="13"/>
      <c r="B1061" s="243"/>
      <c r="C1061" s="244"/>
      <c r="D1061" s="245" t="s">
        <v>283</v>
      </c>
      <c r="E1061" s="246" t="s">
        <v>1</v>
      </c>
      <c r="F1061" s="247" t="s">
        <v>1171</v>
      </c>
      <c r="G1061" s="244"/>
      <c r="H1061" s="248">
        <v>33.200000000000003</v>
      </c>
      <c r="I1061" s="249"/>
      <c r="J1061" s="244"/>
      <c r="K1061" s="244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4" t="s">
        <v>283</v>
      </c>
      <c r="AU1061" s="254" t="s">
        <v>85</v>
      </c>
      <c r="AV1061" s="13" t="s">
        <v>85</v>
      </c>
      <c r="AW1061" s="13" t="s">
        <v>32</v>
      </c>
      <c r="AX1061" s="13" t="s">
        <v>76</v>
      </c>
      <c r="AY1061" s="254" t="s">
        <v>274</v>
      </c>
    </row>
    <row r="1062" s="13" customFormat="1">
      <c r="A1062" s="13"/>
      <c r="B1062" s="243"/>
      <c r="C1062" s="244"/>
      <c r="D1062" s="245" t="s">
        <v>283</v>
      </c>
      <c r="E1062" s="246" t="s">
        <v>1</v>
      </c>
      <c r="F1062" s="247" t="s">
        <v>1172</v>
      </c>
      <c r="G1062" s="244"/>
      <c r="H1062" s="248">
        <v>1.232</v>
      </c>
      <c r="I1062" s="249"/>
      <c r="J1062" s="244"/>
      <c r="K1062" s="244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4" t="s">
        <v>283</v>
      </c>
      <c r="AU1062" s="254" t="s">
        <v>85</v>
      </c>
      <c r="AV1062" s="13" t="s">
        <v>85</v>
      </c>
      <c r="AW1062" s="13" t="s">
        <v>32</v>
      </c>
      <c r="AX1062" s="13" t="s">
        <v>76</v>
      </c>
      <c r="AY1062" s="254" t="s">
        <v>274</v>
      </c>
    </row>
    <row r="1063" s="14" customFormat="1">
      <c r="A1063" s="14"/>
      <c r="B1063" s="255"/>
      <c r="C1063" s="256"/>
      <c r="D1063" s="245" t="s">
        <v>283</v>
      </c>
      <c r="E1063" s="257" t="s">
        <v>1</v>
      </c>
      <c r="F1063" s="258" t="s">
        <v>285</v>
      </c>
      <c r="G1063" s="256"/>
      <c r="H1063" s="259">
        <v>264.24799999999999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5" t="s">
        <v>283</v>
      </c>
      <c r="AU1063" s="265" t="s">
        <v>85</v>
      </c>
      <c r="AV1063" s="14" t="s">
        <v>106</v>
      </c>
      <c r="AW1063" s="14" t="s">
        <v>32</v>
      </c>
      <c r="AX1063" s="14" t="s">
        <v>76</v>
      </c>
      <c r="AY1063" s="265" t="s">
        <v>274</v>
      </c>
    </row>
    <row r="1064" s="16" customFormat="1">
      <c r="A1064" s="16"/>
      <c r="B1064" s="277"/>
      <c r="C1064" s="278"/>
      <c r="D1064" s="245" t="s">
        <v>283</v>
      </c>
      <c r="E1064" s="279" t="s">
        <v>1</v>
      </c>
      <c r="F1064" s="280" t="s">
        <v>491</v>
      </c>
      <c r="G1064" s="278"/>
      <c r="H1064" s="279" t="s">
        <v>1</v>
      </c>
      <c r="I1064" s="281"/>
      <c r="J1064" s="278"/>
      <c r="K1064" s="278"/>
      <c r="L1064" s="282"/>
      <c r="M1064" s="283"/>
      <c r="N1064" s="284"/>
      <c r="O1064" s="284"/>
      <c r="P1064" s="284"/>
      <c r="Q1064" s="284"/>
      <c r="R1064" s="284"/>
      <c r="S1064" s="284"/>
      <c r="T1064" s="285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T1064" s="286" t="s">
        <v>283</v>
      </c>
      <c r="AU1064" s="286" t="s">
        <v>85</v>
      </c>
      <c r="AV1064" s="16" t="s">
        <v>83</v>
      </c>
      <c r="AW1064" s="16" t="s">
        <v>32</v>
      </c>
      <c r="AX1064" s="16" t="s">
        <v>76</v>
      </c>
      <c r="AY1064" s="286" t="s">
        <v>274</v>
      </c>
    </row>
    <row r="1065" s="13" customFormat="1">
      <c r="A1065" s="13"/>
      <c r="B1065" s="243"/>
      <c r="C1065" s="244"/>
      <c r="D1065" s="245" t="s">
        <v>283</v>
      </c>
      <c r="E1065" s="246" t="s">
        <v>1</v>
      </c>
      <c r="F1065" s="247" t="s">
        <v>1173</v>
      </c>
      <c r="G1065" s="244"/>
      <c r="H1065" s="248">
        <v>2.8889999999999998</v>
      </c>
      <c r="I1065" s="249"/>
      <c r="J1065" s="244"/>
      <c r="K1065" s="244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4" t="s">
        <v>283</v>
      </c>
      <c r="AU1065" s="254" t="s">
        <v>85</v>
      </c>
      <c r="AV1065" s="13" t="s">
        <v>85</v>
      </c>
      <c r="AW1065" s="13" t="s">
        <v>32</v>
      </c>
      <c r="AX1065" s="13" t="s">
        <v>76</v>
      </c>
      <c r="AY1065" s="254" t="s">
        <v>274</v>
      </c>
    </row>
    <row r="1066" s="13" customFormat="1">
      <c r="A1066" s="13"/>
      <c r="B1066" s="243"/>
      <c r="C1066" s="244"/>
      <c r="D1066" s="245" t="s">
        <v>283</v>
      </c>
      <c r="E1066" s="246" t="s">
        <v>1</v>
      </c>
      <c r="F1066" s="247" t="s">
        <v>1174</v>
      </c>
      <c r="G1066" s="244"/>
      <c r="H1066" s="248">
        <v>2.9420000000000002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283</v>
      </c>
      <c r="AU1066" s="254" t="s">
        <v>85</v>
      </c>
      <c r="AV1066" s="13" t="s">
        <v>85</v>
      </c>
      <c r="AW1066" s="13" t="s">
        <v>32</v>
      </c>
      <c r="AX1066" s="13" t="s">
        <v>76</v>
      </c>
      <c r="AY1066" s="254" t="s">
        <v>274</v>
      </c>
    </row>
    <row r="1067" s="14" customFormat="1">
      <c r="A1067" s="14"/>
      <c r="B1067" s="255"/>
      <c r="C1067" s="256"/>
      <c r="D1067" s="245" t="s">
        <v>283</v>
      </c>
      <c r="E1067" s="257" t="s">
        <v>1</v>
      </c>
      <c r="F1067" s="258" t="s">
        <v>285</v>
      </c>
      <c r="G1067" s="256"/>
      <c r="H1067" s="259">
        <v>5.8310000000000004</v>
      </c>
      <c r="I1067" s="260"/>
      <c r="J1067" s="256"/>
      <c r="K1067" s="256"/>
      <c r="L1067" s="261"/>
      <c r="M1067" s="262"/>
      <c r="N1067" s="263"/>
      <c r="O1067" s="263"/>
      <c r="P1067" s="263"/>
      <c r="Q1067" s="263"/>
      <c r="R1067" s="263"/>
      <c r="S1067" s="263"/>
      <c r="T1067" s="26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5" t="s">
        <v>283</v>
      </c>
      <c r="AU1067" s="265" t="s">
        <v>85</v>
      </c>
      <c r="AV1067" s="14" t="s">
        <v>106</v>
      </c>
      <c r="AW1067" s="14" t="s">
        <v>32</v>
      </c>
      <c r="AX1067" s="14" t="s">
        <v>76</v>
      </c>
      <c r="AY1067" s="265" t="s">
        <v>274</v>
      </c>
    </row>
    <row r="1068" s="15" customFormat="1">
      <c r="A1068" s="15"/>
      <c r="B1068" s="266"/>
      <c r="C1068" s="267"/>
      <c r="D1068" s="245" t="s">
        <v>283</v>
      </c>
      <c r="E1068" s="268" t="s">
        <v>1</v>
      </c>
      <c r="F1068" s="269" t="s">
        <v>286</v>
      </c>
      <c r="G1068" s="267"/>
      <c r="H1068" s="270">
        <v>270.07900000000001</v>
      </c>
      <c r="I1068" s="271"/>
      <c r="J1068" s="267"/>
      <c r="K1068" s="267"/>
      <c r="L1068" s="272"/>
      <c r="M1068" s="273"/>
      <c r="N1068" s="274"/>
      <c r="O1068" s="274"/>
      <c r="P1068" s="274"/>
      <c r="Q1068" s="274"/>
      <c r="R1068" s="274"/>
      <c r="S1068" s="274"/>
      <c r="T1068" s="27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6" t="s">
        <v>283</v>
      </c>
      <c r="AU1068" s="276" t="s">
        <v>85</v>
      </c>
      <c r="AV1068" s="15" t="s">
        <v>281</v>
      </c>
      <c r="AW1068" s="15" t="s">
        <v>32</v>
      </c>
      <c r="AX1068" s="15" t="s">
        <v>83</v>
      </c>
      <c r="AY1068" s="276" t="s">
        <v>274</v>
      </c>
    </row>
    <row r="1069" s="2" customFormat="1" ht="16.5" customHeight="1">
      <c r="A1069" s="39"/>
      <c r="B1069" s="40"/>
      <c r="C1069" s="230" t="s">
        <v>1175</v>
      </c>
      <c r="D1069" s="230" t="s">
        <v>276</v>
      </c>
      <c r="E1069" s="231" t="s">
        <v>1176</v>
      </c>
      <c r="F1069" s="232" t="s">
        <v>1177</v>
      </c>
      <c r="G1069" s="233" t="s">
        <v>279</v>
      </c>
      <c r="H1069" s="234">
        <v>270.07900000000001</v>
      </c>
      <c r="I1069" s="235"/>
      <c r="J1069" s="236">
        <f>ROUND(I1069*H1069,2)</f>
        <v>0</v>
      </c>
      <c r="K1069" s="232" t="s">
        <v>280</v>
      </c>
      <c r="L1069" s="45"/>
      <c r="M1069" s="237" t="s">
        <v>1</v>
      </c>
      <c r="N1069" s="238" t="s">
        <v>41</v>
      </c>
      <c r="O1069" s="92"/>
      <c r="P1069" s="239">
        <f>O1069*H1069</f>
        <v>0</v>
      </c>
      <c r="Q1069" s="239">
        <v>0</v>
      </c>
      <c r="R1069" s="239">
        <f>Q1069*H1069</f>
        <v>0</v>
      </c>
      <c r="S1069" s="239">
        <v>0</v>
      </c>
      <c r="T1069" s="240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1" t="s">
        <v>281</v>
      </c>
      <c r="AT1069" s="241" t="s">
        <v>276</v>
      </c>
      <c r="AU1069" s="241" t="s">
        <v>85</v>
      </c>
      <c r="AY1069" s="18" t="s">
        <v>274</v>
      </c>
      <c r="BE1069" s="242">
        <f>IF(N1069="základní",J1069,0)</f>
        <v>0</v>
      </c>
      <c r="BF1069" s="242">
        <f>IF(N1069="snížená",J1069,0)</f>
        <v>0</v>
      </c>
      <c r="BG1069" s="242">
        <f>IF(N1069="zákl. přenesená",J1069,0)</f>
        <v>0</v>
      </c>
      <c r="BH1069" s="242">
        <f>IF(N1069="sníž. přenesená",J1069,0)</f>
        <v>0</v>
      </c>
      <c r="BI1069" s="242">
        <f>IF(N1069="nulová",J1069,0)</f>
        <v>0</v>
      </c>
      <c r="BJ1069" s="18" t="s">
        <v>83</v>
      </c>
      <c r="BK1069" s="242">
        <f>ROUND(I1069*H1069,2)</f>
        <v>0</v>
      </c>
      <c r="BL1069" s="18" t="s">
        <v>281</v>
      </c>
      <c r="BM1069" s="241" t="s">
        <v>1178</v>
      </c>
    </row>
    <row r="1070" s="2" customFormat="1" ht="24.15" customHeight="1">
      <c r="A1070" s="39"/>
      <c r="B1070" s="40"/>
      <c r="C1070" s="230" t="s">
        <v>1179</v>
      </c>
      <c r="D1070" s="230" t="s">
        <v>276</v>
      </c>
      <c r="E1070" s="231" t="s">
        <v>1180</v>
      </c>
      <c r="F1070" s="232" t="s">
        <v>1181</v>
      </c>
      <c r="G1070" s="233" t="s">
        <v>341</v>
      </c>
      <c r="H1070" s="234">
        <v>9.0299999999999994</v>
      </c>
      <c r="I1070" s="235"/>
      <c r="J1070" s="236">
        <f>ROUND(I1070*H1070,2)</f>
        <v>0</v>
      </c>
      <c r="K1070" s="232" t="s">
        <v>280</v>
      </c>
      <c r="L1070" s="45"/>
      <c r="M1070" s="237" t="s">
        <v>1</v>
      </c>
      <c r="N1070" s="238" t="s">
        <v>41</v>
      </c>
      <c r="O1070" s="92"/>
      <c r="P1070" s="239">
        <f>O1070*H1070</f>
        <v>0</v>
      </c>
      <c r="Q1070" s="239">
        <v>1.05291</v>
      </c>
      <c r="R1070" s="239">
        <f>Q1070*H1070</f>
        <v>9.507777299999999</v>
      </c>
      <c r="S1070" s="239">
        <v>0</v>
      </c>
      <c r="T1070" s="240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1" t="s">
        <v>281</v>
      </c>
      <c r="AT1070" s="241" t="s">
        <v>276</v>
      </c>
      <c r="AU1070" s="241" t="s">
        <v>85</v>
      </c>
      <c r="AY1070" s="18" t="s">
        <v>274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8" t="s">
        <v>83</v>
      </c>
      <c r="BK1070" s="242">
        <f>ROUND(I1070*H1070,2)</f>
        <v>0</v>
      </c>
      <c r="BL1070" s="18" t="s">
        <v>281</v>
      </c>
      <c r="BM1070" s="241" t="s">
        <v>1182</v>
      </c>
    </row>
    <row r="1071" s="13" customFormat="1">
      <c r="A1071" s="13"/>
      <c r="B1071" s="243"/>
      <c r="C1071" s="244"/>
      <c r="D1071" s="245" t="s">
        <v>283</v>
      </c>
      <c r="E1071" s="246" t="s">
        <v>1</v>
      </c>
      <c r="F1071" s="247" t="s">
        <v>1183</v>
      </c>
      <c r="G1071" s="244"/>
      <c r="H1071" s="248">
        <v>1.9299999999999999</v>
      </c>
      <c r="I1071" s="249"/>
      <c r="J1071" s="244"/>
      <c r="K1071" s="244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4" t="s">
        <v>283</v>
      </c>
      <c r="AU1071" s="254" t="s">
        <v>85</v>
      </c>
      <c r="AV1071" s="13" t="s">
        <v>85</v>
      </c>
      <c r="AW1071" s="13" t="s">
        <v>32</v>
      </c>
      <c r="AX1071" s="13" t="s">
        <v>76</v>
      </c>
      <c r="AY1071" s="254" t="s">
        <v>274</v>
      </c>
    </row>
    <row r="1072" s="13" customFormat="1">
      <c r="A1072" s="13"/>
      <c r="B1072" s="243"/>
      <c r="C1072" s="244"/>
      <c r="D1072" s="245" t="s">
        <v>283</v>
      </c>
      <c r="E1072" s="246" t="s">
        <v>1</v>
      </c>
      <c r="F1072" s="247" t="s">
        <v>1184</v>
      </c>
      <c r="G1072" s="244"/>
      <c r="H1072" s="248">
        <v>4.468</v>
      </c>
      <c r="I1072" s="249"/>
      <c r="J1072" s="244"/>
      <c r="K1072" s="244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4" t="s">
        <v>283</v>
      </c>
      <c r="AU1072" s="254" t="s">
        <v>85</v>
      </c>
      <c r="AV1072" s="13" t="s">
        <v>85</v>
      </c>
      <c r="AW1072" s="13" t="s">
        <v>32</v>
      </c>
      <c r="AX1072" s="13" t="s">
        <v>76</v>
      </c>
      <c r="AY1072" s="254" t="s">
        <v>274</v>
      </c>
    </row>
    <row r="1073" s="13" customFormat="1">
      <c r="A1073" s="13"/>
      <c r="B1073" s="243"/>
      <c r="C1073" s="244"/>
      <c r="D1073" s="245" t="s">
        <v>283</v>
      </c>
      <c r="E1073" s="246" t="s">
        <v>1</v>
      </c>
      <c r="F1073" s="247" t="s">
        <v>1185</v>
      </c>
      <c r="G1073" s="244"/>
      <c r="H1073" s="248">
        <v>1.0549999999999999</v>
      </c>
      <c r="I1073" s="249"/>
      <c r="J1073" s="244"/>
      <c r="K1073" s="244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4" t="s">
        <v>283</v>
      </c>
      <c r="AU1073" s="254" t="s">
        <v>85</v>
      </c>
      <c r="AV1073" s="13" t="s">
        <v>85</v>
      </c>
      <c r="AW1073" s="13" t="s">
        <v>32</v>
      </c>
      <c r="AX1073" s="13" t="s">
        <v>76</v>
      </c>
      <c r="AY1073" s="254" t="s">
        <v>274</v>
      </c>
    </row>
    <row r="1074" s="13" customFormat="1">
      <c r="A1074" s="13"/>
      <c r="B1074" s="243"/>
      <c r="C1074" s="244"/>
      <c r="D1074" s="245" t="s">
        <v>283</v>
      </c>
      <c r="E1074" s="246" t="s">
        <v>1</v>
      </c>
      <c r="F1074" s="247" t="s">
        <v>1186</v>
      </c>
      <c r="G1074" s="244"/>
      <c r="H1074" s="248">
        <v>1.577</v>
      </c>
      <c r="I1074" s="249"/>
      <c r="J1074" s="244"/>
      <c r="K1074" s="244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4" t="s">
        <v>283</v>
      </c>
      <c r="AU1074" s="254" t="s">
        <v>85</v>
      </c>
      <c r="AV1074" s="13" t="s">
        <v>85</v>
      </c>
      <c r="AW1074" s="13" t="s">
        <v>32</v>
      </c>
      <c r="AX1074" s="13" t="s">
        <v>76</v>
      </c>
      <c r="AY1074" s="254" t="s">
        <v>274</v>
      </c>
    </row>
    <row r="1075" s="14" customFormat="1">
      <c r="A1075" s="14"/>
      <c r="B1075" s="255"/>
      <c r="C1075" s="256"/>
      <c r="D1075" s="245" t="s">
        <v>283</v>
      </c>
      <c r="E1075" s="257" t="s">
        <v>1</v>
      </c>
      <c r="F1075" s="258" t="s">
        <v>285</v>
      </c>
      <c r="G1075" s="256"/>
      <c r="H1075" s="259">
        <v>9.0299999999999994</v>
      </c>
      <c r="I1075" s="260"/>
      <c r="J1075" s="256"/>
      <c r="K1075" s="256"/>
      <c r="L1075" s="261"/>
      <c r="M1075" s="262"/>
      <c r="N1075" s="263"/>
      <c r="O1075" s="263"/>
      <c r="P1075" s="263"/>
      <c r="Q1075" s="263"/>
      <c r="R1075" s="263"/>
      <c r="S1075" s="263"/>
      <c r="T1075" s="26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5" t="s">
        <v>283</v>
      </c>
      <c r="AU1075" s="265" t="s">
        <v>85</v>
      </c>
      <c r="AV1075" s="14" t="s">
        <v>106</v>
      </c>
      <c r="AW1075" s="14" t="s">
        <v>32</v>
      </c>
      <c r="AX1075" s="14" t="s">
        <v>76</v>
      </c>
      <c r="AY1075" s="265" t="s">
        <v>274</v>
      </c>
    </row>
    <row r="1076" s="15" customFormat="1">
      <c r="A1076" s="15"/>
      <c r="B1076" s="266"/>
      <c r="C1076" s="267"/>
      <c r="D1076" s="245" t="s">
        <v>283</v>
      </c>
      <c r="E1076" s="268" t="s">
        <v>1</v>
      </c>
      <c r="F1076" s="269" t="s">
        <v>286</v>
      </c>
      <c r="G1076" s="267"/>
      <c r="H1076" s="270">
        <v>9.0299999999999994</v>
      </c>
      <c r="I1076" s="271"/>
      <c r="J1076" s="267"/>
      <c r="K1076" s="267"/>
      <c r="L1076" s="272"/>
      <c r="M1076" s="273"/>
      <c r="N1076" s="274"/>
      <c r="O1076" s="274"/>
      <c r="P1076" s="274"/>
      <c r="Q1076" s="274"/>
      <c r="R1076" s="274"/>
      <c r="S1076" s="274"/>
      <c r="T1076" s="27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6" t="s">
        <v>283</v>
      </c>
      <c r="AU1076" s="276" t="s">
        <v>85</v>
      </c>
      <c r="AV1076" s="15" t="s">
        <v>281</v>
      </c>
      <c r="AW1076" s="15" t="s">
        <v>32</v>
      </c>
      <c r="AX1076" s="15" t="s">
        <v>83</v>
      </c>
      <c r="AY1076" s="276" t="s">
        <v>274</v>
      </c>
    </row>
    <row r="1077" s="2" customFormat="1" ht="21.75" customHeight="1">
      <c r="A1077" s="39"/>
      <c r="B1077" s="40"/>
      <c r="C1077" s="230" t="s">
        <v>1187</v>
      </c>
      <c r="D1077" s="230" t="s">
        <v>276</v>
      </c>
      <c r="E1077" s="231" t="s">
        <v>1188</v>
      </c>
      <c r="F1077" s="232" t="s">
        <v>1189</v>
      </c>
      <c r="G1077" s="233" t="s">
        <v>289</v>
      </c>
      <c r="H1077" s="234">
        <v>2.3809999999999998</v>
      </c>
      <c r="I1077" s="235"/>
      <c r="J1077" s="236">
        <f>ROUND(I1077*H1077,2)</f>
        <v>0</v>
      </c>
      <c r="K1077" s="232" t="s">
        <v>280</v>
      </c>
      <c r="L1077" s="45"/>
      <c r="M1077" s="237" t="s">
        <v>1</v>
      </c>
      <c r="N1077" s="238" t="s">
        <v>41</v>
      </c>
      <c r="O1077" s="92"/>
      <c r="P1077" s="239">
        <f>O1077*H1077</f>
        <v>0</v>
      </c>
      <c r="Q1077" s="239">
        <v>2.5019499999999999</v>
      </c>
      <c r="R1077" s="239">
        <f>Q1077*H1077</f>
        <v>5.9571429499999988</v>
      </c>
      <c r="S1077" s="239">
        <v>0</v>
      </c>
      <c r="T1077" s="240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1" t="s">
        <v>281</v>
      </c>
      <c r="AT1077" s="241" t="s">
        <v>276</v>
      </c>
      <c r="AU1077" s="241" t="s">
        <v>85</v>
      </c>
      <c r="AY1077" s="18" t="s">
        <v>274</v>
      </c>
      <c r="BE1077" s="242">
        <f>IF(N1077="základní",J1077,0)</f>
        <v>0</v>
      </c>
      <c r="BF1077" s="242">
        <f>IF(N1077="snížená",J1077,0)</f>
        <v>0</v>
      </c>
      <c r="BG1077" s="242">
        <f>IF(N1077="zákl. přenesená",J1077,0)</f>
        <v>0</v>
      </c>
      <c r="BH1077" s="242">
        <f>IF(N1077="sníž. přenesená",J1077,0)</f>
        <v>0</v>
      </c>
      <c r="BI1077" s="242">
        <f>IF(N1077="nulová",J1077,0)</f>
        <v>0</v>
      </c>
      <c r="BJ1077" s="18" t="s">
        <v>83</v>
      </c>
      <c r="BK1077" s="242">
        <f>ROUND(I1077*H1077,2)</f>
        <v>0</v>
      </c>
      <c r="BL1077" s="18" t="s">
        <v>281</v>
      </c>
      <c r="BM1077" s="241" t="s">
        <v>1190</v>
      </c>
    </row>
    <row r="1078" s="13" customFormat="1">
      <c r="A1078" s="13"/>
      <c r="B1078" s="243"/>
      <c r="C1078" s="244"/>
      <c r="D1078" s="245" t="s">
        <v>283</v>
      </c>
      <c r="E1078" s="246" t="s">
        <v>1</v>
      </c>
      <c r="F1078" s="247" t="s">
        <v>1191</v>
      </c>
      <c r="G1078" s="244"/>
      <c r="H1078" s="248">
        <v>0.69999999999999996</v>
      </c>
      <c r="I1078" s="249"/>
      <c r="J1078" s="244"/>
      <c r="K1078" s="244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4" t="s">
        <v>283</v>
      </c>
      <c r="AU1078" s="254" t="s">
        <v>85</v>
      </c>
      <c r="AV1078" s="13" t="s">
        <v>85</v>
      </c>
      <c r="AW1078" s="13" t="s">
        <v>32</v>
      </c>
      <c r="AX1078" s="13" t="s">
        <v>76</v>
      </c>
      <c r="AY1078" s="254" t="s">
        <v>274</v>
      </c>
    </row>
    <row r="1079" s="13" customFormat="1">
      <c r="A1079" s="13"/>
      <c r="B1079" s="243"/>
      <c r="C1079" s="244"/>
      <c r="D1079" s="245" t="s">
        <v>283</v>
      </c>
      <c r="E1079" s="246" t="s">
        <v>1</v>
      </c>
      <c r="F1079" s="247" t="s">
        <v>1192</v>
      </c>
      <c r="G1079" s="244"/>
      <c r="H1079" s="248">
        <v>1.0609999999999999</v>
      </c>
      <c r="I1079" s="249"/>
      <c r="J1079" s="244"/>
      <c r="K1079" s="244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4" t="s">
        <v>283</v>
      </c>
      <c r="AU1079" s="254" t="s">
        <v>85</v>
      </c>
      <c r="AV1079" s="13" t="s">
        <v>85</v>
      </c>
      <c r="AW1079" s="13" t="s">
        <v>32</v>
      </c>
      <c r="AX1079" s="13" t="s">
        <v>76</v>
      </c>
      <c r="AY1079" s="254" t="s">
        <v>274</v>
      </c>
    </row>
    <row r="1080" s="13" customFormat="1">
      <c r="A1080" s="13"/>
      <c r="B1080" s="243"/>
      <c r="C1080" s="244"/>
      <c r="D1080" s="245" t="s">
        <v>283</v>
      </c>
      <c r="E1080" s="246" t="s">
        <v>1</v>
      </c>
      <c r="F1080" s="247" t="s">
        <v>1193</v>
      </c>
      <c r="G1080" s="244"/>
      <c r="H1080" s="248">
        <v>0.104</v>
      </c>
      <c r="I1080" s="249"/>
      <c r="J1080" s="244"/>
      <c r="K1080" s="244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4" t="s">
        <v>283</v>
      </c>
      <c r="AU1080" s="254" t="s">
        <v>85</v>
      </c>
      <c r="AV1080" s="13" t="s">
        <v>85</v>
      </c>
      <c r="AW1080" s="13" t="s">
        <v>32</v>
      </c>
      <c r="AX1080" s="13" t="s">
        <v>76</v>
      </c>
      <c r="AY1080" s="254" t="s">
        <v>274</v>
      </c>
    </row>
    <row r="1081" s="13" customFormat="1">
      <c r="A1081" s="13"/>
      <c r="B1081" s="243"/>
      <c r="C1081" s="244"/>
      <c r="D1081" s="245" t="s">
        <v>283</v>
      </c>
      <c r="E1081" s="246" t="s">
        <v>1</v>
      </c>
      <c r="F1081" s="247" t="s">
        <v>1194</v>
      </c>
      <c r="G1081" s="244"/>
      <c r="H1081" s="248">
        <v>0.51600000000000001</v>
      </c>
      <c r="I1081" s="249"/>
      <c r="J1081" s="244"/>
      <c r="K1081" s="244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4" t="s">
        <v>283</v>
      </c>
      <c r="AU1081" s="254" t="s">
        <v>85</v>
      </c>
      <c r="AV1081" s="13" t="s">
        <v>85</v>
      </c>
      <c r="AW1081" s="13" t="s">
        <v>32</v>
      </c>
      <c r="AX1081" s="13" t="s">
        <v>76</v>
      </c>
      <c r="AY1081" s="254" t="s">
        <v>274</v>
      </c>
    </row>
    <row r="1082" s="14" customFormat="1">
      <c r="A1082" s="14"/>
      <c r="B1082" s="255"/>
      <c r="C1082" s="256"/>
      <c r="D1082" s="245" t="s">
        <v>283</v>
      </c>
      <c r="E1082" s="257" t="s">
        <v>1</v>
      </c>
      <c r="F1082" s="258" t="s">
        <v>285</v>
      </c>
      <c r="G1082" s="256"/>
      <c r="H1082" s="259">
        <v>2.3809999999999998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5" t="s">
        <v>283</v>
      </c>
      <c r="AU1082" s="265" t="s">
        <v>85</v>
      </c>
      <c r="AV1082" s="14" t="s">
        <v>106</v>
      </c>
      <c r="AW1082" s="14" t="s">
        <v>32</v>
      </c>
      <c r="AX1082" s="14" t="s">
        <v>76</v>
      </c>
      <c r="AY1082" s="265" t="s">
        <v>274</v>
      </c>
    </row>
    <row r="1083" s="15" customFormat="1">
      <c r="A1083" s="15"/>
      <c r="B1083" s="266"/>
      <c r="C1083" s="267"/>
      <c r="D1083" s="245" t="s">
        <v>283</v>
      </c>
      <c r="E1083" s="268" t="s">
        <v>222</v>
      </c>
      <c r="F1083" s="269" t="s">
        <v>286</v>
      </c>
      <c r="G1083" s="267"/>
      <c r="H1083" s="270">
        <v>2.3809999999999998</v>
      </c>
      <c r="I1083" s="271"/>
      <c r="J1083" s="267"/>
      <c r="K1083" s="267"/>
      <c r="L1083" s="272"/>
      <c r="M1083" s="273"/>
      <c r="N1083" s="274"/>
      <c r="O1083" s="274"/>
      <c r="P1083" s="274"/>
      <c r="Q1083" s="274"/>
      <c r="R1083" s="274"/>
      <c r="S1083" s="274"/>
      <c r="T1083" s="27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76" t="s">
        <v>283</v>
      </c>
      <c r="AU1083" s="276" t="s">
        <v>85</v>
      </c>
      <c r="AV1083" s="15" t="s">
        <v>281</v>
      </c>
      <c r="AW1083" s="15" t="s">
        <v>32</v>
      </c>
      <c r="AX1083" s="15" t="s">
        <v>83</v>
      </c>
      <c r="AY1083" s="276" t="s">
        <v>274</v>
      </c>
    </row>
    <row r="1084" s="2" customFormat="1" ht="24.15" customHeight="1">
      <c r="A1084" s="39"/>
      <c r="B1084" s="40"/>
      <c r="C1084" s="230" t="s">
        <v>1195</v>
      </c>
      <c r="D1084" s="230" t="s">
        <v>276</v>
      </c>
      <c r="E1084" s="231" t="s">
        <v>1196</v>
      </c>
      <c r="F1084" s="232" t="s">
        <v>1197</v>
      </c>
      <c r="G1084" s="233" t="s">
        <v>341</v>
      </c>
      <c r="H1084" s="234">
        <v>0.35699999999999998</v>
      </c>
      <c r="I1084" s="235"/>
      <c r="J1084" s="236">
        <f>ROUND(I1084*H1084,2)</f>
        <v>0</v>
      </c>
      <c r="K1084" s="232" t="s">
        <v>280</v>
      </c>
      <c r="L1084" s="45"/>
      <c r="M1084" s="237" t="s">
        <v>1</v>
      </c>
      <c r="N1084" s="238" t="s">
        <v>41</v>
      </c>
      <c r="O1084" s="92"/>
      <c r="P1084" s="239">
        <f>O1084*H1084</f>
        <v>0</v>
      </c>
      <c r="Q1084" s="239">
        <v>1.0492699999999999</v>
      </c>
      <c r="R1084" s="239">
        <f>Q1084*H1084</f>
        <v>0.37458938999999997</v>
      </c>
      <c r="S1084" s="239">
        <v>0</v>
      </c>
      <c r="T1084" s="240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41" t="s">
        <v>281</v>
      </c>
      <c r="AT1084" s="241" t="s">
        <v>276</v>
      </c>
      <c r="AU1084" s="241" t="s">
        <v>85</v>
      </c>
      <c r="AY1084" s="18" t="s">
        <v>274</v>
      </c>
      <c r="BE1084" s="242">
        <f>IF(N1084="základní",J1084,0)</f>
        <v>0</v>
      </c>
      <c r="BF1084" s="242">
        <f>IF(N1084="snížená",J1084,0)</f>
        <v>0</v>
      </c>
      <c r="BG1084" s="242">
        <f>IF(N1084="zákl. přenesená",J1084,0)</f>
        <v>0</v>
      </c>
      <c r="BH1084" s="242">
        <f>IF(N1084="sníž. přenesená",J1084,0)</f>
        <v>0</v>
      </c>
      <c r="BI1084" s="242">
        <f>IF(N1084="nulová",J1084,0)</f>
        <v>0</v>
      </c>
      <c r="BJ1084" s="18" t="s">
        <v>83</v>
      </c>
      <c r="BK1084" s="242">
        <f>ROUND(I1084*H1084,2)</f>
        <v>0</v>
      </c>
      <c r="BL1084" s="18" t="s">
        <v>281</v>
      </c>
      <c r="BM1084" s="241" t="s">
        <v>1198</v>
      </c>
    </row>
    <row r="1085" s="13" customFormat="1">
      <c r="A1085" s="13"/>
      <c r="B1085" s="243"/>
      <c r="C1085" s="244"/>
      <c r="D1085" s="245" t="s">
        <v>283</v>
      </c>
      <c r="E1085" s="246" t="s">
        <v>1</v>
      </c>
      <c r="F1085" s="247" t="s">
        <v>1199</v>
      </c>
      <c r="G1085" s="244"/>
      <c r="H1085" s="248">
        <v>0.35699999999999998</v>
      </c>
      <c r="I1085" s="249"/>
      <c r="J1085" s="244"/>
      <c r="K1085" s="244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4" t="s">
        <v>283</v>
      </c>
      <c r="AU1085" s="254" t="s">
        <v>85</v>
      </c>
      <c r="AV1085" s="13" t="s">
        <v>85</v>
      </c>
      <c r="AW1085" s="13" t="s">
        <v>32</v>
      </c>
      <c r="AX1085" s="13" t="s">
        <v>76</v>
      </c>
      <c r="AY1085" s="254" t="s">
        <v>274</v>
      </c>
    </row>
    <row r="1086" s="14" customFormat="1">
      <c r="A1086" s="14"/>
      <c r="B1086" s="255"/>
      <c r="C1086" s="256"/>
      <c r="D1086" s="245" t="s">
        <v>283</v>
      </c>
      <c r="E1086" s="257" t="s">
        <v>1</v>
      </c>
      <c r="F1086" s="258" t="s">
        <v>285</v>
      </c>
      <c r="G1086" s="256"/>
      <c r="H1086" s="259">
        <v>0.35699999999999998</v>
      </c>
      <c r="I1086" s="260"/>
      <c r="J1086" s="256"/>
      <c r="K1086" s="256"/>
      <c r="L1086" s="261"/>
      <c r="M1086" s="262"/>
      <c r="N1086" s="263"/>
      <c r="O1086" s="263"/>
      <c r="P1086" s="263"/>
      <c r="Q1086" s="263"/>
      <c r="R1086" s="263"/>
      <c r="S1086" s="263"/>
      <c r="T1086" s="26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5" t="s">
        <v>283</v>
      </c>
      <c r="AU1086" s="265" t="s">
        <v>85</v>
      </c>
      <c r="AV1086" s="14" t="s">
        <v>106</v>
      </c>
      <c r="AW1086" s="14" t="s">
        <v>32</v>
      </c>
      <c r="AX1086" s="14" t="s">
        <v>76</v>
      </c>
      <c r="AY1086" s="265" t="s">
        <v>274</v>
      </c>
    </row>
    <row r="1087" s="15" customFormat="1">
      <c r="A1087" s="15"/>
      <c r="B1087" s="266"/>
      <c r="C1087" s="267"/>
      <c r="D1087" s="245" t="s">
        <v>283</v>
      </c>
      <c r="E1087" s="268" t="s">
        <v>1</v>
      </c>
      <c r="F1087" s="269" t="s">
        <v>286</v>
      </c>
      <c r="G1087" s="267"/>
      <c r="H1087" s="270">
        <v>0.35699999999999998</v>
      </c>
      <c r="I1087" s="271"/>
      <c r="J1087" s="267"/>
      <c r="K1087" s="267"/>
      <c r="L1087" s="272"/>
      <c r="M1087" s="273"/>
      <c r="N1087" s="274"/>
      <c r="O1087" s="274"/>
      <c r="P1087" s="274"/>
      <c r="Q1087" s="274"/>
      <c r="R1087" s="274"/>
      <c r="S1087" s="274"/>
      <c r="T1087" s="27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76" t="s">
        <v>283</v>
      </c>
      <c r="AU1087" s="276" t="s">
        <v>85</v>
      </c>
      <c r="AV1087" s="15" t="s">
        <v>281</v>
      </c>
      <c r="AW1087" s="15" t="s">
        <v>32</v>
      </c>
      <c r="AX1087" s="15" t="s">
        <v>83</v>
      </c>
      <c r="AY1087" s="276" t="s">
        <v>274</v>
      </c>
    </row>
    <row r="1088" s="2" customFormat="1" ht="24.15" customHeight="1">
      <c r="A1088" s="39"/>
      <c r="B1088" s="40"/>
      <c r="C1088" s="230" t="s">
        <v>1200</v>
      </c>
      <c r="D1088" s="230" t="s">
        <v>276</v>
      </c>
      <c r="E1088" s="231" t="s">
        <v>1201</v>
      </c>
      <c r="F1088" s="232" t="s">
        <v>1202</v>
      </c>
      <c r="G1088" s="233" t="s">
        <v>279</v>
      </c>
      <c r="H1088" s="234">
        <v>12.9</v>
      </c>
      <c r="I1088" s="235"/>
      <c r="J1088" s="236">
        <f>ROUND(I1088*H1088,2)</f>
        <v>0</v>
      </c>
      <c r="K1088" s="232" t="s">
        <v>280</v>
      </c>
      <c r="L1088" s="45"/>
      <c r="M1088" s="237" t="s">
        <v>1</v>
      </c>
      <c r="N1088" s="238" t="s">
        <v>41</v>
      </c>
      <c r="O1088" s="92"/>
      <c r="P1088" s="239">
        <f>O1088*H1088</f>
        <v>0</v>
      </c>
      <c r="Q1088" s="239">
        <v>0.01282</v>
      </c>
      <c r="R1088" s="239">
        <f>Q1088*H1088</f>
        <v>0.165378</v>
      </c>
      <c r="S1088" s="239">
        <v>0</v>
      </c>
      <c r="T1088" s="240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1" t="s">
        <v>281</v>
      </c>
      <c r="AT1088" s="241" t="s">
        <v>276</v>
      </c>
      <c r="AU1088" s="241" t="s">
        <v>85</v>
      </c>
      <c r="AY1088" s="18" t="s">
        <v>274</v>
      </c>
      <c r="BE1088" s="242">
        <f>IF(N1088="základní",J1088,0)</f>
        <v>0</v>
      </c>
      <c r="BF1088" s="242">
        <f>IF(N1088="snížená",J1088,0)</f>
        <v>0</v>
      </c>
      <c r="BG1088" s="242">
        <f>IF(N1088="zákl. přenesená",J1088,0)</f>
        <v>0</v>
      </c>
      <c r="BH1088" s="242">
        <f>IF(N1088="sníž. přenesená",J1088,0)</f>
        <v>0</v>
      </c>
      <c r="BI1088" s="242">
        <f>IF(N1088="nulová",J1088,0)</f>
        <v>0</v>
      </c>
      <c r="BJ1088" s="18" t="s">
        <v>83</v>
      </c>
      <c r="BK1088" s="242">
        <f>ROUND(I1088*H1088,2)</f>
        <v>0</v>
      </c>
      <c r="BL1088" s="18" t="s">
        <v>281</v>
      </c>
      <c r="BM1088" s="241" t="s">
        <v>1203</v>
      </c>
    </row>
    <row r="1089" s="13" customFormat="1">
      <c r="A1089" s="13"/>
      <c r="B1089" s="243"/>
      <c r="C1089" s="244"/>
      <c r="D1089" s="245" t="s">
        <v>283</v>
      </c>
      <c r="E1089" s="246" t="s">
        <v>1</v>
      </c>
      <c r="F1089" s="247" t="s">
        <v>1204</v>
      </c>
      <c r="G1089" s="244"/>
      <c r="H1089" s="248">
        <v>4.0599999999999996</v>
      </c>
      <c r="I1089" s="249"/>
      <c r="J1089" s="244"/>
      <c r="K1089" s="244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4" t="s">
        <v>283</v>
      </c>
      <c r="AU1089" s="254" t="s">
        <v>85</v>
      </c>
      <c r="AV1089" s="13" t="s">
        <v>85</v>
      </c>
      <c r="AW1089" s="13" t="s">
        <v>32</v>
      </c>
      <c r="AX1089" s="13" t="s">
        <v>76</v>
      </c>
      <c r="AY1089" s="254" t="s">
        <v>274</v>
      </c>
    </row>
    <row r="1090" s="13" customFormat="1">
      <c r="A1090" s="13"/>
      <c r="B1090" s="243"/>
      <c r="C1090" s="244"/>
      <c r="D1090" s="245" t="s">
        <v>283</v>
      </c>
      <c r="E1090" s="246" t="s">
        <v>1</v>
      </c>
      <c r="F1090" s="247" t="s">
        <v>1205</v>
      </c>
      <c r="G1090" s="244"/>
      <c r="H1090" s="248">
        <v>7.9699999999999998</v>
      </c>
      <c r="I1090" s="249"/>
      <c r="J1090" s="244"/>
      <c r="K1090" s="244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4" t="s">
        <v>283</v>
      </c>
      <c r="AU1090" s="254" t="s">
        <v>85</v>
      </c>
      <c r="AV1090" s="13" t="s">
        <v>85</v>
      </c>
      <c r="AW1090" s="13" t="s">
        <v>32</v>
      </c>
      <c r="AX1090" s="13" t="s">
        <v>76</v>
      </c>
      <c r="AY1090" s="254" t="s">
        <v>274</v>
      </c>
    </row>
    <row r="1091" s="13" customFormat="1">
      <c r="A1091" s="13"/>
      <c r="B1091" s="243"/>
      <c r="C1091" s="244"/>
      <c r="D1091" s="245" t="s">
        <v>283</v>
      </c>
      <c r="E1091" s="246" t="s">
        <v>1</v>
      </c>
      <c r="F1091" s="247" t="s">
        <v>1206</v>
      </c>
      <c r="G1091" s="244"/>
      <c r="H1091" s="248">
        <v>0.87</v>
      </c>
      <c r="I1091" s="249"/>
      <c r="J1091" s="244"/>
      <c r="K1091" s="244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4" t="s">
        <v>283</v>
      </c>
      <c r="AU1091" s="254" t="s">
        <v>85</v>
      </c>
      <c r="AV1091" s="13" t="s">
        <v>85</v>
      </c>
      <c r="AW1091" s="13" t="s">
        <v>32</v>
      </c>
      <c r="AX1091" s="13" t="s">
        <v>76</v>
      </c>
      <c r="AY1091" s="254" t="s">
        <v>274</v>
      </c>
    </row>
    <row r="1092" s="14" customFormat="1">
      <c r="A1092" s="14"/>
      <c r="B1092" s="255"/>
      <c r="C1092" s="256"/>
      <c r="D1092" s="245" t="s">
        <v>283</v>
      </c>
      <c r="E1092" s="257" t="s">
        <v>1</v>
      </c>
      <c r="F1092" s="258" t="s">
        <v>285</v>
      </c>
      <c r="G1092" s="256"/>
      <c r="H1092" s="259">
        <v>12.9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5" t="s">
        <v>283</v>
      </c>
      <c r="AU1092" s="265" t="s">
        <v>85</v>
      </c>
      <c r="AV1092" s="14" t="s">
        <v>106</v>
      </c>
      <c r="AW1092" s="14" t="s">
        <v>32</v>
      </c>
      <c r="AX1092" s="14" t="s">
        <v>76</v>
      </c>
      <c r="AY1092" s="265" t="s">
        <v>274</v>
      </c>
    </row>
    <row r="1093" s="15" customFormat="1">
      <c r="A1093" s="15"/>
      <c r="B1093" s="266"/>
      <c r="C1093" s="267"/>
      <c r="D1093" s="245" t="s">
        <v>283</v>
      </c>
      <c r="E1093" s="268" t="s">
        <v>1</v>
      </c>
      <c r="F1093" s="269" t="s">
        <v>286</v>
      </c>
      <c r="G1093" s="267"/>
      <c r="H1093" s="270">
        <v>12.9</v>
      </c>
      <c r="I1093" s="271"/>
      <c r="J1093" s="267"/>
      <c r="K1093" s="267"/>
      <c r="L1093" s="272"/>
      <c r="M1093" s="273"/>
      <c r="N1093" s="274"/>
      <c r="O1093" s="274"/>
      <c r="P1093" s="274"/>
      <c r="Q1093" s="274"/>
      <c r="R1093" s="274"/>
      <c r="S1093" s="274"/>
      <c r="T1093" s="27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6" t="s">
        <v>283</v>
      </c>
      <c r="AU1093" s="276" t="s">
        <v>85</v>
      </c>
      <c r="AV1093" s="15" t="s">
        <v>281</v>
      </c>
      <c r="AW1093" s="15" t="s">
        <v>32</v>
      </c>
      <c r="AX1093" s="15" t="s">
        <v>83</v>
      </c>
      <c r="AY1093" s="276" t="s">
        <v>274</v>
      </c>
    </row>
    <row r="1094" s="2" customFormat="1" ht="24.15" customHeight="1">
      <c r="A1094" s="39"/>
      <c r="B1094" s="40"/>
      <c r="C1094" s="230" t="s">
        <v>1207</v>
      </c>
      <c r="D1094" s="230" t="s">
        <v>276</v>
      </c>
      <c r="E1094" s="231" t="s">
        <v>1208</v>
      </c>
      <c r="F1094" s="232" t="s">
        <v>1209</v>
      </c>
      <c r="G1094" s="233" t="s">
        <v>279</v>
      </c>
      <c r="H1094" s="234">
        <v>12.9</v>
      </c>
      <c r="I1094" s="235"/>
      <c r="J1094" s="236">
        <f>ROUND(I1094*H1094,2)</f>
        <v>0</v>
      </c>
      <c r="K1094" s="232" t="s">
        <v>280</v>
      </c>
      <c r="L1094" s="45"/>
      <c r="M1094" s="237" t="s">
        <v>1</v>
      </c>
      <c r="N1094" s="238" t="s">
        <v>41</v>
      </c>
      <c r="O1094" s="92"/>
      <c r="P1094" s="239">
        <f>O1094*H1094</f>
        <v>0</v>
      </c>
      <c r="Q1094" s="239">
        <v>0</v>
      </c>
      <c r="R1094" s="239">
        <f>Q1094*H1094</f>
        <v>0</v>
      </c>
      <c r="S1094" s="239">
        <v>0</v>
      </c>
      <c r="T1094" s="240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1" t="s">
        <v>281</v>
      </c>
      <c r="AT1094" s="241" t="s">
        <v>276</v>
      </c>
      <c r="AU1094" s="241" t="s">
        <v>85</v>
      </c>
      <c r="AY1094" s="18" t="s">
        <v>274</v>
      </c>
      <c r="BE1094" s="242">
        <f>IF(N1094="základní",J1094,0)</f>
        <v>0</v>
      </c>
      <c r="BF1094" s="242">
        <f>IF(N1094="snížená",J1094,0)</f>
        <v>0</v>
      </c>
      <c r="BG1094" s="242">
        <f>IF(N1094="zákl. přenesená",J1094,0)</f>
        <v>0</v>
      </c>
      <c r="BH1094" s="242">
        <f>IF(N1094="sníž. přenesená",J1094,0)</f>
        <v>0</v>
      </c>
      <c r="BI1094" s="242">
        <f>IF(N1094="nulová",J1094,0)</f>
        <v>0</v>
      </c>
      <c r="BJ1094" s="18" t="s">
        <v>83</v>
      </c>
      <c r="BK1094" s="242">
        <f>ROUND(I1094*H1094,2)</f>
        <v>0</v>
      </c>
      <c r="BL1094" s="18" t="s">
        <v>281</v>
      </c>
      <c r="BM1094" s="241" t="s">
        <v>1210</v>
      </c>
    </row>
    <row r="1095" s="2" customFormat="1" ht="16.5" customHeight="1">
      <c r="A1095" s="39"/>
      <c r="B1095" s="40"/>
      <c r="C1095" s="230" t="s">
        <v>1211</v>
      </c>
      <c r="D1095" s="230" t="s">
        <v>276</v>
      </c>
      <c r="E1095" s="231" t="s">
        <v>1212</v>
      </c>
      <c r="F1095" s="232" t="s">
        <v>1213</v>
      </c>
      <c r="G1095" s="233" t="s">
        <v>279</v>
      </c>
      <c r="H1095" s="234">
        <v>4.6749999999999998</v>
      </c>
      <c r="I1095" s="235"/>
      <c r="J1095" s="236">
        <f>ROUND(I1095*H1095,2)</f>
        <v>0</v>
      </c>
      <c r="K1095" s="232" t="s">
        <v>280</v>
      </c>
      <c r="L1095" s="45"/>
      <c r="M1095" s="237" t="s">
        <v>1</v>
      </c>
      <c r="N1095" s="238" t="s">
        <v>41</v>
      </c>
      <c r="O1095" s="92"/>
      <c r="P1095" s="239">
        <f>O1095*H1095</f>
        <v>0</v>
      </c>
      <c r="Q1095" s="239">
        <v>0.0065799999999999999</v>
      </c>
      <c r="R1095" s="239">
        <f>Q1095*H1095</f>
        <v>0.030761499999999997</v>
      </c>
      <c r="S1095" s="239">
        <v>0</v>
      </c>
      <c r="T1095" s="240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1" t="s">
        <v>281</v>
      </c>
      <c r="AT1095" s="241" t="s">
        <v>276</v>
      </c>
      <c r="AU1095" s="241" t="s">
        <v>85</v>
      </c>
      <c r="AY1095" s="18" t="s">
        <v>274</v>
      </c>
      <c r="BE1095" s="242">
        <f>IF(N1095="základní",J1095,0)</f>
        <v>0</v>
      </c>
      <c r="BF1095" s="242">
        <f>IF(N1095="snížená",J1095,0)</f>
        <v>0</v>
      </c>
      <c r="BG1095" s="242">
        <f>IF(N1095="zákl. přenesená",J1095,0)</f>
        <v>0</v>
      </c>
      <c r="BH1095" s="242">
        <f>IF(N1095="sníž. přenesená",J1095,0)</f>
        <v>0</v>
      </c>
      <c r="BI1095" s="242">
        <f>IF(N1095="nulová",J1095,0)</f>
        <v>0</v>
      </c>
      <c r="BJ1095" s="18" t="s">
        <v>83</v>
      </c>
      <c r="BK1095" s="242">
        <f>ROUND(I1095*H1095,2)</f>
        <v>0</v>
      </c>
      <c r="BL1095" s="18" t="s">
        <v>281</v>
      </c>
      <c r="BM1095" s="241" t="s">
        <v>1214</v>
      </c>
    </row>
    <row r="1096" s="13" customFormat="1">
      <c r="A1096" s="13"/>
      <c r="B1096" s="243"/>
      <c r="C1096" s="244"/>
      <c r="D1096" s="245" t="s">
        <v>283</v>
      </c>
      <c r="E1096" s="246" t="s">
        <v>1</v>
      </c>
      <c r="F1096" s="247" t="s">
        <v>1215</v>
      </c>
      <c r="G1096" s="244"/>
      <c r="H1096" s="248">
        <v>4.226</v>
      </c>
      <c r="I1096" s="249"/>
      <c r="J1096" s="244"/>
      <c r="K1096" s="244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4" t="s">
        <v>283</v>
      </c>
      <c r="AU1096" s="254" t="s">
        <v>85</v>
      </c>
      <c r="AV1096" s="13" t="s">
        <v>85</v>
      </c>
      <c r="AW1096" s="13" t="s">
        <v>32</v>
      </c>
      <c r="AX1096" s="13" t="s">
        <v>76</v>
      </c>
      <c r="AY1096" s="254" t="s">
        <v>274</v>
      </c>
    </row>
    <row r="1097" s="13" customFormat="1">
      <c r="A1097" s="13"/>
      <c r="B1097" s="243"/>
      <c r="C1097" s="244"/>
      <c r="D1097" s="245" t="s">
        <v>283</v>
      </c>
      <c r="E1097" s="246" t="s">
        <v>1</v>
      </c>
      <c r="F1097" s="247" t="s">
        <v>1216</v>
      </c>
      <c r="G1097" s="244"/>
      <c r="H1097" s="248">
        <v>0.44900000000000001</v>
      </c>
      <c r="I1097" s="249"/>
      <c r="J1097" s="244"/>
      <c r="K1097" s="244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4" t="s">
        <v>283</v>
      </c>
      <c r="AU1097" s="254" t="s">
        <v>85</v>
      </c>
      <c r="AV1097" s="13" t="s">
        <v>85</v>
      </c>
      <c r="AW1097" s="13" t="s">
        <v>32</v>
      </c>
      <c r="AX1097" s="13" t="s">
        <v>76</v>
      </c>
      <c r="AY1097" s="254" t="s">
        <v>274</v>
      </c>
    </row>
    <row r="1098" s="14" customFormat="1">
      <c r="A1098" s="14"/>
      <c r="B1098" s="255"/>
      <c r="C1098" s="256"/>
      <c r="D1098" s="245" t="s">
        <v>283</v>
      </c>
      <c r="E1098" s="257" t="s">
        <v>1</v>
      </c>
      <c r="F1098" s="258" t="s">
        <v>285</v>
      </c>
      <c r="G1098" s="256"/>
      <c r="H1098" s="259">
        <v>4.6749999999999998</v>
      </c>
      <c r="I1098" s="260"/>
      <c r="J1098" s="256"/>
      <c r="K1098" s="256"/>
      <c r="L1098" s="261"/>
      <c r="M1098" s="262"/>
      <c r="N1098" s="263"/>
      <c r="O1098" s="263"/>
      <c r="P1098" s="263"/>
      <c r="Q1098" s="263"/>
      <c r="R1098" s="263"/>
      <c r="S1098" s="263"/>
      <c r="T1098" s="26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5" t="s">
        <v>283</v>
      </c>
      <c r="AU1098" s="265" t="s">
        <v>85</v>
      </c>
      <c r="AV1098" s="14" t="s">
        <v>106</v>
      </c>
      <c r="AW1098" s="14" t="s">
        <v>32</v>
      </c>
      <c r="AX1098" s="14" t="s">
        <v>76</v>
      </c>
      <c r="AY1098" s="265" t="s">
        <v>274</v>
      </c>
    </row>
    <row r="1099" s="15" customFormat="1">
      <c r="A1099" s="15"/>
      <c r="B1099" s="266"/>
      <c r="C1099" s="267"/>
      <c r="D1099" s="245" t="s">
        <v>283</v>
      </c>
      <c r="E1099" s="268" t="s">
        <v>1</v>
      </c>
      <c r="F1099" s="269" t="s">
        <v>286</v>
      </c>
      <c r="G1099" s="267"/>
      <c r="H1099" s="270">
        <v>4.6749999999999998</v>
      </c>
      <c r="I1099" s="271"/>
      <c r="J1099" s="267"/>
      <c r="K1099" s="267"/>
      <c r="L1099" s="272"/>
      <c r="M1099" s="273"/>
      <c r="N1099" s="274"/>
      <c r="O1099" s="274"/>
      <c r="P1099" s="274"/>
      <c r="Q1099" s="274"/>
      <c r="R1099" s="274"/>
      <c r="S1099" s="274"/>
      <c r="T1099" s="27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76" t="s">
        <v>283</v>
      </c>
      <c r="AU1099" s="276" t="s">
        <v>85</v>
      </c>
      <c r="AV1099" s="15" t="s">
        <v>281</v>
      </c>
      <c r="AW1099" s="15" t="s">
        <v>32</v>
      </c>
      <c r="AX1099" s="15" t="s">
        <v>83</v>
      </c>
      <c r="AY1099" s="276" t="s">
        <v>274</v>
      </c>
    </row>
    <row r="1100" s="2" customFormat="1" ht="16.5" customHeight="1">
      <c r="A1100" s="39"/>
      <c r="B1100" s="40"/>
      <c r="C1100" s="230" t="s">
        <v>1217</v>
      </c>
      <c r="D1100" s="230" t="s">
        <v>276</v>
      </c>
      <c r="E1100" s="231" t="s">
        <v>1218</v>
      </c>
      <c r="F1100" s="232" t="s">
        <v>1219</v>
      </c>
      <c r="G1100" s="233" t="s">
        <v>279</v>
      </c>
      <c r="H1100" s="234">
        <v>4.6749999999999998</v>
      </c>
      <c r="I1100" s="235"/>
      <c r="J1100" s="236">
        <f>ROUND(I1100*H1100,2)</f>
        <v>0</v>
      </c>
      <c r="K1100" s="232" t="s">
        <v>280</v>
      </c>
      <c r="L1100" s="45"/>
      <c r="M1100" s="237" t="s">
        <v>1</v>
      </c>
      <c r="N1100" s="238" t="s">
        <v>41</v>
      </c>
      <c r="O1100" s="92"/>
      <c r="P1100" s="239">
        <f>O1100*H1100</f>
        <v>0</v>
      </c>
      <c r="Q1100" s="239">
        <v>0</v>
      </c>
      <c r="R1100" s="239">
        <f>Q1100*H1100</f>
        <v>0</v>
      </c>
      <c r="S1100" s="239">
        <v>0</v>
      </c>
      <c r="T1100" s="240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41" t="s">
        <v>281</v>
      </c>
      <c r="AT1100" s="241" t="s">
        <v>276</v>
      </c>
      <c r="AU1100" s="241" t="s">
        <v>85</v>
      </c>
      <c r="AY1100" s="18" t="s">
        <v>274</v>
      </c>
      <c r="BE1100" s="242">
        <f>IF(N1100="základní",J1100,0)</f>
        <v>0</v>
      </c>
      <c r="BF1100" s="242">
        <f>IF(N1100="snížená",J1100,0)</f>
        <v>0</v>
      </c>
      <c r="BG1100" s="242">
        <f>IF(N1100="zákl. přenesená",J1100,0)</f>
        <v>0</v>
      </c>
      <c r="BH1100" s="242">
        <f>IF(N1100="sníž. přenesená",J1100,0)</f>
        <v>0</v>
      </c>
      <c r="BI1100" s="242">
        <f>IF(N1100="nulová",J1100,0)</f>
        <v>0</v>
      </c>
      <c r="BJ1100" s="18" t="s">
        <v>83</v>
      </c>
      <c r="BK1100" s="242">
        <f>ROUND(I1100*H1100,2)</f>
        <v>0</v>
      </c>
      <c r="BL1100" s="18" t="s">
        <v>281</v>
      </c>
      <c r="BM1100" s="241" t="s">
        <v>1220</v>
      </c>
    </row>
    <row r="1101" s="12" customFormat="1" ht="22.8" customHeight="1">
      <c r="A1101" s="12"/>
      <c r="B1101" s="214"/>
      <c r="C1101" s="215"/>
      <c r="D1101" s="216" t="s">
        <v>75</v>
      </c>
      <c r="E1101" s="228" t="s">
        <v>316</v>
      </c>
      <c r="F1101" s="228" t="s">
        <v>1221</v>
      </c>
      <c r="G1101" s="215"/>
      <c r="H1101" s="215"/>
      <c r="I1101" s="218"/>
      <c r="J1101" s="229">
        <f>BK1101</f>
        <v>0</v>
      </c>
      <c r="K1101" s="215"/>
      <c r="L1101" s="220"/>
      <c r="M1101" s="221"/>
      <c r="N1101" s="222"/>
      <c r="O1101" s="222"/>
      <c r="P1101" s="223">
        <f>SUM(P1102:P1107)</f>
        <v>0</v>
      </c>
      <c r="Q1101" s="222"/>
      <c r="R1101" s="223">
        <f>SUM(R1102:R1107)</f>
        <v>26.345200000000002</v>
      </c>
      <c r="S1101" s="222"/>
      <c r="T1101" s="224">
        <f>SUM(T1102:T1107)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25" t="s">
        <v>83</v>
      </c>
      <c r="AT1101" s="226" t="s">
        <v>75</v>
      </c>
      <c r="AU1101" s="226" t="s">
        <v>83</v>
      </c>
      <c r="AY1101" s="225" t="s">
        <v>274</v>
      </c>
      <c r="BK1101" s="227">
        <f>SUM(BK1102:BK1107)</f>
        <v>0</v>
      </c>
    </row>
    <row r="1102" s="2" customFormat="1" ht="33" customHeight="1">
      <c r="A1102" s="39"/>
      <c r="B1102" s="40"/>
      <c r="C1102" s="230" t="s">
        <v>1222</v>
      </c>
      <c r="D1102" s="230" t="s">
        <v>276</v>
      </c>
      <c r="E1102" s="231" t="s">
        <v>1223</v>
      </c>
      <c r="F1102" s="232" t="s">
        <v>1224</v>
      </c>
      <c r="G1102" s="233" t="s">
        <v>279</v>
      </c>
      <c r="H1102" s="234">
        <v>121.25</v>
      </c>
      <c r="I1102" s="235"/>
      <c r="J1102" s="236">
        <f>ROUND(I1102*H1102,2)</f>
        <v>0</v>
      </c>
      <c r="K1102" s="232" t="s">
        <v>280</v>
      </c>
      <c r="L1102" s="45"/>
      <c r="M1102" s="237" t="s">
        <v>1</v>
      </c>
      <c r="N1102" s="238" t="s">
        <v>41</v>
      </c>
      <c r="O1102" s="92"/>
      <c r="P1102" s="239">
        <f>O1102*H1102</f>
        <v>0</v>
      </c>
      <c r="Q1102" s="239">
        <v>0.10100000000000001</v>
      </c>
      <c r="R1102" s="239">
        <f>Q1102*H1102</f>
        <v>12.246250000000002</v>
      </c>
      <c r="S1102" s="239">
        <v>0</v>
      </c>
      <c r="T1102" s="240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1" t="s">
        <v>281</v>
      </c>
      <c r="AT1102" s="241" t="s">
        <v>276</v>
      </c>
      <c r="AU1102" s="241" t="s">
        <v>85</v>
      </c>
      <c r="AY1102" s="18" t="s">
        <v>274</v>
      </c>
      <c r="BE1102" s="242">
        <f>IF(N1102="základní",J1102,0)</f>
        <v>0</v>
      </c>
      <c r="BF1102" s="242">
        <f>IF(N1102="snížená",J1102,0)</f>
        <v>0</v>
      </c>
      <c r="BG1102" s="242">
        <f>IF(N1102="zákl. přenesená",J1102,0)</f>
        <v>0</v>
      </c>
      <c r="BH1102" s="242">
        <f>IF(N1102="sníž. přenesená",J1102,0)</f>
        <v>0</v>
      </c>
      <c r="BI1102" s="242">
        <f>IF(N1102="nulová",J1102,0)</f>
        <v>0</v>
      </c>
      <c r="BJ1102" s="18" t="s">
        <v>83</v>
      </c>
      <c r="BK1102" s="242">
        <f>ROUND(I1102*H1102,2)</f>
        <v>0</v>
      </c>
      <c r="BL1102" s="18" t="s">
        <v>281</v>
      </c>
      <c r="BM1102" s="241" t="s">
        <v>1225</v>
      </c>
    </row>
    <row r="1103" s="13" customFormat="1">
      <c r="A1103" s="13"/>
      <c r="B1103" s="243"/>
      <c r="C1103" s="244"/>
      <c r="D1103" s="245" t="s">
        <v>283</v>
      </c>
      <c r="E1103" s="246" t="s">
        <v>1</v>
      </c>
      <c r="F1103" s="247" t="s">
        <v>1226</v>
      </c>
      <c r="G1103" s="244"/>
      <c r="H1103" s="248">
        <v>121.25</v>
      </c>
      <c r="I1103" s="249"/>
      <c r="J1103" s="244"/>
      <c r="K1103" s="244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4" t="s">
        <v>283</v>
      </c>
      <c r="AU1103" s="254" t="s">
        <v>85</v>
      </c>
      <c r="AV1103" s="13" t="s">
        <v>85</v>
      </c>
      <c r="AW1103" s="13" t="s">
        <v>32</v>
      </c>
      <c r="AX1103" s="13" t="s">
        <v>76</v>
      </c>
      <c r="AY1103" s="254" t="s">
        <v>274</v>
      </c>
    </row>
    <row r="1104" s="14" customFormat="1">
      <c r="A1104" s="14"/>
      <c r="B1104" s="255"/>
      <c r="C1104" s="256"/>
      <c r="D1104" s="245" t="s">
        <v>283</v>
      </c>
      <c r="E1104" s="257" t="s">
        <v>1</v>
      </c>
      <c r="F1104" s="258" t="s">
        <v>285</v>
      </c>
      <c r="G1104" s="256"/>
      <c r="H1104" s="259">
        <v>121.25</v>
      </c>
      <c r="I1104" s="260"/>
      <c r="J1104" s="256"/>
      <c r="K1104" s="256"/>
      <c r="L1104" s="261"/>
      <c r="M1104" s="262"/>
      <c r="N1104" s="263"/>
      <c r="O1104" s="263"/>
      <c r="P1104" s="263"/>
      <c r="Q1104" s="263"/>
      <c r="R1104" s="263"/>
      <c r="S1104" s="263"/>
      <c r="T1104" s="26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5" t="s">
        <v>283</v>
      </c>
      <c r="AU1104" s="265" t="s">
        <v>85</v>
      </c>
      <c r="AV1104" s="14" t="s">
        <v>106</v>
      </c>
      <c r="AW1104" s="14" t="s">
        <v>32</v>
      </c>
      <c r="AX1104" s="14" t="s">
        <v>76</v>
      </c>
      <c r="AY1104" s="265" t="s">
        <v>274</v>
      </c>
    </row>
    <row r="1105" s="15" customFormat="1">
      <c r="A1105" s="15"/>
      <c r="B1105" s="266"/>
      <c r="C1105" s="267"/>
      <c r="D1105" s="245" t="s">
        <v>283</v>
      </c>
      <c r="E1105" s="268" t="s">
        <v>1</v>
      </c>
      <c r="F1105" s="269" t="s">
        <v>286</v>
      </c>
      <c r="G1105" s="267"/>
      <c r="H1105" s="270">
        <v>121.25</v>
      </c>
      <c r="I1105" s="271"/>
      <c r="J1105" s="267"/>
      <c r="K1105" s="267"/>
      <c r="L1105" s="272"/>
      <c r="M1105" s="273"/>
      <c r="N1105" s="274"/>
      <c r="O1105" s="274"/>
      <c r="P1105" s="274"/>
      <c r="Q1105" s="274"/>
      <c r="R1105" s="274"/>
      <c r="S1105" s="274"/>
      <c r="T1105" s="27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6" t="s">
        <v>283</v>
      </c>
      <c r="AU1105" s="276" t="s">
        <v>85</v>
      </c>
      <c r="AV1105" s="15" t="s">
        <v>281</v>
      </c>
      <c r="AW1105" s="15" t="s">
        <v>32</v>
      </c>
      <c r="AX1105" s="15" t="s">
        <v>83</v>
      </c>
      <c r="AY1105" s="276" t="s">
        <v>274</v>
      </c>
    </row>
    <row r="1106" s="2" customFormat="1" ht="24.15" customHeight="1">
      <c r="A1106" s="39"/>
      <c r="B1106" s="40"/>
      <c r="C1106" s="287" t="s">
        <v>1227</v>
      </c>
      <c r="D1106" s="287" t="s">
        <v>385</v>
      </c>
      <c r="E1106" s="288" t="s">
        <v>1228</v>
      </c>
      <c r="F1106" s="289" t="s">
        <v>1229</v>
      </c>
      <c r="G1106" s="290" t="s">
        <v>279</v>
      </c>
      <c r="H1106" s="291">
        <v>123.675</v>
      </c>
      <c r="I1106" s="292"/>
      <c r="J1106" s="293">
        <f>ROUND(I1106*H1106,2)</f>
        <v>0</v>
      </c>
      <c r="K1106" s="289" t="s">
        <v>280</v>
      </c>
      <c r="L1106" s="294"/>
      <c r="M1106" s="295" t="s">
        <v>1</v>
      </c>
      <c r="N1106" s="296" t="s">
        <v>41</v>
      </c>
      <c r="O1106" s="92"/>
      <c r="P1106" s="239">
        <f>O1106*H1106</f>
        <v>0</v>
      </c>
      <c r="Q1106" s="239">
        <v>0.114</v>
      </c>
      <c r="R1106" s="239">
        <f>Q1106*H1106</f>
        <v>14.09895</v>
      </c>
      <c r="S1106" s="239">
        <v>0</v>
      </c>
      <c r="T1106" s="24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1" t="s">
        <v>333</v>
      </c>
      <c r="AT1106" s="241" t="s">
        <v>385</v>
      </c>
      <c r="AU1106" s="241" t="s">
        <v>85</v>
      </c>
      <c r="AY1106" s="18" t="s">
        <v>274</v>
      </c>
      <c r="BE1106" s="242">
        <f>IF(N1106="základní",J1106,0)</f>
        <v>0</v>
      </c>
      <c r="BF1106" s="242">
        <f>IF(N1106="snížená",J1106,0)</f>
        <v>0</v>
      </c>
      <c r="BG1106" s="242">
        <f>IF(N1106="zákl. přenesená",J1106,0)</f>
        <v>0</v>
      </c>
      <c r="BH1106" s="242">
        <f>IF(N1106="sníž. přenesená",J1106,0)</f>
        <v>0</v>
      </c>
      <c r="BI1106" s="242">
        <f>IF(N1106="nulová",J1106,0)</f>
        <v>0</v>
      </c>
      <c r="BJ1106" s="18" t="s">
        <v>83</v>
      </c>
      <c r="BK1106" s="242">
        <f>ROUND(I1106*H1106,2)</f>
        <v>0</v>
      </c>
      <c r="BL1106" s="18" t="s">
        <v>281</v>
      </c>
      <c r="BM1106" s="241" t="s">
        <v>1230</v>
      </c>
    </row>
    <row r="1107" s="13" customFormat="1">
      <c r="A1107" s="13"/>
      <c r="B1107" s="243"/>
      <c r="C1107" s="244"/>
      <c r="D1107" s="245" t="s">
        <v>283</v>
      </c>
      <c r="E1107" s="244"/>
      <c r="F1107" s="247" t="s">
        <v>1231</v>
      </c>
      <c r="G1107" s="244"/>
      <c r="H1107" s="248">
        <v>123.675</v>
      </c>
      <c r="I1107" s="249"/>
      <c r="J1107" s="244"/>
      <c r="K1107" s="244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4" t="s">
        <v>283</v>
      </c>
      <c r="AU1107" s="254" t="s">
        <v>85</v>
      </c>
      <c r="AV1107" s="13" t="s">
        <v>85</v>
      </c>
      <c r="AW1107" s="13" t="s">
        <v>4</v>
      </c>
      <c r="AX1107" s="13" t="s">
        <v>83</v>
      </c>
      <c r="AY1107" s="254" t="s">
        <v>274</v>
      </c>
    </row>
    <row r="1108" s="12" customFormat="1" ht="22.8" customHeight="1">
      <c r="A1108" s="12"/>
      <c r="B1108" s="214"/>
      <c r="C1108" s="215"/>
      <c r="D1108" s="216" t="s">
        <v>75</v>
      </c>
      <c r="E1108" s="228" t="s">
        <v>321</v>
      </c>
      <c r="F1108" s="228" t="s">
        <v>1232</v>
      </c>
      <c r="G1108" s="215"/>
      <c r="H1108" s="215"/>
      <c r="I1108" s="218"/>
      <c r="J1108" s="229">
        <f>BK1108</f>
        <v>0</v>
      </c>
      <c r="K1108" s="215"/>
      <c r="L1108" s="220"/>
      <c r="M1108" s="221"/>
      <c r="N1108" s="222"/>
      <c r="O1108" s="222"/>
      <c r="P1108" s="223">
        <f>SUM(P1109:P1369)</f>
        <v>0</v>
      </c>
      <c r="Q1108" s="222"/>
      <c r="R1108" s="223">
        <f>SUM(R1109:R1369)</f>
        <v>378.45079799999985</v>
      </c>
      <c r="S1108" s="222"/>
      <c r="T1108" s="224">
        <f>SUM(T1109:T1369)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25" t="s">
        <v>83</v>
      </c>
      <c r="AT1108" s="226" t="s">
        <v>75</v>
      </c>
      <c r="AU1108" s="226" t="s">
        <v>83</v>
      </c>
      <c r="AY1108" s="225" t="s">
        <v>274</v>
      </c>
      <c r="BK1108" s="227">
        <f>SUM(BK1109:BK1369)</f>
        <v>0</v>
      </c>
    </row>
    <row r="1109" s="2" customFormat="1" ht="24.15" customHeight="1">
      <c r="A1109" s="39"/>
      <c r="B1109" s="40"/>
      <c r="C1109" s="230" t="s">
        <v>1233</v>
      </c>
      <c r="D1109" s="230" t="s">
        <v>276</v>
      </c>
      <c r="E1109" s="231" t="s">
        <v>1234</v>
      </c>
      <c r="F1109" s="232" t="s">
        <v>1235</v>
      </c>
      <c r="G1109" s="233" t="s">
        <v>279</v>
      </c>
      <c r="H1109" s="234">
        <v>146.69999999999999</v>
      </c>
      <c r="I1109" s="235"/>
      <c r="J1109" s="236">
        <f>ROUND(I1109*H1109,2)</f>
        <v>0</v>
      </c>
      <c r="K1109" s="232" t="s">
        <v>280</v>
      </c>
      <c r="L1109" s="45"/>
      <c r="M1109" s="237" t="s">
        <v>1</v>
      </c>
      <c r="N1109" s="238" t="s">
        <v>41</v>
      </c>
      <c r="O1109" s="92"/>
      <c r="P1109" s="239">
        <f>O1109*H1109</f>
        <v>0</v>
      </c>
      <c r="Q1109" s="239">
        <v>0.0014</v>
      </c>
      <c r="R1109" s="239">
        <f>Q1109*H1109</f>
        <v>0.20537999999999998</v>
      </c>
      <c r="S1109" s="239">
        <v>0</v>
      </c>
      <c r="T1109" s="240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1" t="s">
        <v>281</v>
      </c>
      <c r="AT1109" s="241" t="s">
        <v>276</v>
      </c>
      <c r="AU1109" s="241" t="s">
        <v>85</v>
      </c>
      <c r="AY1109" s="18" t="s">
        <v>274</v>
      </c>
      <c r="BE1109" s="242">
        <f>IF(N1109="základní",J1109,0)</f>
        <v>0</v>
      </c>
      <c r="BF1109" s="242">
        <f>IF(N1109="snížená",J1109,0)</f>
        <v>0</v>
      </c>
      <c r="BG1109" s="242">
        <f>IF(N1109="zákl. přenesená",J1109,0)</f>
        <v>0</v>
      </c>
      <c r="BH1109" s="242">
        <f>IF(N1109="sníž. přenesená",J1109,0)</f>
        <v>0</v>
      </c>
      <c r="BI1109" s="242">
        <f>IF(N1109="nulová",J1109,0)</f>
        <v>0</v>
      </c>
      <c r="BJ1109" s="18" t="s">
        <v>83</v>
      </c>
      <c r="BK1109" s="242">
        <f>ROUND(I1109*H1109,2)</f>
        <v>0</v>
      </c>
      <c r="BL1109" s="18" t="s">
        <v>281</v>
      </c>
      <c r="BM1109" s="241" t="s">
        <v>1236</v>
      </c>
    </row>
    <row r="1110" s="13" customFormat="1">
      <c r="A1110" s="13"/>
      <c r="B1110" s="243"/>
      <c r="C1110" s="244"/>
      <c r="D1110" s="245" t="s">
        <v>283</v>
      </c>
      <c r="E1110" s="246" t="s">
        <v>1</v>
      </c>
      <c r="F1110" s="247" t="s">
        <v>1237</v>
      </c>
      <c r="G1110" s="244"/>
      <c r="H1110" s="248">
        <v>146.69999999999999</v>
      </c>
      <c r="I1110" s="249"/>
      <c r="J1110" s="244"/>
      <c r="K1110" s="244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4" t="s">
        <v>283</v>
      </c>
      <c r="AU1110" s="254" t="s">
        <v>85</v>
      </c>
      <c r="AV1110" s="13" t="s">
        <v>85</v>
      </c>
      <c r="AW1110" s="13" t="s">
        <v>32</v>
      </c>
      <c r="AX1110" s="13" t="s">
        <v>76</v>
      </c>
      <c r="AY1110" s="254" t="s">
        <v>274</v>
      </c>
    </row>
    <row r="1111" s="14" customFormat="1">
      <c r="A1111" s="14"/>
      <c r="B1111" s="255"/>
      <c r="C1111" s="256"/>
      <c r="D1111" s="245" t="s">
        <v>283</v>
      </c>
      <c r="E1111" s="257" t="s">
        <v>1</v>
      </c>
      <c r="F1111" s="258" t="s">
        <v>285</v>
      </c>
      <c r="G1111" s="256"/>
      <c r="H1111" s="259">
        <v>146.69999999999999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5" t="s">
        <v>283</v>
      </c>
      <c r="AU1111" s="265" t="s">
        <v>85</v>
      </c>
      <c r="AV1111" s="14" t="s">
        <v>106</v>
      </c>
      <c r="AW1111" s="14" t="s">
        <v>32</v>
      </c>
      <c r="AX1111" s="14" t="s">
        <v>76</v>
      </c>
      <c r="AY1111" s="265" t="s">
        <v>274</v>
      </c>
    </row>
    <row r="1112" s="15" customFormat="1">
      <c r="A1112" s="15"/>
      <c r="B1112" s="266"/>
      <c r="C1112" s="267"/>
      <c r="D1112" s="245" t="s">
        <v>283</v>
      </c>
      <c r="E1112" s="268" t="s">
        <v>1</v>
      </c>
      <c r="F1112" s="269" t="s">
        <v>286</v>
      </c>
      <c r="G1112" s="267"/>
      <c r="H1112" s="270">
        <v>146.69999999999999</v>
      </c>
      <c r="I1112" s="271"/>
      <c r="J1112" s="267"/>
      <c r="K1112" s="267"/>
      <c r="L1112" s="272"/>
      <c r="M1112" s="273"/>
      <c r="N1112" s="274"/>
      <c r="O1112" s="274"/>
      <c r="P1112" s="274"/>
      <c r="Q1112" s="274"/>
      <c r="R1112" s="274"/>
      <c r="S1112" s="274"/>
      <c r="T1112" s="27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6" t="s">
        <v>283</v>
      </c>
      <c r="AU1112" s="276" t="s">
        <v>85</v>
      </c>
      <c r="AV1112" s="15" t="s">
        <v>281</v>
      </c>
      <c r="AW1112" s="15" t="s">
        <v>32</v>
      </c>
      <c r="AX1112" s="15" t="s">
        <v>83</v>
      </c>
      <c r="AY1112" s="276" t="s">
        <v>274</v>
      </c>
    </row>
    <row r="1113" s="2" customFormat="1" ht="24.15" customHeight="1">
      <c r="A1113" s="39"/>
      <c r="B1113" s="40"/>
      <c r="C1113" s="230" t="s">
        <v>1238</v>
      </c>
      <c r="D1113" s="230" t="s">
        <v>276</v>
      </c>
      <c r="E1113" s="231" t="s">
        <v>1239</v>
      </c>
      <c r="F1113" s="232" t="s">
        <v>1240</v>
      </c>
      <c r="G1113" s="233" t="s">
        <v>279</v>
      </c>
      <c r="H1113" s="234">
        <v>12.800000000000001</v>
      </c>
      <c r="I1113" s="235"/>
      <c r="J1113" s="236">
        <f>ROUND(I1113*H1113,2)</f>
        <v>0</v>
      </c>
      <c r="K1113" s="232" t="s">
        <v>280</v>
      </c>
      <c r="L1113" s="45"/>
      <c r="M1113" s="237" t="s">
        <v>1</v>
      </c>
      <c r="N1113" s="238" t="s">
        <v>41</v>
      </c>
      <c r="O1113" s="92"/>
      <c r="P1113" s="239">
        <f>O1113*H1113</f>
        <v>0</v>
      </c>
      <c r="Q1113" s="239">
        <v>0.0014</v>
      </c>
      <c r="R1113" s="239">
        <f>Q1113*H1113</f>
        <v>0.017920000000000002</v>
      </c>
      <c r="S1113" s="239">
        <v>0</v>
      </c>
      <c r="T1113" s="240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1" t="s">
        <v>281</v>
      </c>
      <c r="AT1113" s="241" t="s">
        <v>276</v>
      </c>
      <c r="AU1113" s="241" t="s">
        <v>85</v>
      </c>
      <c r="AY1113" s="18" t="s">
        <v>274</v>
      </c>
      <c r="BE1113" s="242">
        <f>IF(N1113="základní",J1113,0)</f>
        <v>0</v>
      </c>
      <c r="BF1113" s="242">
        <f>IF(N1113="snížená",J1113,0)</f>
        <v>0</v>
      </c>
      <c r="BG1113" s="242">
        <f>IF(N1113="zákl. přenesená",J1113,0)</f>
        <v>0</v>
      </c>
      <c r="BH1113" s="242">
        <f>IF(N1113="sníž. přenesená",J1113,0)</f>
        <v>0</v>
      </c>
      <c r="BI1113" s="242">
        <f>IF(N1113="nulová",J1113,0)</f>
        <v>0</v>
      </c>
      <c r="BJ1113" s="18" t="s">
        <v>83</v>
      </c>
      <c r="BK1113" s="242">
        <f>ROUND(I1113*H1113,2)</f>
        <v>0</v>
      </c>
      <c r="BL1113" s="18" t="s">
        <v>281</v>
      </c>
      <c r="BM1113" s="241" t="s">
        <v>1241</v>
      </c>
    </row>
    <row r="1114" s="13" customFormat="1">
      <c r="A1114" s="13"/>
      <c r="B1114" s="243"/>
      <c r="C1114" s="244"/>
      <c r="D1114" s="245" t="s">
        <v>283</v>
      </c>
      <c r="E1114" s="246" t="s">
        <v>1</v>
      </c>
      <c r="F1114" s="247" t="s">
        <v>1242</v>
      </c>
      <c r="G1114" s="244"/>
      <c r="H1114" s="248">
        <v>12.800000000000001</v>
      </c>
      <c r="I1114" s="249"/>
      <c r="J1114" s="244"/>
      <c r="K1114" s="244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4" t="s">
        <v>283</v>
      </c>
      <c r="AU1114" s="254" t="s">
        <v>85</v>
      </c>
      <c r="AV1114" s="13" t="s">
        <v>85</v>
      </c>
      <c r="AW1114" s="13" t="s">
        <v>32</v>
      </c>
      <c r="AX1114" s="13" t="s">
        <v>76</v>
      </c>
      <c r="AY1114" s="254" t="s">
        <v>274</v>
      </c>
    </row>
    <row r="1115" s="14" customFormat="1">
      <c r="A1115" s="14"/>
      <c r="B1115" s="255"/>
      <c r="C1115" s="256"/>
      <c r="D1115" s="245" t="s">
        <v>283</v>
      </c>
      <c r="E1115" s="257" t="s">
        <v>1</v>
      </c>
      <c r="F1115" s="258" t="s">
        <v>285</v>
      </c>
      <c r="G1115" s="256"/>
      <c r="H1115" s="259">
        <v>12.800000000000001</v>
      </c>
      <c r="I1115" s="260"/>
      <c r="J1115" s="256"/>
      <c r="K1115" s="256"/>
      <c r="L1115" s="261"/>
      <c r="M1115" s="262"/>
      <c r="N1115" s="263"/>
      <c r="O1115" s="263"/>
      <c r="P1115" s="263"/>
      <c r="Q1115" s="263"/>
      <c r="R1115" s="263"/>
      <c r="S1115" s="263"/>
      <c r="T1115" s="26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5" t="s">
        <v>283</v>
      </c>
      <c r="AU1115" s="265" t="s">
        <v>85</v>
      </c>
      <c r="AV1115" s="14" t="s">
        <v>106</v>
      </c>
      <c r="AW1115" s="14" t="s">
        <v>32</v>
      </c>
      <c r="AX1115" s="14" t="s">
        <v>76</v>
      </c>
      <c r="AY1115" s="265" t="s">
        <v>274</v>
      </c>
    </row>
    <row r="1116" s="15" customFormat="1">
      <c r="A1116" s="15"/>
      <c r="B1116" s="266"/>
      <c r="C1116" s="267"/>
      <c r="D1116" s="245" t="s">
        <v>283</v>
      </c>
      <c r="E1116" s="268" t="s">
        <v>1</v>
      </c>
      <c r="F1116" s="269" t="s">
        <v>286</v>
      </c>
      <c r="G1116" s="267"/>
      <c r="H1116" s="270">
        <v>12.800000000000001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6" t="s">
        <v>283</v>
      </c>
      <c r="AU1116" s="276" t="s">
        <v>85</v>
      </c>
      <c r="AV1116" s="15" t="s">
        <v>281</v>
      </c>
      <c r="AW1116" s="15" t="s">
        <v>32</v>
      </c>
      <c r="AX1116" s="15" t="s">
        <v>83</v>
      </c>
      <c r="AY1116" s="276" t="s">
        <v>274</v>
      </c>
    </row>
    <row r="1117" s="2" customFormat="1" ht="24.15" customHeight="1">
      <c r="A1117" s="39"/>
      <c r="B1117" s="40"/>
      <c r="C1117" s="230" t="s">
        <v>1243</v>
      </c>
      <c r="D1117" s="230" t="s">
        <v>276</v>
      </c>
      <c r="E1117" s="231" t="s">
        <v>1244</v>
      </c>
      <c r="F1117" s="232" t="s">
        <v>1245</v>
      </c>
      <c r="G1117" s="233" t="s">
        <v>279</v>
      </c>
      <c r="H1117" s="234">
        <v>146.69999999999999</v>
      </c>
      <c r="I1117" s="235"/>
      <c r="J1117" s="236">
        <f>ROUND(I1117*H1117,2)</f>
        <v>0</v>
      </c>
      <c r="K1117" s="232" t="s">
        <v>280</v>
      </c>
      <c r="L1117" s="45"/>
      <c r="M1117" s="237" t="s">
        <v>1</v>
      </c>
      <c r="N1117" s="238" t="s">
        <v>41</v>
      </c>
      <c r="O1117" s="92"/>
      <c r="P1117" s="239">
        <f>O1117*H1117</f>
        <v>0</v>
      </c>
      <c r="Q1117" s="239">
        <v>0.0073499999999999998</v>
      </c>
      <c r="R1117" s="239">
        <f>Q1117*H1117</f>
        <v>1.0782449999999999</v>
      </c>
      <c r="S1117" s="239">
        <v>0</v>
      </c>
      <c r="T1117" s="240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1" t="s">
        <v>281</v>
      </c>
      <c r="AT1117" s="241" t="s">
        <v>276</v>
      </c>
      <c r="AU1117" s="241" t="s">
        <v>85</v>
      </c>
      <c r="AY1117" s="18" t="s">
        <v>274</v>
      </c>
      <c r="BE1117" s="242">
        <f>IF(N1117="základní",J1117,0)</f>
        <v>0</v>
      </c>
      <c r="BF1117" s="242">
        <f>IF(N1117="snížená",J1117,0)</f>
        <v>0</v>
      </c>
      <c r="BG1117" s="242">
        <f>IF(N1117="zákl. přenesená",J1117,0)</f>
        <v>0</v>
      </c>
      <c r="BH1117" s="242">
        <f>IF(N1117="sníž. přenesená",J1117,0)</f>
        <v>0</v>
      </c>
      <c r="BI1117" s="242">
        <f>IF(N1117="nulová",J1117,0)</f>
        <v>0</v>
      </c>
      <c r="BJ1117" s="18" t="s">
        <v>83</v>
      </c>
      <c r="BK1117" s="242">
        <f>ROUND(I1117*H1117,2)</f>
        <v>0</v>
      </c>
      <c r="BL1117" s="18" t="s">
        <v>281</v>
      </c>
      <c r="BM1117" s="241" t="s">
        <v>1246</v>
      </c>
    </row>
    <row r="1118" s="13" customFormat="1">
      <c r="A1118" s="13"/>
      <c r="B1118" s="243"/>
      <c r="C1118" s="244"/>
      <c r="D1118" s="245" t="s">
        <v>283</v>
      </c>
      <c r="E1118" s="246" t="s">
        <v>1</v>
      </c>
      <c r="F1118" s="247" t="s">
        <v>1237</v>
      </c>
      <c r="G1118" s="244"/>
      <c r="H1118" s="248">
        <v>146.69999999999999</v>
      </c>
      <c r="I1118" s="249"/>
      <c r="J1118" s="244"/>
      <c r="K1118" s="244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4" t="s">
        <v>283</v>
      </c>
      <c r="AU1118" s="254" t="s">
        <v>85</v>
      </c>
      <c r="AV1118" s="13" t="s">
        <v>85</v>
      </c>
      <c r="AW1118" s="13" t="s">
        <v>32</v>
      </c>
      <c r="AX1118" s="13" t="s">
        <v>76</v>
      </c>
      <c r="AY1118" s="254" t="s">
        <v>274</v>
      </c>
    </row>
    <row r="1119" s="14" customFormat="1">
      <c r="A1119" s="14"/>
      <c r="B1119" s="255"/>
      <c r="C1119" s="256"/>
      <c r="D1119" s="245" t="s">
        <v>283</v>
      </c>
      <c r="E1119" s="257" t="s">
        <v>1</v>
      </c>
      <c r="F1119" s="258" t="s">
        <v>285</v>
      </c>
      <c r="G1119" s="256"/>
      <c r="H1119" s="259">
        <v>146.69999999999999</v>
      </c>
      <c r="I1119" s="260"/>
      <c r="J1119" s="256"/>
      <c r="K1119" s="256"/>
      <c r="L1119" s="261"/>
      <c r="M1119" s="262"/>
      <c r="N1119" s="263"/>
      <c r="O1119" s="263"/>
      <c r="P1119" s="263"/>
      <c r="Q1119" s="263"/>
      <c r="R1119" s="263"/>
      <c r="S1119" s="263"/>
      <c r="T1119" s="26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5" t="s">
        <v>283</v>
      </c>
      <c r="AU1119" s="265" t="s">
        <v>85</v>
      </c>
      <c r="AV1119" s="14" t="s">
        <v>106</v>
      </c>
      <c r="AW1119" s="14" t="s">
        <v>32</v>
      </c>
      <c r="AX1119" s="14" t="s">
        <v>76</v>
      </c>
      <c r="AY1119" s="265" t="s">
        <v>274</v>
      </c>
    </row>
    <row r="1120" s="15" customFormat="1">
      <c r="A1120" s="15"/>
      <c r="B1120" s="266"/>
      <c r="C1120" s="267"/>
      <c r="D1120" s="245" t="s">
        <v>283</v>
      </c>
      <c r="E1120" s="268" t="s">
        <v>1</v>
      </c>
      <c r="F1120" s="269" t="s">
        <v>286</v>
      </c>
      <c r="G1120" s="267"/>
      <c r="H1120" s="270">
        <v>146.69999999999999</v>
      </c>
      <c r="I1120" s="271"/>
      <c r="J1120" s="267"/>
      <c r="K1120" s="267"/>
      <c r="L1120" s="272"/>
      <c r="M1120" s="273"/>
      <c r="N1120" s="274"/>
      <c r="O1120" s="274"/>
      <c r="P1120" s="274"/>
      <c r="Q1120" s="274"/>
      <c r="R1120" s="274"/>
      <c r="S1120" s="274"/>
      <c r="T1120" s="27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76" t="s">
        <v>283</v>
      </c>
      <c r="AU1120" s="276" t="s">
        <v>85</v>
      </c>
      <c r="AV1120" s="15" t="s">
        <v>281</v>
      </c>
      <c r="AW1120" s="15" t="s">
        <v>32</v>
      </c>
      <c r="AX1120" s="15" t="s">
        <v>83</v>
      </c>
      <c r="AY1120" s="276" t="s">
        <v>274</v>
      </c>
    </row>
    <row r="1121" s="2" customFormat="1" ht="24.15" customHeight="1">
      <c r="A1121" s="39"/>
      <c r="B1121" s="40"/>
      <c r="C1121" s="230" t="s">
        <v>1247</v>
      </c>
      <c r="D1121" s="230" t="s">
        <v>276</v>
      </c>
      <c r="E1121" s="231" t="s">
        <v>1248</v>
      </c>
      <c r="F1121" s="232" t="s">
        <v>1249</v>
      </c>
      <c r="G1121" s="233" t="s">
        <v>279</v>
      </c>
      <c r="H1121" s="234">
        <v>12.800000000000001</v>
      </c>
      <c r="I1121" s="235"/>
      <c r="J1121" s="236">
        <f>ROUND(I1121*H1121,2)</f>
        <v>0</v>
      </c>
      <c r="K1121" s="232" t="s">
        <v>280</v>
      </c>
      <c r="L1121" s="45"/>
      <c r="M1121" s="237" t="s">
        <v>1</v>
      </c>
      <c r="N1121" s="238" t="s">
        <v>41</v>
      </c>
      <c r="O1121" s="92"/>
      <c r="P1121" s="239">
        <f>O1121*H1121</f>
        <v>0</v>
      </c>
      <c r="Q1121" s="239">
        <v>0.0073499999999999998</v>
      </c>
      <c r="R1121" s="239">
        <f>Q1121*H1121</f>
        <v>0.094079999999999997</v>
      </c>
      <c r="S1121" s="239">
        <v>0</v>
      </c>
      <c r="T1121" s="240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1" t="s">
        <v>281</v>
      </c>
      <c r="AT1121" s="241" t="s">
        <v>276</v>
      </c>
      <c r="AU1121" s="241" t="s">
        <v>85</v>
      </c>
      <c r="AY1121" s="18" t="s">
        <v>274</v>
      </c>
      <c r="BE1121" s="242">
        <f>IF(N1121="základní",J1121,0)</f>
        <v>0</v>
      </c>
      <c r="BF1121" s="242">
        <f>IF(N1121="snížená",J1121,0)</f>
        <v>0</v>
      </c>
      <c r="BG1121" s="242">
        <f>IF(N1121="zákl. přenesená",J1121,0)</f>
        <v>0</v>
      </c>
      <c r="BH1121" s="242">
        <f>IF(N1121="sníž. přenesená",J1121,0)</f>
        <v>0</v>
      </c>
      <c r="BI1121" s="242">
        <f>IF(N1121="nulová",J1121,0)</f>
        <v>0</v>
      </c>
      <c r="BJ1121" s="18" t="s">
        <v>83</v>
      </c>
      <c r="BK1121" s="242">
        <f>ROUND(I1121*H1121,2)</f>
        <v>0</v>
      </c>
      <c r="BL1121" s="18" t="s">
        <v>281</v>
      </c>
      <c r="BM1121" s="241" t="s">
        <v>1250</v>
      </c>
    </row>
    <row r="1122" s="13" customFormat="1">
      <c r="A1122" s="13"/>
      <c r="B1122" s="243"/>
      <c r="C1122" s="244"/>
      <c r="D1122" s="245" t="s">
        <v>283</v>
      </c>
      <c r="E1122" s="246" t="s">
        <v>1</v>
      </c>
      <c r="F1122" s="247" t="s">
        <v>1242</v>
      </c>
      <c r="G1122" s="244"/>
      <c r="H1122" s="248">
        <v>12.800000000000001</v>
      </c>
      <c r="I1122" s="249"/>
      <c r="J1122" s="244"/>
      <c r="K1122" s="244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4" t="s">
        <v>283</v>
      </c>
      <c r="AU1122" s="254" t="s">
        <v>85</v>
      </c>
      <c r="AV1122" s="13" t="s">
        <v>85</v>
      </c>
      <c r="AW1122" s="13" t="s">
        <v>32</v>
      </c>
      <c r="AX1122" s="13" t="s">
        <v>76</v>
      </c>
      <c r="AY1122" s="254" t="s">
        <v>274</v>
      </c>
    </row>
    <row r="1123" s="14" customFormat="1">
      <c r="A1123" s="14"/>
      <c r="B1123" s="255"/>
      <c r="C1123" s="256"/>
      <c r="D1123" s="245" t="s">
        <v>283</v>
      </c>
      <c r="E1123" s="257" t="s">
        <v>1</v>
      </c>
      <c r="F1123" s="258" t="s">
        <v>285</v>
      </c>
      <c r="G1123" s="256"/>
      <c r="H1123" s="259">
        <v>12.800000000000001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5" t="s">
        <v>283</v>
      </c>
      <c r="AU1123" s="265" t="s">
        <v>85</v>
      </c>
      <c r="AV1123" s="14" t="s">
        <v>106</v>
      </c>
      <c r="AW1123" s="14" t="s">
        <v>32</v>
      </c>
      <c r="AX1123" s="14" t="s">
        <v>76</v>
      </c>
      <c r="AY1123" s="265" t="s">
        <v>274</v>
      </c>
    </row>
    <row r="1124" s="15" customFormat="1">
      <c r="A1124" s="15"/>
      <c r="B1124" s="266"/>
      <c r="C1124" s="267"/>
      <c r="D1124" s="245" t="s">
        <v>283</v>
      </c>
      <c r="E1124" s="268" t="s">
        <v>1</v>
      </c>
      <c r="F1124" s="269" t="s">
        <v>286</v>
      </c>
      <c r="G1124" s="267"/>
      <c r="H1124" s="270">
        <v>12.800000000000001</v>
      </c>
      <c r="I1124" s="271"/>
      <c r="J1124" s="267"/>
      <c r="K1124" s="267"/>
      <c r="L1124" s="272"/>
      <c r="M1124" s="273"/>
      <c r="N1124" s="274"/>
      <c r="O1124" s="274"/>
      <c r="P1124" s="274"/>
      <c r="Q1124" s="274"/>
      <c r="R1124" s="274"/>
      <c r="S1124" s="274"/>
      <c r="T1124" s="27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6" t="s">
        <v>283</v>
      </c>
      <c r="AU1124" s="276" t="s">
        <v>85</v>
      </c>
      <c r="AV1124" s="15" t="s">
        <v>281</v>
      </c>
      <c r="AW1124" s="15" t="s">
        <v>32</v>
      </c>
      <c r="AX1124" s="15" t="s">
        <v>83</v>
      </c>
      <c r="AY1124" s="276" t="s">
        <v>274</v>
      </c>
    </row>
    <row r="1125" s="2" customFormat="1" ht="24.15" customHeight="1">
      <c r="A1125" s="39"/>
      <c r="B1125" s="40"/>
      <c r="C1125" s="230" t="s">
        <v>1251</v>
      </c>
      <c r="D1125" s="230" t="s">
        <v>276</v>
      </c>
      <c r="E1125" s="231" t="s">
        <v>1252</v>
      </c>
      <c r="F1125" s="232" t="s">
        <v>1253</v>
      </c>
      <c r="G1125" s="233" t="s">
        <v>279</v>
      </c>
      <c r="H1125" s="234">
        <v>146.69999999999999</v>
      </c>
      <c r="I1125" s="235"/>
      <c r="J1125" s="236">
        <f>ROUND(I1125*H1125,2)</f>
        <v>0</v>
      </c>
      <c r="K1125" s="232" t="s">
        <v>280</v>
      </c>
      <c r="L1125" s="45"/>
      <c r="M1125" s="237" t="s">
        <v>1</v>
      </c>
      <c r="N1125" s="238" t="s">
        <v>41</v>
      </c>
      <c r="O1125" s="92"/>
      <c r="P1125" s="239">
        <f>O1125*H1125</f>
        <v>0</v>
      </c>
      <c r="Q1125" s="239">
        <v>0.0043800000000000002</v>
      </c>
      <c r="R1125" s="239">
        <f>Q1125*H1125</f>
        <v>0.64254599999999995</v>
      </c>
      <c r="S1125" s="239">
        <v>0</v>
      </c>
      <c r="T1125" s="240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1" t="s">
        <v>281</v>
      </c>
      <c r="AT1125" s="241" t="s">
        <v>276</v>
      </c>
      <c r="AU1125" s="241" t="s">
        <v>85</v>
      </c>
      <c r="AY1125" s="18" t="s">
        <v>274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8" t="s">
        <v>83</v>
      </c>
      <c r="BK1125" s="242">
        <f>ROUND(I1125*H1125,2)</f>
        <v>0</v>
      </c>
      <c r="BL1125" s="18" t="s">
        <v>281</v>
      </c>
      <c r="BM1125" s="241" t="s">
        <v>1254</v>
      </c>
    </row>
    <row r="1126" s="13" customFormat="1">
      <c r="A1126" s="13"/>
      <c r="B1126" s="243"/>
      <c r="C1126" s="244"/>
      <c r="D1126" s="245" t="s">
        <v>283</v>
      </c>
      <c r="E1126" s="246" t="s">
        <v>1</v>
      </c>
      <c r="F1126" s="247" t="s">
        <v>1237</v>
      </c>
      <c r="G1126" s="244"/>
      <c r="H1126" s="248">
        <v>146.69999999999999</v>
      </c>
      <c r="I1126" s="249"/>
      <c r="J1126" s="244"/>
      <c r="K1126" s="244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4" t="s">
        <v>283</v>
      </c>
      <c r="AU1126" s="254" t="s">
        <v>85</v>
      </c>
      <c r="AV1126" s="13" t="s">
        <v>85</v>
      </c>
      <c r="AW1126" s="13" t="s">
        <v>32</v>
      </c>
      <c r="AX1126" s="13" t="s">
        <v>76</v>
      </c>
      <c r="AY1126" s="254" t="s">
        <v>274</v>
      </c>
    </row>
    <row r="1127" s="14" customFormat="1">
      <c r="A1127" s="14"/>
      <c r="B1127" s="255"/>
      <c r="C1127" s="256"/>
      <c r="D1127" s="245" t="s">
        <v>283</v>
      </c>
      <c r="E1127" s="257" t="s">
        <v>1</v>
      </c>
      <c r="F1127" s="258" t="s">
        <v>285</v>
      </c>
      <c r="G1127" s="256"/>
      <c r="H1127" s="259">
        <v>146.69999999999999</v>
      </c>
      <c r="I1127" s="260"/>
      <c r="J1127" s="256"/>
      <c r="K1127" s="256"/>
      <c r="L1127" s="261"/>
      <c r="M1127" s="262"/>
      <c r="N1127" s="263"/>
      <c r="O1127" s="263"/>
      <c r="P1127" s="263"/>
      <c r="Q1127" s="263"/>
      <c r="R1127" s="263"/>
      <c r="S1127" s="263"/>
      <c r="T1127" s="26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5" t="s">
        <v>283</v>
      </c>
      <c r="AU1127" s="265" t="s">
        <v>85</v>
      </c>
      <c r="AV1127" s="14" t="s">
        <v>106</v>
      </c>
      <c r="AW1127" s="14" t="s">
        <v>32</v>
      </c>
      <c r="AX1127" s="14" t="s">
        <v>76</v>
      </c>
      <c r="AY1127" s="265" t="s">
        <v>274</v>
      </c>
    </row>
    <row r="1128" s="15" customFormat="1">
      <c r="A1128" s="15"/>
      <c r="B1128" s="266"/>
      <c r="C1128" s="267"/>
      <c r="D1128" s="245" t="s">
        <v>283</v>
      </c>
      <c r="E1128" s="268" t="s">
        <v>1</v>
      </c>
      <c r="F1128" s="269" t="s">
        <v>286</v>
      </c>
      <c r="G1128" s="267"/>
      <c r="H1128" s="270">
        <v>146.69999999999999</v>
      </c>
      <c r="I1128" s="271"/>
      <c r="J1128" s="267"/>
      <c r="K1128" s="267"/>
      <c r="L1128" s="272"/>
      <c r="M1128" s="273"/>
      <c r="N1128" s="274"/>
      <c r="O1128" s="274"/>
      <c r="P1128" s="274"/>
      <c r="Q1128" s="274"/>
      <c r="R1128" s="274"/>
      <c r="S1128" s="274"/>
      <c r="T1128" s="27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76" t="s">
        <v>283</v>
      </c>
      <c r="AU1128" s="276" t="s">
        <v>85</v>
      </c>
      <c r="AV1128" s="15" t="s">
        <v>281</v>
      </c>
      <c r="AW1128" s="15" t="s">
        <v>32</v>
      </c>
      <c r="AX1128" s="15" t="s">
        <v>83</v>
      </c>
      <c r="AY1128" s="276" t="s">
        <v>274</v>
      </c>
    </row>
    <row r="1129" s="2" customFormat="1" ht="24.15" customHeight="1">
      <c r="A1129" s="39"/>
      <c r="B1129" s="40"/>
      <c r="C1129" s="230" t="s">
        <v>1255</v>
      </c>
      <c r="D1129" s="230" t="s">
        <v>276</v>
      </c>
      <c r="E1129" s="231" t="s">
        <v>1256</v>
      </c>
      <c r="F1129" s="232" t="s">
        <v>1257</v>
      </c>
      <c r="G1129" s="233" t="s">
        <v>279</v>
      </c>
      <c r="H1129" s="234">
        <v>146.69999999999999</v>
      </c>
      <c r="I1129" s="235"/>
      <c r="J1129" s="236">
        <f>ROUND(I1129*H1129,2)</f>
        <v>0</v>
      </c>
      <c r="K1129" s="232" t="s">
        <v>280</v>
      </c>
      <c r="L1129" s="45"/>
      <c r="M1129" s="237" t="s">
        <v>1</v>
      </c>
      <c r="N1129" s="238" t="s">
        <v>41</v>
      </c>
      <c r="O1129" s="92"/>
      <c r="P1129" s="239">
        <f>O1129*H1129</f>
        <v>0</v>
      </c>
      <c r="Q1129" s="239">
        <v>0.016279999999999999</v>
      </c>
      <c r="R1129" s="239">
        <f>Q1129*H1129</f>
        <v>2.3882759999999998</v>
      </c>
      <c r="S1129" s="239">
        <v>0</v>
      </c>
      <c r="T1129" s="240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1" t="s">
        <v>281</v>
      </c>
      <c r="AT1129" s="241" t="s">
        <v>276</v>
      </c>
      <c r="AU1129" s="241" t="s">
        <v>85</v>
      </c>
      <c r="AY1129" s="18" t="s">
        <v>274</v>
      </c>
      <c r="BE1129" s="242">
        <f>IF(N1129="základní",J1129,0)</f>
        <v>0</v>
      </c>
      <c r="BF1129" s="242">
        <f>IF(N1129="snížená",J1129,0)</f>
        <v>0</v>
      </c>
      <c r="BG1129" s="242">
        <f>IF(N1129="zákl. přenesená",J1129,0)</f>
        <v>0</v>
      </c>
      <c r="BH1129" s="242">
        <f>IF(N1129="sníž. přenesená",J1129,0)</f>
        <v>0</v>
      </c>
      <c r="BI1129" s="242">
        <f>IF(N1129="nulová",J1129,0)</f>
        <v>0</v>
      </c>
      <c r="BJ1129" s="18" t="s">
        <v>83</v>
      </c>
      <c r="BK1129" s="242">
        <f>ROUND(I1129*H1129,2)</f>
        <v>0</v>
      </c>
      <c r="BL1129" s="18" t="s">
        <v>281</v>
      </c>
      <c r="BM1129" s="241" t="s">
        <v>1258</v>
      </c>
    </row>
    <row r="1130" s="13" customFormat="1">
      <c r="A1130" s="13"/>
      <c r="B1130" s="243"/>
      <c r="C1130" s="244"/>
      <c r="D1130" s="245" t="s">
        <v>283</v>
      </c>
      <c r="E1130" s="246" t="s">
        <v>1</v>
      </c>
      <c r="F1130" s="247" t="s">
        <v>1237</v>
      </c>
      <c r="G1130" s="244"/>
      <c r="H1130" s="248">
        <v>146.69999999999999</v>
      </c>
      <c r="I1130" s="249"/>
      <c r="J1130" s="244"/>
      <c r="K1130" s="244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4" t="s">
        <v>283</v>
      </c>
      <c r="AU1130" s="254" t="s">
        <v>85</v>
      </c>
      <c r="AV1130" s="13" t="s">
        <v>85</v>
      </c>
      <c r="AW1130" s="13" t="s">
        <v>32</v>
      </c>
      <c r="AX1130" s="13" t="s">
        <v>76</v>
      </c>
      <c r="AY1130" s="254" t="s">
        <v>274</v>
      </c>
    </row>
    <row r="1131" s="14" customFormat="1">
      <c r="A1131" s="14"/>
      <c r="B1131" s="255"/>
      <c r="C1131" s="256"/>
      <c r="D1131" s="245" t="s">
        <v>283</v>
      </c>
      <c r="E1131" s="257" t="s">
        <v>1</v>
      </c>
      <c r="F1131" s="258" t="s">
        <v>285</v>
      </c>
      <c r="G1131" s="256"/>
      <c r="H1131" s="259">
        <v>146.69999999999999</v>
      </c>
      <c r="I1131" s="260"/>
      <c r="J1131" s="256"/>
      <c r="K1131" s="256"/>
      <c r="L1131" s="261"/>
      <c r="M1131" s="262"/>
      <c r="N1131" s="263"/>
      <c r="O1131" s="263"/>
      <c r="P1131" s="263"/>
      <c r="Q1131" s="263"/>
      <c r="R1131" s="263"/>
      <c r="S1131" s="263"/>
      <c r="T1131" s="26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5" t="s">
        <v>283</v>
      </c>
      <c r="AU1131" s="265" t="s">
        <v>85</v>
      </c>
      <c r="AV1131" s="14" t="s">
        <v>106</v>
      </c>
      <c r="AW1131" s="14" t="s">
        <v>32</v>
      </c>
      <c r="AX1131" s="14" t="s">
        <v>76</v>
      </c>
      <c r="AY1131" s="265" t="s">
        <v>274</v>
      </c>
    </row>
    <row r="1132" s="15" customFormat="1">
      <c r="A1132" s="15"/>
      <c r="B1132" s="266"/>
      <c r="C1132" s="267"/>
      <c r="D1132" s="245" t="s">
        <v>283</v>
      </c>
      <c r="E1132" s="268" t="s">
        <v>1</v>
      </c>
      <c r="F1132" s="269" t="s">
        <v>286</v>
      </c>
      <c r="G1132" s="267"/>
      <c r="H1132" s="270">
        <v>146.69999999999999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6" t="s">
        <v>283</v>
      </c>
      <c r="AU1132" s="276" t="s">
        <v>85</v>
      </c>
      <c r="AV1132" s="15" t="s">
        <v>281</v>
      </c>
      <c r="AW1132" s="15" t="s">
        <v>32</v>
      </c>
      <c r="AX1132" s="15" t="s">
        <v>83</v>
      </c>
      <c r="AY1132" s="276" t="s">
        <v>274</v>
      </c>
    </row>
    <row r="1133" s="2" customFormat="1" ht="33" customHeight="1">
      <c r="A1133" s="39"/>
      <c r="B1133" s="40"/>
      <c r="C1133" s="230" t="s">
        <v>1259</v>
      </c>
      <c r="D1133" s="230" t="s">
        <v>276</v>
      </c>
      <c r="E1133" s="231" t="s">
        <v>1260</v>
      </c>
      <c r="F1133" s="232" t="s">
        <v>1261</v>
      </c>
      <c r="G1133" s="233" t="s">
        <v>279</v>
      </c>
      <c r="H1133" s="234">
        <v>12.800000000000001</v>
      </c>
      <c r="I1133" s="235"/>
      <c r="J1133" s="236">
        <f>ROUND(I1133*H1133,2)</f>
        <v>0</v>
      </c>
      <c r="K1133" s="232" t="s">
        <v>280</v>
      </c>
      <c r="L1133" s="45"/>
      <c r="M1133" s="237" t="s">
        <v>1</v>
      </c>
      <c r="N1133" s="238" t="s">
        <v>41</v>
      </c>
      <c r="O1133" s="92"/>
      <c r="P1133" s="239">
        <f>O1133*H1133</f>
        <v>0</v>
      </c>
      <c r="Q1133" s="239">
        <v>0.016279999999999999</v>
      </c>
      <c r="R1133" s="239">
        <f>Q1133*H1133</f>
        <v>0.20838400000000001</v>
      </c>
      <c r="S1133" s="239">
        <v>0</v>
      </c>
      <c r="T1133" s="240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41" t="s">
        <v>281</v>
      </c>
      <c r="AT1133" s="241" t="s">
        <v>276</v>
      </c>
      <c r="AU1133" s="241" t="s">
        <v>85</v>
      </c>
      <c r="AY1133" s="18" t="s">
        <v>274</v>
      </c>
      <c r="BE1133" s="242">
        <f>IF(N1133="základní",J1133,0)</f>
        <v>0</v>
      </c>
      <c r="BF1133" s="242">
        <f>IF(N1133="snížená",J1133,0)</f>
        <v>0</v>
      </c>
      <c r="BG1133" s="242">
        <f>IF(N1133="zákl. přenesená",J1133,0)</f>
        <v>0</v>
      </c>
      <c r="BH1133" s="242">
        <f>IF(N1133="sníž. přenesená",J1133,0)</f>
        <v>0</v>
      </c>
      <c r="BI1133" s="242">
        <f>IF(N1133="nulová",J1133,0)</f>
        <v>0</v>
      </c>
      <c r="BJ1133" s="18" t="s">
        <v>83</v>
      </c>
      <c r="BK1133" s="242">
        <f>ROUND(I1133*H1133,2)</f>
        <v>0</v>
      </c>
      <c r="BL1133" s="18" t="s">
        <v>281</v>
      </c>
      <c r="BM1133" s="241" t="s">
        <v>1262</v>
      </c>
    </row>
    <row r="1134" s="13" customFormat="1">
      <c r="A1134" s="13"/>
      <c r="B1134" s="243"/>
      <c r="C1134" s="244"/>
      <c r="D1134" s="245" t="s">
        <v>283</v>
      </c>
      <c r="E1134" s="246" t="s">
        <v>1</v>
      </c>
      <c r="F1134" s="247" t="s">
        <v>1242</v>
      </c>
      <c r="G1134" s="244"/>
      <c r="H1134" s="248">
        <v>12.800000000000001</v>
      </c>
      <c r="I1134" s="249"/>
      <c r="J1134" s="244"/>
      <c r="K1134" s="244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4" t="s">
        <v>283</v>
      </c>
      <c r="AU1134" s="254" t="s">
        <v>85</v>
      </c>
      <c r="AV1134" s="13" t="s">
        <v>85</v>
      </c>
      <c r="AW1134" s="13" t="s">
        <v>32</v>
      </c>
      <c r="AX1134" s="13" t="s">
        <v>76</v>
      </c>
      <c r="AY1134" s="254" t="s">
        <v>274</v>
      </c>
    </row>
    <row r="1135" s="14" customFormat="1">
      <c r="A1135" s="14"/>
      <c r="B1135" s="255"/>
      <c r="C1135" s="256"/>
      <c r="D1135" s="245" t="s">
        <v>283</v>
      </c>
      <c r="E1135" s="257" t="s">
        <v>1</v>
      </c>
      <c r="F1135" s="258" t="s">
        <v>285</v>
      </c>
      <c r="G1135" s="256"/>
      <c r="H1135" s="259">
        <v>12.800000000000001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5" t="s">
        <v>283</v>
      </c>
      <c r="AU1135" s="265" t="s">
        <v>85</v>
      </c>
      <c r="AV1135" s="14" t="s">
        <v>106</v>
      </c>
      <c r="AW1135" s="14" t="s">
        <v>32</v>
      </c>
      <c r="AX1135" s="14" t="s">
        <v>76</v>
      </c>
      <c r="AY1135" s="265" t="s">
        <v>274</v>
      </c>
    </row>
    <row r="1136" s="15" customFormat="1">
      <c r="A1136" s="15"/>
      <c r="B1136" s="266"/>
      <c r="C1136" s="267"/>
      <c r="D1136" s="245" t="s">
        <v>283</v>
      </c>
      <c r="E1136" s="268" t="s">
        <v>1</v>
      </c>
      <c r="F1136" s="269" t="s">
        <v>286</v>
      </c>
      <c r="G1136" s="267"/>
      <c r="H1136" s="270">
        <v>12.800000000000001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6" t="s">
        <v>283</v>
      </c>
      <c r="AU1136" s="276" t="s">
        <v>85</v>
      </c>
      <c r="AV1136" s="15" t="s">
        <v>281</v>
      </c>
      <c r="AW1136" s="15" t="s">
        <v>32</v>
      </c>
      <c r="AX1136" s="15" t="s">
        <v>83</v>
      </c>
      <c r="AY1136" s="276" t="s">
        <v>274</v>
      </c>
    </row>
    <row r="1137" s="2" customFormat="1" ht="24.15" customHeight="1">
      <c r="A1137" s="39"/>
      <c r="B1137" s="40"/>
      <c r="C1137" s="230" t="s">
        <v>1263</v>
      </c>
      <c r="D1137" s="230" t="s">
        <v>276</v>
      </c>
      <c r="E1137" s="231" t="s">
        <v>1264</v>
      </c>
      <c r="F1137" s="232" t="s">
        <v>1265</v>
      </c>
      <c r="G1137" s="233" t="s">
        <v>279</v>
      </c>
      <c r="H1137" s="234">
        <v>293.39999999999998</v>
      </c>
      <c r="I1137" s="235"/>
      <c r="J1137" s="236">
        <f>ROUND(I1137*H1137,2)</f>
        <v>0</v>
      </c>
      <c r="K1137" s="232" t="s">
        <v>280</v>
      </c>
      <c r="L1137" s="45"/>
      <c r="M1137" s="237" t="s">
        <v>1</v>
      </c>
      <c r="N1137" s="238" t="s">
        <v>41</v>
      </c>
      <c r="O1137" s="92"/>
      <c r="P1137" s="239">
        <f>O1137*H1137</f>
        <v>0</v>
      </c>
      <c r="Q1137" s="239">
        <v>0.0067999999999999996</v>
      </c>
      <c r="R1137" s="239">
        <f>Q1137*H1137</f>
        <v>1.9951199999999998</v>
      </c>
      <c r="S1137" s="239">
        <v>0</v>
      </c>
      <c r="T1137" s="240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1" t="s">
        <v>281</v>
      </c>
      <c r="AT1137" s="241" t="s">
        <v>276</v>
      </c>
      <c r="AU1137" s="241" t="s">
        <v>85</v>
      </c>
      <c r="AY1137" s="18" t="s">
        <v>274</v>
      </c>
      <c r="BE1137" s="242">
        <f>IF(N1137="základní",J1137,0)</f>
        <v>0</v>
      </c>
      <c r="BF1137" s="242">
        <f>IF(N1137="snížená",J1137,0)</f>
        <v>0</v>
      </c>
      <c r="BG1137" s="242">
        <f>IF(N1137="zákl. přenesená",J1137,0)</f>
        <v>0</v>
      </c>
      <c r="BH1137" s="242">
        <f>IF(N1137="sníž. přenesená",J1137,0)</f>
        <v>0</v>
      </c>
      <c r="BI1137" s="242">
        <f>IF(N1137="nulová",J1137,0)</f>
        <v>0</v>
      </c>
      <c r="BJ1137" s="18" t="s">
        <v>83</v>
      </c>
      <c r="BK1137" s="242">
        <f>ROUND(I1137*H1137,2)</f>
        <v>0</v>
      </c>
      <c r="BL1137" s="18" t="s">
        <v>281</v>
      </c>
      <c r="BM1137" s="241" t="s">
        <v>1266</v>
      </c>
    </row>
    <row r="1138" s="13" customFormat="1">
      <c r="A1138" s="13"/>
      <c r="B1138" s="243"/>
      <c r="C1138" s="244"/>
      <c r="D1138" s="245" t="s">
        <v>283</v>
      </c>
      <c r="E1138" s="246" t="s">
        <v>1</v>
      </c>
      <c r="F1138" s="247" t="s">
        <v>1267</v>
      </c>
      <c r="G1138" s="244"/>
      <c r="H1138" s="248">
        <v>293.39999999999998</v>
      </c>
      <c r="I1138" s="249"/>
      <c r="J1138" s="244"/>
      <c r="K1138" s="244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4" t="s">
        <v>283</v>
      </c>
      <c r="AU1138" s="254" t="s">
        <v>85</v>
      </c>
      <c r="AV1138" s="13" t="s">
        <v>85</v>
      </c>
      <c r="AW1138" s="13" t="s">
        <v>32</v>
      </c>
      <c r="AX1138" s="13" t="s">
        <v>76</v>
      </c>
      <c r="AY1138" s="254" t="s">
        <v>274</v>
      </c>
    </row>
    <row r="1139" s="14" customFormat="1">
      <c r="A1139" s="14"/>
      <c r="B1139" s="255"/>
      <c r="C1139" s="256"/>
      <c r="D1139" s="245" t="s">
        <v>283</v>
      </c>
      <c r="E1139" s="257" t="s">
        <v>1</v>
      </c>
      <c r="F1139" s="258" t="s">
        <v>285</v>
      </c>
      <c r="G1139" s="256"/>
      <c r="H1139" s="259">
        <v>293.39999999999998</v>
      </c>
      <c r="I1139" s="260"/>
      <c r="J1139" s="256"/>
      <c r="K1139" s="256"/>
      <c r="L1139" s="261"/>
      <c r="M1139" s="262"/>
      <c r="N1139" s="263"/>
      <c r="O1139" s="263"/>
      <c r="P1139" s="263"/>
      <c r="Q1139" s="263"/>
      <c r="R1139" s="263"/>
      <c r="S1139" s="263"/>
      <c r="T1139" s="26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5" t="s">
        <v>283</v>
      </c>
      <c r="AU1139" s="265" t="s">
        <v>85</v>
      </c>
      <c r="AV1139" s="14" t="s">
        <v>106</v>
      </c>
      <c r="AW1139" s="14" t="s">
        <v>32</v>
      </c>
      <c r="AX1139" s="14" t="s">
        <v>76</v>
      </c>
      <c r="AY1139" s="265" t="s">
        <v>274</v>
      </c>
    </row>
    <row r="1140" s="15" customFormat="1">
      <c r="A1140" s="15"/>
      <c r="B1140" s="266"/>
      <c r="C1140" s="267"/>
      <c r="D1140" s="245" t="s">
        <v>283</v>
      </c>
      <c r="E1140" s="268" t="s">
        <v>1</v>
      </c>
      <c r="F1140" s="269" t="s">
        <v>286</v>
      </c>
      <c r="G1140" s="267"/>
      <c r="H1140" s="270">
        <v>293.39999999999998</v>
      </c>
      <c r="I1140" s="271"/>
      <c r="J1140" s="267"/>
      <c r="K1140" s="267"/>
      <c r="L1140" s="272"/>
      <c r="M1140" s="273"/>
      <c r="N1140" s="274"/>
      <c r="O1140" s="274"/>
      <c r="P1140" s="274"/>
      <c r="Q1140" s="274"/>
      <c r="R1140" s="274"/>
      <c r="S1140" s="274"/>
      <c r="T1140" s="27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76" t="s">
        <v>283</v>
      </c>
      <c r="AU1140" s="276" t="s">
        <v>85</v>
      </c>
      <c r="AV1140" s="15" t="s">
        <v>281</v>
      </c>
      <c r="AW1140" s="15" t="s">
        <v>32</v>
      </c>
      <c r="AX1140" s="15" t="s">
        <v>83</v>
      </c>
      <c r="AY1140" s="276" t="s">
        <v>274</v>
      </c>
    </row>
    <row r="1141" s="2" customFormat="1" ht="24.15" customHeight="1">
      <c r="A1141" s="39"/>
      <c r="B1141" s="40"/>
      <c r="C1141" s="230" t="s">
        <v>1268</v>
      </c>
      <c r="D1141" s="230" t="s">
        <v>276</v>
      </c>
      <c r="E1141" s="231" t="s">
        <v>1269</v>
      </c>
      <c r="F1141" s="232" t="s">
        <v>1270</v>
      </c>
      <c r="G1141" s="233" t="s">
        <v>279</v>
      </c>
      <c r="H1141" s="234">
        <v>4307.3000000000002</v>
      </c>
      <c r="I1141" s="235"/>
      <c r="J1141" s="236">
        <f>ROUND(I1141*H1141,2)</f>
        <v>0</v>
      </c>
      <c r="K1141" s="232" t="s">
        <v>280</v>
      </c>
      <c r="L1141" s="45"/>
      <c r="M1141" s="237" t="s">
        <v>1</v>
      </c>
      <c r="N1141" s="238" t="s">
        <v>41</v>
      </c>
      <c r="O1141" s="92"/>
      <c r="P1141" s="239">
        <f>O1141*H1141</f>
        <v>0</v>
      </c>
      <c r="Q1141" s="239">
        <v>0.0073499999999999998</v>
      </c>
      <c r="R1141" s="239">
        <f>Q1141*H1141</f>
        <v>31.658655</v>
      </c>
      <c r="S1141" s="239">
        <v>0</v>
      </c>
      <c r="T1141" s="240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1" t="s">
        <v>281</v>
      </c>
      <c r="AT1141" s="241" t="s">
        <v>276</v>
      </c>
      <c r="AU1141" s="241" t="s">
        <v>85</v>
      </c>
      <c r="AY1141" s="18" t="s">
        <v>274</v>
      </c>
      <c r="BE1141" s="242">
        <f>IF(N1141="základní",J1141,0)</f>
        <v>0</v>
      </c>
      <c r="BF1141" s="242">
        <f>IF(N1141="snížená",J1141,0)</f>
        <v>0</v>
      </c>
      <c r="BG1141" s="242">
        <f>IF(N1141="zákl. přenesená",J1141,0)</f>
        <v>0</v>
      </c>
      <c r="BH1141" s="242">
        <f>IF(N1141="sníž. přenesená",J1141,0)</f>
        <v>0</v>
      </c>
      <c r="BI1141" s="242">
        <f>IF(N1141="nulová",J1141,0)</f>
        <v>0</v>
      </c>
      <c r="BJ1141" s="18" t="s">
        <v>83</v>
      </c>
      <c r="BK1141" s="242">
        <f>ROUND(I1141*H1141,2)</f>
        <v>0</v>
      </c>
      <c r="BL1141" s="18" t="s">
        <v>281</v>
      </c>
      <c r="BM1141" s="241" t="s">
        <v>1271</v>
      </c>
    </row>
    <row r="1142" s="13" customFormat="1">
      <c r="A1142" s="13"/>
      <c r="B1142" s="243"/>
      <c r="C1142" s="244"/>
      <c r="D1142" s="245" t="s">
        <v>283</v>
      </c>
      <c r="E1142" s="246" t="s">
        <v>1</v>
      </c>
      <c r="F1142" s="247" t="s">
        <v>1272</v>
      </c>
      <c r="G1142" s="244"/>
      <c r="H1142" s="248">
        <v>3523.8000000000002</v>
      </c>
      <c r="I1142" s="249"/>
      <c r="J1142" s="244"/>
      <c r="K1142" s="244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4" t="s">
        <v>283</v>
      </c>
      <c r="AU1142" s="254" t="s">
        <v>85</v>
      </c>
      <c r="AV1142" s="13" t="s">
        <v>85</v>
      </c>
      <c r="AW1142" s="13" t="s">
        <v>32</v>
      </c>
      <c r="AX1142" s="13" t="s">
        <v>76</v>
      </c>
      <c r="AY1142" s="254" t="s">
        <v>274</v>
      </c>
    </row>
    <row r="1143" s="13" customFormat="1">
      <c r="A1143" s="13"/>
      <c r="B1143" s="243"/>
      <c r="C1143" s="244"/>
      <c r="D1143" s="245" t="s">
        <v>283</v>
      </c>
      <c r="E1143" s="246" t="s">
        <v>1</v>
      </c>
      <c r="F1143" s="247" t="s">
        <v>1273</v>
      </c>
      <c r="G1143" s="244"/>
      <c r="H1143" s="248">
        <v>732.70000000000005</v>
      </c>
      <c r="I1143" s="249"/>
      <c r="J1143" s="244"/>
      <c r="K1143" s="244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4" t="s">
        <v>283</v>
      </c>
      <c r="AU1143" s="254" t="s">
        <v>85</v>
      </c>
      <c r="AV1143" s="13" t="s">
        <v>85</v>
      </c>
      <c r="AW1143" s="13" t="s">
        <v>32</v>
      </c>
      <c r="AX1143" s="13" t="s">
        <v>76</v>
      </c>
      <c r="AY1143" s="254" t="s">
        <v>274</v>
      </c>
    </row>
    <row r="1144" s="13" customFormat="1">
      <c r="A1144" s="13"/>
      <c r="B1144" s="243"/>
      <c r="C1144" s="244"/>
      <c r="D1144" s="245" t="s">
        <v>283</v>
      </c>
      <c r="E1144" s="246" t="s">
        <v>1</v>
      </c>
      <c r="F1144" s="247" t="s">
        <v>1274</v>
      </c>
      <c r="G1144" s="244"/>
      <c r="H1144" s="248">
        <v>50.799999999999997</v>
      </c>
      <c r="I1144" s="249"/>
      <c r="J1144" s="244"/>
      <c r="K1144" s="244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4" t="s">
        <v>283</v>
      </c>
      <c r="AU1144" s="254" t="s">
        <v>85</v>
      </c>
      <c r="AV1144" s="13" t="s">
        <v>85</v>
      </c>
      <c r="AW1144" s="13" t="s">
        <v>32</v>
      </c>
      <c r="AX1144" s="13" t="s">
        <v>76</v>
      </c>
      <c r="AY1144" s="254" t="s">
        <v>274</v>
      </c>
    </row>
    <row r="1145" s="14" customFormat="1">
      <c r="A1145" s="14"/>
      <c r="B1145" s="255"/>
      <c r="C1145" s="256"/>
      <c r="D1145" s="245" t="s">
        <v>283</v>
      </c>
      <c r="E1145" s="257" t="s">
        <v>1</v>
      </c>
      <c r="F1145" s="258" t="s">
        <v>285</v>
      </c>
      <c r="G1145" s="256"/>
      <c r="H1145" s="259">
        <v>4307.3000000000002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5" t="s">
        <v>283</v>
      </c>
      <c r="AU1145" s="265" t="s">
        <v>85</v>
      </c>
      <c r="AV1145" s="14" t="s">
        <v>106</v>
      </c>
      <c r="AW1145" s="14" t="s">
        <v>32</v>
      </c>
      <c r="AX1145" s="14" t="s">
        <v>76</v>
      </c>
      <c r="AY1145" s="265" t="s">
        <v>274</v>
      </c>
    </row>
    <row r="1146" s="15" customFormat="1">
      <c r="A1146" s="15"/>
      <c r="B1146" s="266"/>
      <c r="C1146" s="267"/>
      <c r="D1146" s="245" t="s">
        <v>283</v>
      </c>
      <c r="E1146" s="268" t="s">
        <v>1</v>
      </c>
      <c r="F1146" s="269" t="s">
        <v>286</v>
      </c>
      <c r="G1146" s="267"/>
      <c r="H1146" s="270">
        <v>4307.3000000000002</v>
      </c>
      <c r="I1146" s="271"/>
      <c r="J1146" s="267"/>
      <c r="K1146" s="267"/>
      <c r="L1146" s="272"/>
      <c r="M1146" s="273"/>
      <c r="N1146" s="274"/>
      <c r="O1146" s="274"/>
      <c r="P1146" s="274"/>
      <c r="Q1146" s="274"/>
      <c r="R1146" s="274"/>
      <c r="S1146" s="274"/>
      <c r="T1146" s="27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6" t="s">
        <v>283</v>
      </c>
      <c r="AU1146" s="276" t="s">
        <v>85</v>
      </c>
      <c r="AV1146" s="15" t="s">
        <v>281</v>
      </c>
      <c r="AW1146" s="15" t="s">
        <v>32</v>
      </c>
      <c r="AX1146" s="15" t="s">
        <v>83</v>
      </c>
      <c r="AY1146" s="276" t="s">
        <v>274</v>
      </c>
    </row>
    <row r="1147" s="2" customFormat="1" ht="24.15" customHeight="1">
      <c r="A1147" s="39"/>
      <c r="B1147" s="40"/>
      <c r="C1147" s="230" t="s">
        <v>1275</v>
      </c>
      <c r="D1147" s="230" t="s">
        <v>276</v>
      </c>
      <c r="E1147" s="231" t="s">
        <v>1276</v>
      </c>
      <c r="F1147" s="232" t="s">
        <v>1277</v>
      </c>
      <c r="G1147" s="233" t="s">
        <v>279</v>
      </c>
      <c r="H1147" s="234">
        <v>4307.3000000000002</v>
      </c>
      <c r="I1147" s="235"/>
      <c r="J1147" s="236">
        <f>ROUND(I1147*H1147,2)</f>
        <v>0</v>
      </c>
      <c r="K1147" s="232" t="s">
        <v>280</v>
      </c>
      <c r="L1147" s="45"/>
      <c r="M1147" s="237" t="s">
        <v>1</v>
      </c>
      <c r="N1147" s="238" t="s">
        <v>41</v>
      </c>
      <c r="O1147" s="92"/>
      <c r="P1147" s="239">
        <f>O1147*H1147</f>
        <v>0</v>
      </c>
      <c r="Q1147" s="239">
        <v>0.0014</v>
      </c>
      <c r="R1147" s="239">
        <f>Q1147*H1147</f>
        <v>6.0302199999999999</v>
      </c>
      <c r="S1147" s="239">
        <v>0</v>
      </c>
      <c r="T1147" s="240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1" t="s">
        <v>281</v>
      </c>
      <c r="AT1147" s="241" t="s">
        <v>276</v>
      </c>
      <c r="AU1147" s="241" t="s">
        <v>85</v>
      </c>
      <c r="AY1147" s="18" t="s">
        <v>274</v>
      </c>
      <c r="BE1147" s="242">
        <f>IF(N1147="základní",J1147,0)</f>
        <v>0</v>
      </c>
      <c r="BF1147" s="242">
        <f>IF(N1147="snížená",J1147,0)</f>
        <v>0</v>
      </c>
      <c r="BG1147" s="242">
        <f>IF(N1147="zákl. přenesená",J1147,0)</f>
        <v>0</v>
      </c>
      <c r="BH1147" s="242">
        <f>IF(N1147="sníž. přenesená",J1147,0)</f>
        <v>0</v>
      </c>
      <c r="BI1147" s="242">
        <f>IF(N1147="nulová",J1147,0)</f>
        <v>0</v>
      </c>
      <c r="BJ1147" s="18" t="s">
        <v>83</v>
      </c>
      <c r="BK1147" s="242">
        <f>ROUND(I1147*H1147,2)</f>
        <v>0</v>
      </c>
      <c r="BL1147" s="18" t="s">
        <v>281</v>
      </c>
      <c r="BM1147" s="241" t="s">
        <v>1278</v>
      </c>
    </row>
    <row r="1148" s="13" customFormat="1">
      <c r="A1148" s="13"/>
      <c r="B1148" s="243"/>
      <c r="C1148" s="244"/>
      <c r="D1148" s="245" t="s">
        <v>283</v>
      </c>
      <c r="E1148" s="246" t="s">
        <v>1</v>
      </c>
      <c r="F1148" s="247" t="s">
        <v>1272</v>
      </c>
      <c r="G1148" s="244"/>
      <c r="H1148" s="248">
        <v>3523.8000000000002</v>
      </c>
      <c r="I1148" s="249"/>
      <c r="J1148" s="244"/>
      <c r="K1148" s="244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4" t="s">
        <v>283</v>
      </c>
      <c r="AU1148" s="254" t="s">
        <v>85</v>
      </c>
      <c r="AV1148" s="13" t="s">
        <v>85</v>
      </c>
      <c r="AW1148" s="13" t="s">
        <v>32</v>
      </c>
      <c r="AX1148" s="13" t="s">
        <v>76</v>
      </c>
      <c r="AY1148" s="254" t="s">
        <v>274</v>
      </c>
    </row>
    <row r="1149" s="13" customFormat="1">
      <c r="A1149" s="13"/>
      <c r="B1149" s="243"/>
      <c r="C1149" s="244"/>
      <c r="D1149" s="245" t="s">
        <v>283</v>
      </c>
      <c r="E1149" s="246" t="s">
        <v>1</v>
      </c>
      <c r="F1149" s="247" t="s">
        <v>1273</v>
      </c>
      <c r="G1149" s="244"/>
      <c r="H1149" s="248">
        <v>732.70000000000005</v>
      </c>
      <c r="I1149" s="249"/>
      <c r="J1149" s="244"/>
      <c r="K1149" s="244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4" t="s">
        <v>283</v>
      </c>
      <c r="AU1149" s="254" t="s">
        <v>85</v>
      </c>
      <c r="AV1149" s="13" t="s">
        <v>85</v>
      </c>
      <c r="AW1149" s="13" t="s">
        <v>32</v>
      </c>
      <c r="AX1149" s="13" t="s">
        <v>76</v>
      </c>
      <c r="AY1149" s="254" t="s">
        <v>274</v>
      </c>
    </row>
    <row r="1150" s="13" customFormat="1">
      <c r="A1150" s="13"/>
      <c r="B1150" s="243"/>
      <c r="C1150" s="244"/>
      <c r="D1150" s="245" t="s">
        <v>283</v>
      </c>
      <c r="E1150" s="246" t="s">
        <v>1</v>
      </c>
      <c r="F1150" s="247" t="s">
        <v>1274</v>
      </c>
      <c r="G1150" s="244"/>
      <c r="H1150" s="248">
        <v>50.799999999999997</v>
      </c>
      <c r="I1150" s="249"/>
      <c r="J1150" s="244"/>
      <c r="K1150" s="244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4" t="s">
        <v>283</v>
      </c>
      <c r="AU1150" s="254" t="s">
        <v>85</v>
      </c>
      <c r="AV1150" s="13" t="s">
        <v>85</v>
      </c>
      <c r="AW1150" s="13" t="s">
        <v>32</v>
      </c>
      <c r="AX1150" s="13" t="s">
        <v>76</v>
      </c>
      <c r="AY1150" s="254" t="s">
        <v>274</v>
      </c>
    </row>
    <row r="1151" s="14" customFormat="1">
      <c r="A1151" s="14"/>
      <c r="B1151" s="255"/>
      <c r="C1151" s="256"/>
      <c r="D1151" s="245" t="s">
        <v>283</v>
      </c>
      <c r="E1151" s="257" t="s">
        <v>1</v>
      </c>
      <c r="F1151" s="258" t="s">
        <v>285</v>
      </c>
      <c r="G1151" s="256"/>
      <c r="H1151" s="259">
        <v>4307.3000000000002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5" t="s">
        <v>283</v>
      </c>
      <c r="AU1151" s="265" t="s">
        <v>85</v>
      </c>
      <c r="AV1151" s="14" t="s">
        <v>106</v>
      </c>
      <c r="AW1151" s="14" t="s">
        <v>32</v>
      </c>
      <c r="AX1151" s="14" t="s">
        <v>76</v>
      </c>
      <c r="AY1151" s="265" t="s">
        <v>274</v>
      </c>
    </row>
    <row r="1152" s="15" customFormat="1">
      <c r="A1152" s="15"/>
      <c r="B1152" s="266"/>
      <c r="C1152" s="267"/>
      <c r="D1152" s="245" t="s">
        <v>283</v>
      </c>
      <c r="E1152" s="268" t="s">
        <v>1</v>
      </c>
      <c r="F1152" s="269" t="s">
        <v>286</v>
      </c>
      <c r="G1152" s="267"/>
      <c r="H1152" s="270">
        <v>4307.3000000000002</v>
      </c>
      <c r="I1152" s="271"/>
      <c r="J1152" s="267"/>
      <c r="K1152" s="267"/>
      <c r="L1152" s="272"/>
      <c r="M1152" s="273"/>
      <c r="N1152" s="274"/>
      <c r="O1152" s="274"/>
      <c r="P1152" s="274"/>
      <c r="Q1152" s="274"/>
      <c r="R1152" s="274"/>
      <c r="S1152" s="274"/>
      <c r="T1152" s="27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6" t="s">
        <v>283</v>
      </c>
      <c r="AU1152" s="276" t="s">
        <v>85</v>
      </c>
      <c r="AV1152" s="15" t="s">
        <v>281</v>
      </c>
      <c r="AW1152" s="15" t="s">
        <v>32</v>
      </c>
      <c r="AX1152" s="15" t="s">
        <v>83</v>
      </c>
      <c r="AY1152" s="276" t="s">
        <v>274</v>
      </c>
    </row>
    <row r="1153" s="2" customFormat="1" ht="24.15" customHeight="1">
      <c r="A1153" s="39"/>
      <c r="B1153" s="40"/>
      <c r="C1153" s="230" t="s">
        <v>1279</v>
      </c>
      <c r="D1153" s="230" t="s">
        <v>276</v>
      </c>
      <c r="E1153" s="231" t="s">
        <v>1280</v>
      </c>
      <c r="F1153" s="232" t="s">
        <v>1281</v>
      </c>
      <c r="G1153" s="233" t="s">
        <v>279</v>
      </c>
      <c r="H1153" s="234">
        <v>4307.3000000000002</v>
      </c>
      <c r="I1153" s="235"/>
      <c r="J1153" s="236">
        <f>ROUND(I1153*H1153,2)</f>
        <v>0</v>
      </c>
      <c r="K1153" s="232" t="s">
        <v>280</v>
      </c>
      <c r="L1153" s="45"/>
      <c r="M1153" s="237" t="s">
        <v>1</v>
      </c>
      <c r="N1153" s="238" t="s">
        <v>41</v>
      </c>
      <c r="O1153" s="92"/>
      <c r="P1153" s="239">
        <f>O1153*H1153</f>
        <v>0</v>
      </c>
      <c r="Q1153" s="239">
        <v>0.0043800000000000002</v>
      </c>
      <c r="R1153" s="239">
        <f>Q1153*H1153</f>
        <v>18.865974000000001</v>
      </c>
      <c r="S1153" s="239">
        <v>0</v>
      </c>
      <c r="T1153" s="240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41" t="s">
        <v>281</v>
      </c>
      <c r="AT1153" s="241" t="s">
        <v>276</v>
      </c>
      <c r="AU1153" s="241" t="s">
        <v>85</v>
      </c>
      <c r="AY1153" s="18" t="s">
        <v>274</v>
      </c>
      <c r="BE1153" s="242">
        <f>IF(N1153="základní",J1153,0)</f>
        <v>0</v>
      </c>
      <c r="BF1153" s="242">
        <f>IF(N1153="snížená",J1153,0)</f>
        <v>0</v>
      </c>
      <c r="BG1153" s="242">
        <f>IF(N1153="zákl. přenesená",J1153,0)</f>
        <v>0</v>
      </c>
      <c r="BH1153" s="242">
        <f>IF(N1153="sníž. přenesená",J1153,0)</f>
        <v>0</v>
      </c>
      <c r="BI1153" s="242">
        <f>IF(N1153="nulová",J1153,0)</f>
        <v>0</v>
      </c>
      <c r="BJ1153" s="18" t="s">
        <v>83</v>
      </c>
      <c r="BK1153" s="242">
        <f>ROUND(I1153*H1153,2)</f>
        <v>0</v>
      </c>
      <c r="BL1153" s="18" t="s">
        <v>281</v>
      </c>
      <c r="BM1153" s="241" t="s">
        <v>1282</v>
      </c>
    </row>
    <row r="1154" s="13" customFormat="1">
      <c r="A1154" s="13"/>
      <c r="B1154" s="243"/>
      <c r="C1154" s="244"/>
      <c r="D1154" s="245" t="s">
        <v>283</v>
      </c>
      <c r="E1154" s="246" t="s">
        <v>1</v>
      </c>
      <c r="F1154" s="247" t="s">
        <v>1272</v>
      </c>
      <c r="G1154" s="244"/>
      <c r="H1154" s="248">
        <v>3523.8000000000002</v>
      </c>
      <c r="I1154" s="249"/>
      <c r="J1154" s="244"/>
      <c r="K1154" s="244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4" t="s">
        <v>283</v>
      </c>
      <c r="AU1154" s="254" t="s">
        <v>85</v>
      </c>
      <c r="AV1154" s="13" t="s">
        <v>85</v>
      </c>
      <c r="AW1154" s="13" t="s">
        <v>32</v>
      </c>
      <c r="AX1154" s="13" t="s">
        <v>76</v>
      </c>
      <c r="AY1154" s="254" t="s">
        <v>274</v>
      </c>
    </row>
    <row r="1155" s="13" customFormat="1">
      <c r="A1155" s="13"/>
      <c r="B1155" s="243"/>
      <c r="C1155" s="244"/>
      <c r="D1155" s="245" t="s">
        <v>283</v>
      </c>
      <c r="E1155" s="246" t="s">
        <v>1</v>
      </c>
      <c r="F1155" s="247" t="s">
        <v>1273</v>
      </c>
      <c r="G1155" s="244"/>
      <c r="H1155" s="248">
        <v>732.70000000000005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283</v>
      </c>
      <c r="AU1155" s="254" t="s">
        <v>85</v>
      </c>
      <c r="AV1155" s="13" t="s">
        <v>85</v>
      </c>
      <c r="AW1155" s="13" t="s">
        <v>32</v>
      </c>
      <c r="AX1155" s="13" t="s">
        <v>76</v>
      </c>
      <c r="AY1155" s="254" t="s">
        <v>274</v>
      </c>
    </row>
    <row r="1156" s="13" customFormat="1">
      <c r="A1156" s="13"/>
      <c r="B1156" s="243"/>
      <c r="C1156" s="244"/>
      <c r="D1156" s="245" t="s">
        <v>283</v>
      </c>
      <c r="E1156" s="246" t="s">
        <v>1</v>
      </c>
      <c r="F1156" s="247" t="s">
        <v>1274</v>
      </c>
      <c r="G1156" s="244"/>
      <c r="H1156" s="248">
        <v>50.799999999999997</v>
      </c>
      <c r="I1156" s="249"/>
      <c r="J1156" s="244"/>
      <c r="K1156" s="244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4" t="s">
        <v>283</v>
      </c>
      <c r="AU1156" s="254" t="s">
        <v>85</v>
      </c>
      <c r="AV1156" s="13" t="s">
        <v>85</v>
      </c>
      <c r="AW1156" s="13" t="s">
        <v>32</v>
      </c>
      <c r="AX1156" s="13" t="s">
        <v>76</v>
      </c>
      <c r="AY1156" s="254" t="s">
        <v>274</v>
      </c>
    </row>
    <row r="1157" s="14" customFormat="1">
      <c r="A1157" s="14"/>
      <c r="B1157" s="255"/>
      <c r="C1157" s="256"/>
      <c r="D1157" s="245" t="s">
        <v>283</v>
      </c>
      <c r="E1157" s="257" t="s">
        <v>1</v>
      </c>
      <c r="F1157" s="258" t="s">
        <v>285</v>
      </c>
      <c r="G1157" s="256"/>
      <c r="H1157" s="259">
        <v>4307.3000000000002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5" t="s">
        <v>283</v>
      </c>
      <c r="AU1157" s="265" t="s">
        <v>85</v>
      </c>
      <c r="AV1157" s="14" t="s">
        <v>106</v>
      </c>
      <c r="AW1157" s="14" t="s">
        <v>32</v>
      </c>
      <c r="AX1157" s="14" t="s">
        <v>76</v>
      </c>
      <c r="AY1157" s="265" t="s">
        <v>274</v>
      </c>
    </row>
    <row r="1158" s="15" customFormat="1">
      <c r="A1158" s="15"/>
      <c r="B1158" s="266"/>
      <c r="C1158" s="267"/>
      <c r="D1158" s="245" t="s">
        <v>283</v>
      </c>
      <c r="E1158" s="268" t="s">
        <v>1</v>
      </c>
      <c r="F1158" s="269" t="s">
        <v>286</v>
      </c>
      <c r="G1158" s="267"/>
      <c r="H1158" s="270">
        <v>4307.3000000000002</v>
      </c>
      <c r="I1158" s="271"/>
      <c r="J1158" s="267"/>
      <c r="K1158" s="267"/>
      <c r="L1158" s="272"/>
      <c r="M1158" s="273"/>
      <c r="N1158" s="274"/>
      <c r="O1158" s="274"/>
      <c r="P1158" s="274"/>
      <c r="Q1158" s="274"/>
      <c r="R1158" s="274"/>
      <c r="S1158" s="274"/>
      <c r="T1158" s="27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6" t="s">
        <v>283</v>
      </c>
      <c r="AU1158" s="276" t="s">
        <v>85</v>
      </c>
      <c r="AV1158" s="15" t="s">
        <v>281</v>
      </c>
      <c r="AW1158" s="15" t="s">
        <v>32</v>
      </c>
      <c r="AX1158" s="15" t="s">
        <v>83</v>
      </c>
      <c r="AY1158" s="276" t="s">
        <v>274</v>
      </c>
    </row>
    <row r="1159" s="2" customFormat="1" ht="24.15" customHeight="1">
      <c r="A1159" s="39"/>
      <c r="B1159" s="40"/>
      <c r="C1159" s="230" t="s">
        <v>1283</v>
      </c>
      <c r="D1159" s="230" t="s">
        <v>276</v>
      </c>
      <c r="E1159" s="231" t="s">
        <v>1284</v>
      </c>
      <c r="F1159" s="232" t="s">
        <v>1285</v>
      </c>
      <c r="G1159" s="233" t="s">
        <v>279</v>
      </c>
      <c r="H1159" s="234">
        <v>783.5</v>
      </c>
      <c r="I1159" s="235"/>
      <c r="J1159" s="236">
        <f>ROUND(I1159*H1159,2)</f>
        <v>0</v>
      </c>
      <c r="K1159" s="232" t="s">
        <v>280</v>
      </c>
      <c r="L1159" s="45"/>
      <c r="M1159" s="237" t="s">
        <v>1</v>
      </c>
      <c r="N1159" s="238" t="s">
        <v>41</v>
      </c>
      <c r="O1159" s="92"/>
      <c r="P1159" s="239">
        <f>O1159*H1159</f>
        <v>0</v>
      </c>
      <c r="Q1159" s="239">
        <v>0.013599999999999999</v>
      </c>
      <c r="R1159" s="239">
        <f>Q1159*H1159</f>
        <v>10.6556</v>
      </c>
      <c r="S1159" s="239">
        <v>0</v>
      </c>
      <c r="T1159" s="240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41" t="s">
        <v>281</v>
      </c>
      <c r="AT1159" s="241" t="s">
        <v>276</v>
      </c>
      <c r="AU1159" s="241" t="s">
        <v>85</v>
      </c>
      <c r="AY1159" s="18" t="s">
        <v>274</v>
      </c>
      <c r="BE1159" s="242">
        <f>IF(N1159="základní",J1159,0)</f>
        <v>0</v>
      </c>
      <c r="BF1159" s="242">
        <f>IF(N1159="snížená",J1159,0)</f>
        <v>0</v>
      </c>
      <c r="BG1159" s="242">
        <f>IF(N1159="zákl. přenesená",J1159,0)</f>
        <v>0</v>
      </c>
      <c r="BH1159" s="242">
        <f>IF(N1159="sníž. přenesená",J1159,0)</f>
        <v>0</v>
      </c>
      <c r="BI1159" s="242">
        <f>IF(N1159="nulová",J1159,0)</f>
        <v>0</v>
      </c>
      <c r="BJ1159" s="18" t="s">
        <v>83</v>
      </c>
      <c r="BK1159" s="242">
        <f>ROUND(I1159*H1159,2)</f>
        <v>0</v>
      </c>
      <c r="BL1159" s="18" t="s">
        <v>281</v>
      </c>
      <c r="BM1159" s="241" t="s">
        <v>1286</v>
      </c>
    </row>
    <row r="1160" s="13" customFormat="1">
      <c r="A1160" s="13"/>
      <c r="B1160" s="243"/>
      <c r="C1160" s="244"/>
      <c r="D1160" s="245" t="s">
        <v>283</v>
      </c>
      <c r="E1160" s="246" t="s">
        <v>1</v>
      </c>
      <c r="F1160" s="247" t="s">
        <v>1273</v>
      </c>
      <c r="G1160" s="244"/>
      <c r="H1160" s="248">
        <v>732.70000000000005</v>
      </c>
      <c r="I1160" s="249"/>
      <c r="J1160" s="244"/>
      <c r="K1160" s="244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4" t="s">
        <v>283</v>
      </c>
      <c r="AU1160" s="254" t="s">
        <v>85</v>
      </c>
      <c r="AV1160" s="13" t="s">
        <v>85</v>
      </c>
      <c r="AW1160" s="13" t="s">
        <v>32</v>
      </c>
      <c r="AX1160" s="13" t="s">
        <v>76</v>
      </c>
      <c r="AY1160" s="254" t="s">
        <v>274</v>
      </c>
    </row>
    <row r="1161" s="13" customFormat="1">
      <c r="A1161" s="13"/>
      <c r="B1161" s="243"/>
      <c r="C1161" s="244"/>
      <c r="D1161" s="245" t="s">
        <v>283</v>
      </c>
      <c r="E1161" s="246" t="s">
        <v>1</v>
      </c>
      <c r="F1161" s="247" t="s">
        <v>1274</v>
      </c>
      <c r="G1161" s="244"/>
      <c r="H1161" s="248">
        <v>50.799999999999997</v>
      </c>
      <c r="I1161" s="249"/>
      <c r="J1161" s="244"/>
      <c r="K1161" s="244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4" t="s">
        <v>283</v>
      </c>
      <c r="AU1161" s="254" t="s">
        <v>85</v>
      </c>
      <c r="AV1161" s="13" t="s">
        <v>85</v>
      </c>
      <c r="AW1161" s="13" t="s">
        <v>32</v>
      </c>
      <c r="AX1161" s="13" t="s">
        <v>76</v>
      </c>
      <c r="AY1161" s="254" t="s">
        <v>274</v>
      </c>
    </row>
    <row r="1162" s="14" customFormat="1">
      <c r="A1162" s="14"/>
      <c r="B1162" s="255"/>
      <c r="C1162" s="256"/>
      <c r="D1162" s="245" t="s">
        <v>283</v>
      </c>
      <c r="E1162" s="257" t="s">
        <v>1</v>
      </c>
      <c r="F1162" s="258" t="s">
        <v>285</v>
      </c>
      <c r="G1162" s="256"/>
      <c r="H1162" s="259">
        <v>783.5</v>
      </c>
      <c r="I1162" s="260"/>
      <c r="J1162" s="256"/>
      <c r="K1162" s="256"/>
      <c r="L1162" s="261"/>
      <c r="M1162" s="262"/>
      <c r="N1162" s="263"/>
      <c r="O1162" s="263"/>
      <c r="P1162" s="263"/>
      <c r="Q1162" s="263"/>
      <c r="R1162" s="263"/>
      <c r="S1162" s="263"/>
      <c r="T1162" s="26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5" t="s">
        <v>283</v>
      </c>
      <c r="AU1162" s="265" t="s">
        <v>85</v>
      </c>
      <c r="AV1162" s="14" t="s">
        <v>106</v>
      </c>
      <c r="AW1162" s="14" t="s">
        <v>32</v>
      </c>
      <c r="AX1162" s="14" t="s">
        <v>76</v>
      </c>
      <c r="AY1162" s="265" t="s">
        <v>274</v>
      </c>
    </row>
    <row r="1163" s="15" customFormat="1">
      <c r="A1163" s="15"/>
      <c r="B1163" s="266"/>
      <c r="C1163" s="267"/>
      <c r="D1163" s="245" t="s">
        <v>283</v>
      </c>
      <c r="E1163" s="268" t="s">
        <v>1</v>
      </c>
      <c r="F1163" s="269" t="s">
        <v>286</v>
      </c>
      <c r="G1163" s="267"/>
      <c r="H1163" s="270">
        <v>783.5</v>
      </c>
      <c r="I1163" s="271"/>
      <c r="J1163" s="267"/>
      <c r="K1163" s="267"/>
      <c r="L1163" s="272"/>
      <c r="M1163" s="273"/>
      <c r="N1163" s="274"/>
      <c r="O1163" s="274"/>
      <c r="P1163" s="274"/>
      <c r="Q1163" s="274"/>
      <c r="R1163" s="274"/>
      <c r="S1163" s="274"/>
      <c r="T1163" s="27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76" t="s">
        <v>283</v>
      </c>
      <c r="AU1163" s="276" t="s">
        <v>85</v>
      </c>
      <c r="AV1163" s="15" t="s">
        <v>281</v>
      </c>
      <c r="AW1163" s="15" t="s">
        <v>32</v>
      </c>
      <c r="AX1163" s="15" t="s">
        <v>83</v>
      </c>
      <c r="AY1163" s="276" t="s">
        <v>274</v>
      </c>
    </row>
    <row r="1164" s="2" customFormat="1" ht="24.15" customHeight="1">
      <c r="A1164" s="39"/>
      <c r="B1164" s="40"/>
      <c r="C1164" s="230" t="s">
        <v>1287</v>
      </c>
      <c r="D1164" s="230" t="s">
        <v>276</v>
      </c>
      <c r="E1164" s="231" t="s">
        <v>1288</v>
      </c>
      <c r="F1164" s="232" t="s">
        <v>1289</v>
      </c>
      <c r="G1164" s="233" t="s">
        <v>279</v>
      </c>
      <c r="H1164" s="234">
        <v>3523.8000000000002</v>
      </c>
      <c r="I1164" s="235"/>
      <c r="J1164" s="236">
        <f>ROUND(I1164*H1164,2)</f>
        <v>0</v>
      </c>
      <c r="K1164" s="232" t="s">
        <v>280</v>
      </c>
      <c r="L1164" s="45"/>
      <c r="M1164" s="237" t="s">
        <v>1</v>
      </c>
      <c r="N1164" s="238" t="s">
        <v>41</v>
      </c>
      <c r="O1164" s="92"/>
      <c r="P1164" s="239">
        <f>O1164*H1164</f>
        <v>0</v>
      </c>
      <c r="Q1164" s="239">
        <v>0.016279999999999999</v>
      </c>
      <c r="R1164" s="239">
        <f>Q1164*H1164</f>
        <v>57.367463999999998</v>
      </c>
      <c r="S1164" s="239">
        <v>0</v>
      </c>
      <c r="T1164" s="240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1" t="s">
        <v>281</v>
      </c>
      <c r="AT1164" s="241" t="s">
        <v>276</v>
      </c>
      <c r="AU1164" s="241" t="s">
        <v>85</v>
      </c>
      <c r="AY1164" s="18" t="s">
        <v>274</v>
      </c>
      <c r="BE1164" s="242">
        <f>IF(N1164="základní",J1164,0)</f>
        <v>0</v>
      </c>
      <c r="BF1164" s="242">
        <f>IF(N1164="snížená",J1164,0)</f>
        <v>0</v>
      </c>
      <c r="BG1164" s="242">
        <f>IF(N1164="zákl. přenesená",J1164,0)</f>
        <v>0</v>
      </c>
      <c r="BH1164" s="242">
        <f>IF(N1164="sníž. přenesená",J1164,0)</f>
        <v>0</v>
      </c>
      <c r="BI1164" s="242">
        <f>IF(N1164="nulová",J1164,0)</f>
        <v>0</v>
      </c>
      <c r="BJ1164" s="18" t="s">
        <v>83</v>
      </c>
      <c r="BK1164" s="242">
        <f>ROUND(I1164*H1164,2)</f>
        <v>0</v>
      </c>
      <c r="BL1164" s="18" t="s">
        <v>281</v>
      </c>
      <c r="BM1164" s="241" t="s">
        <v>1290</v>
      </c>
    </row>
    <row r="1165" s="13" customFormat="1">
      <c r="A1165" s="13"/>
      <c r="B1165" s="243"/>
      <c r="C1165" s="244"/>
      <c r="D1165" s="245" t="s">
        <v>283</v>
      </c>
      <c r="E1165" s="246" t="s">
        <v>1</v>
      </c>
      <c r="F1165" s="247" t="s">
        <v>1272</v>
      </c>
      <c r="G1165" s="244"/>
      <c r="H1165" s="248">
        <v>3523.8000000000002</v>
      </c>
      <c r="I1165" s="249"/>
      <c r="J1165" s="244"/>
      <c r="K1165" s="244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4" t="s">
        <v>283</v>
      </c>
      <c r="AU1165" s="254" t="s">
        <v>85</v>
      </c>
      <c r="AV1165" s="13" t="s">
        <v>85</v>
      </c>
      <c r="AW1165" s="13" t="s">
        <v>32</v>
      </c>
      <c r="AX1165" s="13" t="s">
        <v>76</v>
      </c>
      <c r="AY1165" s="254" t="s">
        <v>274</v>
      </c>
    </row>
    <row r="1166" s="14" customFormat="1">
      <c r="A1166" s="14"/>
      <c r="B1166" s="255"/>
      <c r="C1166" s="256"/>
      <c r="D1166" s="245" t="s">
        <v>283</v>
      </c>
      <c r="E1166" s="257" t="s">
        <v>1</v>
      </c>
      <c r="F1166" s="258" t="s">
        <v>285</v>
      </c>
      <c r="G1166" s="256"/>
      <c r="H1166" s="259">
        <v>3523.8000000000002</v>
      </c>
      <c r="I1166" s="260"/>
      <c r="J1166" s="256"/>
      <c r="K1166" s="256"/>
      <c r="L1166" s="261"/>
      <c r="M1166" s="262"/>
      <c r="N1166" s="263"/>
      <c r="O1166" s="263"/>
      <c r="P1166" s="263"/>
      <c r="Q1166" s="263"/>
      <c r="R1166" s="263"/>
      <c r="S1166" s="263"/>
      <c r="T1166" s="26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5" t="s">
        <v>283</v>
      </c>
      <c r="AU1166" s="265" t="s">
        <v>85</v>
      </c>
      <c r="AV1166" s="14" t="s">
        <v>106</v>
      </c>
      <c r="AW1166" s="14" t="s">
        <v>32</v>
      </c>
      <c r="AX1166" s="14" t="s">
        <v>76</v>
      </c>
      <c r="AY1166" s="265" t="s">
        <v>274</v>
      </c>
    </row>
    <row r="1167" s="15" customFormat="1">
      <c r="A1167" s="15"/>
      <c r="B1167" s="266"/>
      <c r="C1167" s="267"/>
      <c r="D1167" s="245" t="s">
        <v>283</v>
      </c>
      <c r="E1167" s="268" t="s">
        <v>1</v>
      </c>
      <c r="F1167" s="269" t="s">
        <v>286</v>
      </c>
      <c r="G1167" s="267"/>
      <c r="H1167" s="270">
        <v>3523.8000000000002</v>
      </c>
      <c r="I1167" s="271"/>
      <c r="J1167" s="267"/>
      <c r="K1167" s="267"/>
      <c r="L1167" s="272"/>
      <c r="M1167" s="273"/>
      <c r="N1167" s="274"/>
      <c r="O1167" s="274"/>
      <c r="P1167" s="274"/>
      <c r="Q1167" s="274"/>
      <c r="R1167" s="274"/>
      <c r="S1167" s="274"/>
      <c r="T1167" s="27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6" t="s">
        <v>283</v>
      </c>
      <c r="AU1167" s="276" t="s">
        <v>85</v>
      </c>
      <c r="AV1167" s="15" t="s">
        <v>281</v>
      </c>
      <c r="AW1167" s="15" t="s">
        <v>32</v>
      </c>
      <c r="AX1167" s="15" t="s">
        <v>83</v>
      </c>
      <c r="AY1167" s="276" t="s">
        <v>274</v>
      </c>
    </row>
    <row r="1168" s="2" customFormat="1" ht="24.15" customHeight="1">
      <c r="A1168" s="39"/>
      <c r="B1168" s="40"/>
      <c r="C1168" s="230" t="s">
        <v>1291</v>
      </c>
      <c r="D1168" s="230" t="s">
        <v>276</v>
      </c>
      <c r="E1168" s="231" t="s">
        <v>1292</v>
      </c>
      <c r="F1168" s="232" t="s">
        <v>1293</v>
      </c>
      <c r="G1168" s="233" t="s">
        <v>279</v>
      </c>
      <c r="H1168" s="234">
        <v>126.37000000000001</v>
      </c>
      <c r="I1168" s="235"/>
      <c r="J1168" s="236">
        <f>ROUND(I1168*H1168,2)</f>
        <v>0</v>
      </c>
      <c r="K1168" s="232" t="s">
        <v>280</v>
      </c>
      <c r="L1168" s="45"/>
      <c r="M1168" s="237" t="s">
        <v>1</v>
      </c>
      <c r="N1168" s="238" t="s">
        <v>41</v>
      </c>
      <c r="O1168" s="92"/>
      <c r="P1168" s="239">
        <f>O1168*H1168</f>
        <v>0</v>
      </c>
      <c r="Q1168" s="239">
        <v>0.0014</v>
      </c>
      <c r="R1168" s="239">
        <f>Q1168*H1168</f>
        <v>0.17691799999999999</v>
      </c>
      <c r="S1168" s="239">
        <v>0</v>
      </c>
      <c r="T1168" s="240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41" t="s">
        <v>281</v>
      </c>
      <c r="AT1168" s="241" t="s">
        <v>276</v>
      </c>
      <c r="AU1168" s="241" t="s">
        <v>85</v>
      </c>
      <c r="AY1168" s="18" t="s">
        <v>274</v>
      </c>
      <c r="BE1168" s="242">
        <f>IF(N1168="základní",J1168,0)</f>
        <v>0</v>
      </c>
      <c r="BF1168" s="242">
        <f>IF(N1168="snížená",J1168,0)</f>
        <v>0</v>
      </c>
      <c r="BG1168" s="242">
        <f>IF(N1168="zákl. přenesená",J1168,0)</f>
        <v>0</v>
      </c>
      <c r="BH1168" s="242">
        <f>IF(N1168="sníž. přenesená",J1168,0)</f>
        <v>0</v>
      </c>
      <c r="BI1168" s="242">
        <f>IF(N1168="nulová",J1168,0)</f>
        <v>0</v>
      </c>
      <c r="BJ1168" s="18" t="s">
        <v>83</v>
      </c>
      <c r="BK1168" s="242">
        <f>ROUND(I1168*H1168,2)</f>
        <v>0</v>
      </c>
      <c r="BL1168" s="18" t="s">
        <v>281</v>
      </c>
      <c r="BM1168" s="241" t="s">
        <v>1294</v>
      </c>
    </row>
    <row r="1169" s="13" customFormat="1">
      <c r="A1169" s="13"/>
      <c r="B1169" s="243"/>
      <c r="C1169" s="244"/>
      <c r="D1169" s="245" t="s">
        <v>283</v>
      </c>
      <c r="E1169" s="246" t="s">
        <v>1</v>
      </c>
      <c r="F1169" s="247" t="s">
        <v>1295</v>
      </c>
      <c r="G1169" s="244"/>
      <c r="H1169" s="248">
        <v>126.37000000000001</v>
      </c>
      <c r="I1169" s="249"/>
      <c r="J1169" s="244"/>
      <c r="K1169" s="244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4" t="s">
        <v>283</v>
      </c>
      <c r="AU1169" s="254" t="s">
        <v>85</v>
      </c>
      <c r="AV1169" s="13" t="s">
        <v>85</v>
      </c>
      <c r="AW1169" s="13" t="s">
        <v>32</v>
      </c>
      <c r="AX1169" s="13" t="s">
        <v>76</v>
      </c>
      <c r="AY1169" s="254" t="s">
        <v>274</v>
      </c>
    </row>
    <row r="1170" s="14" customFormat="1">
      <c r="A1170" s="14"/>
      <c r="B1170" s="255"/>
      <c r="C1170" s="256"/>
      <c r="D1170" s="245" t="s">
        <v>283</v>
      </c>
      <c r="E1170" s="257" t="s">
        <v>1</v>
      </c>
      <c r="F1170" s="258" t="s">
        <v>285</v>
      </c>
      <c r="G1170" s="256"/>
      <c r="H1170" s="259">
        <v>126.37000000000001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5" t="s">
        <v>283</v>
      </c>
      <c r="AU1170" s="265" t="s">
        <v>85</v>
      </c>
      <c r="AV1170" s="14" t="s">
        <v>106</v>
      </c>
      <c r="AW1170" s="14" t="s">
        <v>32</v>
      </c>
      <c r="AX1170" s="14" t="s">
        <v>76</v>
      </c>
      <c r="AY1170" s="265" t="s">
        <v>274</v>
      </c>
    </row>
    <row r="1171" s="15" customFormat="1">
      <c r="A1171" s="15"/>
      <c r="B1171" s="266"/>
      <c r="C1171" s="267"/>
      <c r="D1171" s="245" t="s">
        <v>283</v>
      </c>
      <c r="E1171" s="268" t="s">
        <v>198</v>
      </c>
      <c r="F1171" s="269" t="s">
        <v>286</v>
      </c>
      <c r="G1171" s="267"/>
      <c r="H1171" s="270">
        <v>126.37000000000001</v>
      </c>
      <c r="I1171" s="271"/>
      <c r="J1171" s="267"/>
      <c r="K1171" s="267"/>
      <c r="L1171" s="272"/>
      <c r="M1171" s="273"/>
      <c r="N1171" s="274"/>
      <c r="O1171" s="274"/>
      <c r="P1171" s="274"/>
      <c r="Q1171" s="274"/>
      <c r="R1171" s="274"/>
      <c r="S1171" s="274"/>
      <c r="T1171" s="27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6" t="s">
        <v>283</v>
      </c>
      <c r="AU1171" s="276" t="s">
        <v>85</v>
      </c>
      <c r="AV1171" s="15" t="s">
        <v>281</v>
      </c>
      <c r="AW1171" s="15" t="s">
        <v>32</v>
      </c>
      <c r="AX1171" s="15" t="s">
        <v>83</v>
      </c>
      <c r="AY1171" s="276" t="s">
        <v>274</v>
      </c>
    </row>
    <row r="1172" s="2" customFormat="1" ht="24.15" customHeight="1">
      <c r="A1172" s="39"/>
      <c r="B1172" s="40"/>
      <c r="C1172" s="230" t="s">
        <v>1296</v>
      </c>
      <c r="D1172" s="230" t="s">
        <v>276</v>
      </c>
      <c r="E1172" s="231" t="s">
        <v>1297</v>
      </c>
      <c r="F1172" s="232" t="s">
        <v>1298</v>
      </c>
      <c r="G1172" s="233" t="s">
        <v>279</v>
      </c>
      <c r="H1172" s="234">
        <v>126.37000000000001</v>
      </c>
      <c r="I1172" s="235"/>
      <c r="J1172" s="236">
        <f>ROUND(I1172*H1172,2)</f>
        <v>0</v>
      </c>
      <c r="K1172" s="232" t="s">
        <v>280</v>
      </c>
      <c r="L1172" s="45"/>
      <c r="M1172" s="237" t="s">
        <v>1</v>
      </c>
      <c r="N1172" s="238" t="s">
        <v>41</v>
      </c>
      <c r="O1172" s="92"/>
      <c r="P1172" s="239">
        <f>O1172*H1172</f>
        <v>0</v>
      </c>
      <c r="Q1172" s="239">
        <v>0.0043800000000000002</v>
      </c>
      <c r="R1172" s="239">
        <f>Q1172*H1172</f>
        <v>0.55350060000000001</v>
      </c>
      <c r="S1172" s="239">
        <v>0</v>
      </c>
      <c r="T1172" s="240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1" t="s">
        <v>281</v>
      </c>
      <c r="AT1172" s="241" t="s">
        <v>276</v>
      </c>
      <c r="AU1172" s="241" t="s">
        <v>85</v>
      </c>
      <c r="AY1172" s="18" t="s">
        <v>274</v>
      </c>
      <c r="BE1172" s="242">
        <f>IF(N1172="základní",J1172,0)</f>
        <v>0</v>
      </c>
      <c r="BF1172" s="242">
        <f>IF(N1172="snížená",J1172,0)</f>
        <v>0</v>
      </c>
      <c r="BG1172" s="242">
        <f>IF(N1172="zákl. přenesená",J1172,0)</f>
        <v>0</v>
      </c>
      <c r="BH1172" s="242">
        <f>IF(N1172="sníž. přenesená",J1172,0)</f>
        <v>0</v>
      </c>
      <c r="BI1172" s="242">
        <f>IF(N1172="nulová",J1172,0)</f>
        <v>0</v>
      </c>
      <c r="BJ1172" s="18" t="s">
        <v>83</v>
      </c>
      <c r="BK1172" s="242">
        <f>ROUND(I1172*H1172,2)</f>
        <v>0</v>
      </c>
      <c r="BL1172" s="18" t="s">
        <v>281</v>
      </c>
      <c r="BM1172" s="241" t="s">
        <v>1299</v>
      </c>
    </row>
    <row r="1173" s="13" customFormat="1">
      <c r="A1173" s="13"/>
      <c r="B1173" s="243"/>
      <c r="C1173" s="244"/>
      <c r="D1173" s="245" t="s">
        <v>283</v>
      </c>
      <c r="E1173" s="246" t="s">
        <v>1</v>
      </c>
      <c r="F1173" s="247" t="s">
        <v>198</v>
      </c>
      <c r="G1173" s="244"/>
      <c r="H1173" s="248">
        <v>126.37000000000001</v>
      </c>
      <c r="I1173" s="249"/>
      <c r="J1173" s="244"/>
      <c r="K1173" s="244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4" t="s">
        <v>283</v>
      </c>
      <c r="AU1173" s="254" t="s">
        <v>85</v>
      </c>
      <c r="AV1173" s="13" t="s">
        <v>85</v>
      </c>
      <c r="AW1173" s="13" t="s">
        <v>32</v>
      </c>
      <c r="AX1173" s="13" t="s">
        <v>76</v>
      </c>
      <c r="AY1173" s="254" t="s">
        <v>274</v>
      </c>
    </row>
    <row r="1174" s="14" customFormat="1">
      <c r="A1174" s="14"/>
      <c r="B1174" s="255"/>
      <c r="C1174" s="256"/>
      <c r="D1174" s="245" t="s">
        <v>283</v>
      </c>
      <c r="E1174" s="257" t="s">
        <v>1</v>
      </c>
      <c r="F1174" s="258" t="s">
        <v>285</v>
      </c>
      <c r="G1174" s="256"/>
      <c r="H1174" s="259">
        <v>126.37000000000001</v>
      </c>
      <c r="I1174" s="260"/>
      <c r="J1174" s="256"/>
      <c r="K1174" s="256"/>
      <c r="L1174" s="261"/>
      <c r="M1174" s="262"/>
      <c r="N1174" s="263"/>
      <c r="O1174" s="263"/>
      <c r="P1174" s="263"/>
      <c r="Q1174" s="263"/>
      <c r="R1174" s="263"/>
      <c r="S1174" s="263"/>
      <c r="T1174" s="26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5" t="s">
        <v>283</v>
      </c>
      <c r="AU1174" s="265" t="s">
        <v>85</v>
      </c>
      <c r="AV1174" s="14" t="s">
        <v>106</v>
      </c>
      <c r="AW1174" s="14" t="s">
        <v>32</v>
      </c>
      <c r="AX1174" s="14" t="s">
        <v>76</v>
      </c>
      <c r="AY1174" s="265" t="s">
        <v>274</v>
      </c>
    </row>
    <row r="1175" s="15" customFormat="1">
      <c r="A1175" s="15"/>
      <c r="B1175" s="266"/>
      <c r="C1175" s="267"/>
      <c r="D1175" s="245" t="s">
        <v>283</v>
      </c>
      <c r="E1175" s="268" t="s">
        <v>1</v>
      </c>
      <c r="F1175" s="269" t="s">
        <v>286</v>
      </c>
      <c r="G1175" s="267"/>
      <c r="H1175" s="270">
        <v>126.37000000000001</v>
      </c>
      <c r="I1175" s="271"/>
      <c r="J1175" s="267"/>
      <c r="K1175" s="267"/>
      <c r="L1175" s="272"/>
      <c r="M1175" s="273"/>
      <c r="N1175" s="274"/>
      <c r="O1175" s="274"/>
      <c r="P1175" s="274"/>
      <c r="Q1175" s="274"/>
      <c r="R1175" s="274"/>
      <c r="S1175" s="274"/>
      <c r="T1175" s="27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76" t="s">
        <v>283</v>
      </c>
      <c r="AU1175" s="276" t="s">
        <v>85</v>
      </c>
      <c r="AV1175" s="15" t="s">
        <v>281</v>
      </c>
      <c r="AW1175" s="15" t="s">
        <v>32</v>
      </c>
      <c r="AX1175" s="15" t="s">
        <v>83</v>
      </c>
      <c r="AY1175" s="276" t="s">
        <v>274</v>
      </c>
    </row>
    <row r="1176" s="2" customFormat="1" ht="24.15" customHeight="1">
      <c r="A1176" s="39"/>
      <c r="B1176" s="40"/>
      <c r="C1176" s="230" t="s">
        <v>1300</v>
      </c>
      <c r="D1176" s="230" t="s">
        <v>276</v>
      </c>
      <c r="E1176" s="231" t="s">
        <v>1301</v>
      </c>
      <c r="F1176" s="232" t="s">
        <v>1302</v>
      </c>
      <c r="G1176" s="233" t="s">
        <v>279</v>
      </c>
      <c r="H1176" s="234">
        <v>126.37000000000001</v>
      </c>
      <c r="I1176" s="235"/>
      <c r="J1176" s="236">
        <f>ROUND(I1176*H1176,2)</f>
        <v>0</v>
      </c>
      <c r="K1176" s="232" t="s">
        <v>280</v>
      </c>
      <c r="L1176" s="45"/>
      <c r="M1176" s="237" t="s">
        <v>1</v>
      </c>
      <c r="N1176" s="238" t="s">
        <v>41</v>
      </c>
      <c r="O1176" s="92"/>
      <c r="P1176" s="239">
        <f>O1176*H1176</f>
        <v>0</v>
      </c>
      <c r="Q1176" s="239">
        <v>0.018100000000000002</v>
      </c>
      <c r="R1176" s="239">
        <f>Q1176*H1176</f>
        <v>2.2872970000000001</v>
      </c>
      <c r="S1176" s="239">
        <v>0</v>
      </c>
      <c r="T1176" s="240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41" t="s">
        <v>281</v>
      </c>
      <c r="AT1176" s="241" t="s">
        <v>276</v>
      </c>
      <c r="AU1176" s="241" t="s">
        <v>85</v>
      </c>
      <c r="AY1176" s="18" t="s">
        <v>274</v>
      </c>
      <c r="BE1176" s="242">
        <f>IF(N1176="základní",J1176,0)</f>
        <v>0</v>
      </c>
      <c r="BF1176" s="242">
        <f>IF(N1176="snížená",J1176,0)</f>
        <v>0</v>
      </c>
      <c r="BG1176" s="242">
        <f>IF(N1176="zákl. přenesená",J1176,0)</f>
        <v>0</v>
      </c>
      <c r="BH1176" s="242">
        <f>IF(N1176="sníž. přenesená",J1176,0)</f>
        <v>0</v>
      </c>
      <c r="BI1176" s="242">
        <f>IF(N1176="nulová",J1176,0)</f>
        <v>0</v>
      </c>
      <c r="BJ1176" s="18" t="s">
        <v>83</v>
      </c>
      <c r="BK1176" s="242">
        <f>ROUND(I1176*H1176,2)</f>
        <v>0</v>
      </c>
      <c r="BL1176" s="18" t="s">
        <v>281</v>
      </c>
      <c r="BM1176" s="241" t="s">
        <v>1303</v>
      </c>
    </row>
    <row r="1177" s="13" customFormat="1">
      <c r="A1177" s="13"/>
      <c r="B1177" s="243"/>
      <c r="C1177" s="244"/>
      <c r="D1177" s="245" t="s">
        <v>283</v>
      </c>
      <c r="E1177" s="246" t="s">
        <v>1</v>
      </c>
      <c r="F1177" s="247" t="s">
        <v>198</v>
      </c>
      <c r="G1177" s="244"/>
      <c r="H1177" s="248">
        <v>126.37000000000001</v>
      </c>
      <c r="I1177" s="249"/>
      <c r="J1177" s="244"/>
      <c r="K1177" s="244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4" t="s">
        <v>283</v>
      </c>
      <c r="AU1177" s="254" t="s">
        <v>85</v>
      </c>
      <c r="AV1177" s="13" t="s">
        <v>85</v>
      </c>
      <c r="AW1177" s="13" t="s">
        <v>32</v>
      </c>
      <c r="AX1177" s="13" t="s">
        <v>76</v>
      </c>
      <c r="AY1177" s="254" t="s">
        <v>274</v>
      </c>
    </row>
    <row r="1178" s="14" customFormat="1">
      <c r="A1178" s="14"/>
      <c r="B1178" s="255"/>
      <c r="C1178" s="256"/>
      <c r="D1178" s="245" t="s">
        <v>283</v>
      </c>
      <c r="E1178" s="257" t="s">
        <v>1</v>
      </c>
      <c r="F1178" s="258" t="s">
        <v>285</v>
      </c>
      <c r="G1178" s="256"/>
      <c r="H1178" s="259">
        <v>126.37000000000001</v>
      </c>
      <c r="I1178" s="260"/>
      <c r="J1178" s="256"/>
      <c r="K1178" s="256"/>
      <c r="L1178" s="261"/>
      <c r="M1178" s="262"/>
      <c r="N1178" s="263"/>
      <c r="O1178" s="263"/>
      <c r="P1178" s="263"/>
      <c r="Q1178" s="263"/>
      <c r="R1178" s="263"/>
      <c r="S1178" s="263"/>
      <c r="T1178" s="26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5" t="s">
        <v>283</v>
      </c>
      <c r="AU1178" s="265" t="s">
        <v>85</v>
      </c>
      <c r="AV1178" s="14" t="s">
        <v>106</v>
      </c>
      <c r="AW1178" s="14" t="s">
        <v>32</v>
      </c>
      <c r="AX1178" s="14" t="s">
        <v>76</v>
      </c>
      <c r="AY1178" s="265" t="s">
        <v>274</v>
      </c>
    </row>
    <row r="1179" s="15" customFormat="1">
      <c r="A1179" s="15"/>
      <c r="B1179" s="266"/>
      <c r="C1179" s="267"/>
      <c r="D1179" s="245" t="s">
        <v>283</v>
      </c>
      <c r="E1179" s="268" t="s">
        <v>1</v>
      </c>
      <c r="F1179" s="269" t="s">
        <v>286</v>
      </c>
      <c r="G1179" s="267"/>
      <c r="H1179" s="270">
        <v>126.37000000000001</v>
      </c>
      <c r="I1179" s="271"/>
      <c r="J1179" s="267"/>
      <c r="K1179" s="267"/>
      <c r="L1179" s="272"/>
      <c r="M1179" s="273"/>
      <c r="N1179" s="274"/>
      <c r="O1179" s="274"/>
      <c r="P1179" s="274"/>
      <c r="Q1179" s="274"/>
      <c r="R1179" s="274"/>
      <c r="S1179" s="274"/>
      <c r="T1179" s="27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6" t="s">
        <v>283</v>
      </c>
      <c r="AU1179" s="276" t="s">
        <v>85</v>
      </c>
      <c r="AV1179" s="15" t="s">
        <v>281</v>
      </c>
      <c r="AW1179" s="15" t="s">
        <v>32</v>
      </c>
      <c r="AX1179" s="15" t="s">
        <v>83</v>
      </c>
      <c r="AY1179" s="276" t="s">
        <v>274</v>
      </c>
    </row>
    <row r="1180" s="2" customFormat="1" ht="33" customHeight="1">
      <c r="A1180" s="39"/>
      <c r="B1180" s="40"/>
      <c r="C1180" s="230" t="s">
        <v>1304</v>
      </c>
      <c r="D1180" s="230" t="s">
        <v>276</v>
      </c>
      <c r="E1180" s="231" t="s">
        <v>1305</v>
      </c>
      <c r="F1180" s="232" t="s">
        <v>1306</v>
      </c>
      <c r="G1180" s="233" t="s">
        <v>279</v>
      </c>
      <c r="H1180" s="234">
        <v>252.74000000000001</v>
      </c>
      <c r="I1180" s="235"/>
      <c r="J1180" s="236">
        <f>ROUND(I1180*H1180,2)</f>
        <v>0</v>
      </c>
      <c r="K1180" s="232" t="s">
        <v>280</v>
      </c>
      <c r="L1180" s="45"/>
      <c r="M1180" s="237" t="s">
        <v>1</v>
      </c>
      <c r="N1180" s="238" t="s">
        <v>41</v>
      </c>
      <c r="O1180" s="92"/>
      <c r="P1180" s="239">
        <f>O1180*H1180</f>
        <v>0</v>
      </c>
      <c r="Q1180" s="239">
        <v>0.00131</v>
      </c>
      <c r="R1180" s="239">
        <f>Q1180*H1180</f>
        <v>0.33108939999999998</v>
      </c>
      <c r="S1180" s="239">
        <v>0</v>
      </c>
      <c r="T1180" s="240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1" t="s">
        <v>281</v>
      </c>
      <c r="AT1180" s="241" t="s">
        <v>276</v>
      </c>
      <c r="AU1180" s="241" t="s">
        <v>85</v>
      </c>
      <c r="AY1180" s="18" t="s">
        <v>274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8" t="s">
        <v>83</v>
      </c>
      <c r="BK1180" s="242">
        <f>ROUND(I1180*H1180,2)</f>
        <v>0</v>
      </c>
      <c r="BL1180" s="18" t="s">
        <v>281</v>
      </c>
      <c r="BM1180" s="241" t="s">
        <v>1307</v>
      </c>
    </row>
    <row r="1181" s="13" customFormat="1">
      <c r="A1181" s="13"/>
      <c r="B1181" s="243"/>
      <c r="C1181" s="244"/>
      <c r="D1181" s="245" t="s">
        <v>283</v>
      </c>
      <c r="E1181" s="246" t="s">
        <v>1</v>
      </c>
      <c r="F1181" s="247" t="s">
        <v>1308</v>
      </c>
      <c r="G1181" s="244"/>
      <c r="H1181" s="248">
        <v>252.74000000000001</v>
      </c>
      <c r="I1181" s="249"/>
      <c r="J1181" s="244"/>
      <c r="K1181" s="244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4" t="s">
        <v>283</v>
      </c>
      <c r="AU1181" s="254" t="s">
        <v>85</v>
      </c>
      <c r="AV1181" s="13" t="s">
        <v>85</v>
      </c>
      <c r="AW1181" s="13" t="s">
        <v>32</v>
      </c>
      <c r="AX1181" s="13" t="s">
        <v>76</v>
      </c>
      <c r="AY1181" s="254" t="s">
        <v>274</v>
      </c>
    </row>
    <row r="1182" s="14" customFormat="1">
      <c r="A1182" s="14"/>
      <c r="B1182" s="255"/>
      <c r="C1182" s="256"/>
      <c r="D1182" s="245" t="s">
        <v>283</v>
      </c>
      <c r="E1182" s="257" t="s">
        <v>1</v>
      </c>
      <c r="F1182" s="258" t="s">
        <v>285</v>
      </c>
      <c r="G1182" s="256"/>
      <c r="H1182" s="259">
        <v>252.74000000000001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5" t="s">
        <v>283</v>
      </c>
      <c r="AU1182" s="265" t="s">
        <v>85</v>
      </c>
      <c r="AV1182" s="14" t="s">
        <v>106</v>
      </c>
      <c r="AW1182" s="14" t="s">
        <v>32</v>
      </c>
      <c r="AX1182" s="14" t="s">
        <v>76</v>
      </c>
      <c r="AY1182" s="265" t="s">
        <v>274</v>
      </c>
    </row>
    <row r="1183" s="15" customFormat="1">
      <c r="A1183" s="15"/>
      <c r="B1183" s="266"/>
      <c r="C1183" s="267"/>
      <c r="D1183" s="245" t="s">
        <v>283</v>
      </c>
      <c r="E1183" s="268" t="s">
        <v>1</v>
      </c>
      <c r="F1183" s="269" t="s">
        <v>286</v>
      </c>
      <c r="G1183" s="267"/>
      <c r="H1183" s="270">
        <v>252.74000000000001</v>
      </c>
      <c r="I1183" s="271"/>
      <c r="J1183" s="267"/>
      <c r="K1183" s="267"/>
      <c r="L1183" s="272"/>
      <c r="M1183" s="273"/>
      <c r="N1183" s="274"/>
      <c r="O1183" s="274"/>
      <c r="P1183" s="274"/>
      <c r="Q1183" s="274"/>
      <c r="R1183" s="274"/>
      <c r="S1183" s="274"/>
      <c r="T1183" s="27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6" t="s">
        <v>283</v>
      </c>
      <c r="AU1183" s="276" t="s">
        <v>85</v>
      </c>
      <c r="AV1183" s="15" t="s">
        <v>281</v>
      </c>
      <c r="AW1183" s="15" t="s">
        <v>32</v>
      </c>
      <c r="AX1183" s="15" t="s">
        <v>83</v>
      </c>
      <c r="AY1183" s="276" t="s">
        <v>274</v>
      </c>
    </row>
    <row r="1184" s="2" customFormat="1" ht="24.15" customHeight="1">
      <c r="A1184" s="39"/>
      <c r="B1184" s="40"/>
      <c r="C1184" s="230" t="s">
        <v>1309</v>
      </c>
      <c r="D1184" s="230" t="s">
        <v>276</v>
      </c>
      <c r="E1184" s="231" t="s">
        <v>1310</v>
      </c>
      <c r="F1184" s="232" t="s">
        <v>1311</v>
      </c>
      <c r="G1184" s="233" t="s">
        <v>279</v>
      </c>
      <c r="H1184" s="234">
        <v>126.37000000000001</v>
      </c>
      <c r="I1184" s="235"/>
      <c r="J1184" s="236">
        <f>ROUND(I1184*H1184,2)</f>
        <v>0</v>
      </c>
      <c r="K1184" s="232" t="s">
        <v>280</v>
      </c>
      <c r="L1184" s="45"/>
      <c r="M1184" s="237" t="s">
        <v>1</v>
      </c>
      <c r="N1184" s="238" t="s">
        <v>41</v>
      </c>
      <c r="O1184" s="92"/>
      <c r="P1184" s="239">
        <f>O1184*H1184</f>
        <v>0</v>
      </c>
      <c r="Q1184" s="239">
        <v>0.0033600000000000001</v>
      </c>
      <c r="R1184" s="239">
        <f>Q1184*H1184</f>
        <v>0.42460320000000001</v>
      </c>
      <c r="S1184" s="239">
        <v>0</v>
      </c>
      <c r="T1184" s="240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41" t="s">
        <v>281</v>
      </c>
      <c r="AT1184" s="241" t="s">
        <v>276</v>
      </c>
      <c r="AU1184" s="241" t="s">
        <v>85</v>
      </c>
      <c r="AY1184" s="18" t="s">
        <v>274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8" t="s">
        <v>83</v>
      </c>
      <c r="BK1184" s="242">
        <f>ROUND(I1184*H1184,2)</f>
        <v>0</v>
      </c>
      <c r="BL1184" s="18" t="s">
        <v>281</v>
      </c>
      <c r="BM1184" s="241" t="s">
        <v>1312</v>
      </c>
    </row>
    <row r="1185" s="13" customFormat="1">
      <c r="A1185" s="13"/>
      <c r="B1185" s="243"/>
      <c r="C1185" s="244"/>
      <c r="D1185" s="245" t="s">
        <v>283</v>
      </c>
      <c r="E1185" s="246" t="s">
        <v>1</v>
      </c>
      <c r="F1185" s="247" t="s">
        <v>198</v>
      </c>
      <c r="G1185" s="244"/>
      <c r="H1185" s="248">
        <v>126.37000000000001</v>
      </c>
      <c r="I1185" s="249"/>
      <c r="J1185" s="244"/>
      <c r="K1185" s="244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4" t="s">
        <v>283</v>
      </c>
      <c r="AU1185" s="254" t="s">
        <v>85</v>
      </c>
      <c r="AV1185" s="13" t="s">
        <v>85</v>
      </c>
      <c r="AW1185" s="13" t="s">
        <v>32</v>
      </c>
      <c r="AX1185" s="13" t="s">
        <v>76</v>
      </c>
      <c r="AY1185" s="254" t="s">
        <v>274</v>
      </c>
    </row>
    <row r="1186" s="14" customFormat="1">
      <c r="A1186" s="14"/>
      <c r="B1186" s="255"/>
      <c r="C1186" s="256"/>
      <c r="D1186" s="245" t="s">
        <v>283</v>
      </c>
      <c r="E1186" s="257" t="s">
        <v>1</v>
      </c>
      <c r="F1186" s="258" t="s">
        <v>285</v>
      </c>
      <c r="G1186" s="256"/>
      <c r="H1186" s="259">
        <v>126.37000000000001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5" t="s">
        <v>283</v>
      </c>
      <c r="AU1186" s="265" t="s">
        <v>85</v>
      </c>
      <c r="AV1186" s="14" t="s">
        <v>106</v>
      </c>
      <c r="AW1186" s="14" t="s">
        <v>32</v>
      </c>
      <c r="AX1186" s="14" t="s">
        <v>76</v>
      </c>
      <c r="AY1186" s="265" t="s">
        <v>274</v>
      </c>
    </row>
    <row r="1187" s="15" customFormat="1">
      <c r="A1187" s="15"/>
      <c r="B1187" s="266"/>
      <c r="C1187" s="267"/>
      <c r="D1187" s="245" t="s">
        <v>283</v>
      </c>
      <c r="E1187" s="268" t="s">
        <v>1</v>
      </c>
      <c r="F1187" s="269" t="s">
        <v>286</v>
      </c>
      <c r="G1187" s="267"/>
      <c r="H1187" s="270">
        <v>126.37000000000001</v>
      </c>
      <c r="I1187" s="271"/>
      <c r="J1187" s="267"/>
      <c r="K1187" s="267"/>
      <c r="L1187" s="272"/>
      <c r="M1187" s="273"/>
      <c r="N1187" s="274"/>
      <c r="O1187" s="274"/>
      <c r="P1187" s="274"/>
      <c r="Q1187" s="274"/>
      <c r="R1187" s="274"/>
      <c r="S1187" s="274"/>
      <c r="T1187" s="27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76" t="s">
        <v>283</v>
      </c>
      <c r="AU1187" s="276" t="s">
        <v>85</v>
      </c>
      <c r="AV1187" s="15" t="s">
        <v>281</v>
      </c>
      <c r="AW1187" s="15" t="s">
        <v>32</v>
      </c>
      <c r="AX1187" s="15" t="s">
        <v>83</v>
      </c>
      <c r="AY1187" s="276" t="s">
        <v>274</v>
      </c>
    </row>
    <row r="1188" s="2" customFormat="1" ht="24.15" customHeight="1">
      <c r="A1188" s="39"/>
      <c r="B1188" s="40"/>
      <c r="C1188" s="230" t="s">
        <v>1313</v>
      </c>
      <c r="D1188" s="230" t="s">
        <v>276</v>
      </c>
      <c r="E1188" s="231" t="s">
        <v>1314</v>
      </c>
      <c r="F1188" s="232" t="s">
        <v>1315</v>
      </c>
      <c r="G1188" s="233" t="s">
        <v>279</v>
      </c>
      <c r="H1188" s="234">
        <v>997.28200000000004</v>
      </c>
      <c r="I1188" s="235"/>
      <c r="J1188" s="236">
        <f>ROUND(I1188*H1188,2)</f>
        <v>0</v>
      </c>
      <c r="K1188" s="232" t="s">
        <v>280</v>
      </c>
      <c r="L1188" s="45"/>
      <c r="M1188" s="237" t="s">
        <v>1</v>
      </c>
      <c r="N1188" s="238" t="s">
        <v>41</v>
      </c>
      <c r="O1188" s="92"/>
      <c r="P1188" s="239">
        <f>O1188*H1188</f>
        <v>0</v>
      </c>
      <c r="Q1188" s="239">
        <v>0.0014</v>
      </c>
      <c r="R1188" s="239">
        <f>Q1188*H1188</f>
        <v>1.3961948</v>
      </c>
      <c r="S1188" s="239">
        <v>0</v>
      </c>
      <c r="T1188" s="240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41" t="s">
        <v>281</v>
      </c>
      <c r="AT1188" s="241" t="s">
        <v>276</v>
      </c>
      <c r="AU1188" s="241" t="s">
        <v>85</v>
      </c>
      <c r="AY1188" s="18" t="s">
        <v>274</v>
      </c>
      <c r="BE1188" s="242">
        <f>IF(N1188="základní",J1188,0)</f>
        <v>0</v>
      </c>
      <c r="BF1188" s="242">
        <f>IF(N1188="snížená",J1188,0)</f>
        <v>0</v>
      </c>
      <c r="BG1188" s="242">
        <f>IF(N1188="zákl. přenesená",J1188,0)</f>
        <v>0</v>
      </c>
      <c r="BH1188" s="242">
        <f>IF(N1188="sníž. přenesená",J1188,0)</f>
        <v>0</v>
      </c>
      <c r="BI1188" s="242">
        <f>IF(N1188="nulová",J1188,0)</f>
        <v>0</v>
      </c>
      <c r="BJ1188" s="18" t="s">
        <v>83</v>
      </c>
      <c r="BK1188" s="242">
        <f>ROUND(I1188*H1188,2)</f>
        <v>0</v>
      </c>
      <c r="BL1188" s="18" t="s">
        <v>281</v>
      </c>
      <c r="BM1188" s="241" t="s">
        <v>1316</v>
      </c>
    </row>
    <row r="1189" s="13" customFormat="1">
      <c r="A1189" s="13"/>
      <c r="B1189" s="243"/>
      <c r="C1189" s="244"/>
      <c r="D1189" s="245" t="s">
        <v>283</v>
      </c>
      <c r="E1189" s="246" t="s">
        <v>1</v>
      </c>
      <c r="F1189" s="247" t="s">
        <v>1317</v>
      </c>
      <c r="G1189" s="244"/>
      <c r="H1189" s="248">
        <v>39.738</v>
      </c>
      <c r="I1189" s="249"/>
      <c r="J1189" s="244"/>
      <c r="K1189" s="244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4" t="s">
        <v>283</v>
      </c>
      <c r="AU1189" s="254" t="s">
        <v>85</v>
      </c>
      <c r="AV1189" s="13" t="s">
        <v>85</v>
      </c>
      <c r="AW1189" s="13" t="s">
        <v>32</v>
      </c>
      <c r="AX1189" s="13" t="s">
        <v>76</v>
      </c>
      <c r="AY1189" s="254" t="s">
        <v>274</v>
      </c>
    </row>
    <row r="1190" s="13" customFormat="1">
      <c r="A1190" s="13"/>
      <c r="B1190" s="243"/>
      <c r="C1190" s="244"/>
      <c r="D1190" s="245" t="s">
        <v>283</v>
      </c>
      <c r="E1190" s="246" t="s">
        <v>1</v>
      </c>
      <c r="F1190" s="247" t="s">
        <v>1318</v>
      </c>
      <c r="G1190" s="244"/>
      <c r="H1190" s="248">
        <v>17.219999999999999</v>
      </c>
      <c r="I1190" s="249"/>
      <c r="J1190" s="244"/>
      <c r="K1190" s="244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4" t="s">
        <v>283</v>
      </c>
      <c r="AU1190" s="254" t="s">
        <v>85</v>
      </c>
      <c r="AV1190" s="13" t="s">
        <v>85</v>
      </c>
      <c r="AW1190" s="13" t="s">
        <v>32</v>
      </c>
      <c r="AX1190" s="13" t="s">
        <v>76</v>
      </c>
      <c r="AY1190" s="254" t="s">
        <v>274</v>
      </c>
    </row>
    <row r="1191" s="13" customFormat="1">
      <c r="A1191" s="13"/>
      <c r="B1191" s="243"/>
      <c r="C1191" s="244"/>
      <c r="D1191" s="245" t="s">
        <v>283</v>
      </c>
      <c r="E1191" s="246" t="s">
        <v>1</v>
      </c>
      <c r="F1191" s="247" t="s">
        <v>1319</v>
      </c>
      <c r="G1191" s="244"/>
      <c r="H1191" s="248">
        <v>163.03999999999999</v>
      </c>
      <c r="I1191" s="249"/>
      <c r="J1191" s="244"/>
      <c r="K1191" s="244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4" t="s">
        <v>283</v>
      </c>
      <c r="AU1191" s="254" t="s">
        <v>85</v>
      </c>
      <c r="AV1191" s="13" t="s">
        <v>85</v>
      </c>
      <c r="AW1191" s="13" t="s">
        <v>32</v>
      </c>
      <c r="AX1191" s="13" t="s">
        <v>76</v>
      </c>
      <c r="AY1191" s="254" t="s">
        <v>274</v>
      </c>
    </row>
    <row r="1192" s="13" customFormat="1">
      <c r="A1192" s="13"/>
      <c r="B1192" s="243"/>
      <c r="C1192" s="244"/>
      <c r="D1192" s="245" t="s">
        <v>283</v>
      </c>
      <c r="E1192" s="246" t="s">
        <v>1</v>
      </c>
      <c r="F1192" s="247" t="s">
        <v>1320</v>
      </c>
      <c r="G1192" s="244"/>
      <c r="H1192" s="248">
        <v>154.226</v>
      </c>
      <c r="I1192" s="249"/>
      <c r="J1192" s="244"/>
      <c r="K1192" s="244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4" t="s">
        <v>283</v>
      </c>
      <c r="AU1192" s="254" t="s">
        <v>85</v>
      </c>
      <c r="AV1192" s="13" t="s">
        <v>85</v>
      </c>
      <c r="AW1192" s="13" t="s">
        <v>32</v>
      </c>
      <c r="AX1192" s="13" t="s">
        <v>76</v>
      </c>
      <c r="AY1192" s="254" t="s">
        <v>274</v>
      </c>
    </row>
    <row r="1193" s="13" customFormat="1">
      <c r="A1193" s="13"/>
      <c r="B1193" s="243"/>
      <c r="C1193" s="244"/>
      <c r="D1193" s="245" t="s">
        <v>283</v>
      </c>
      <c r="E1193" s="246" t="s">
        <v>1</v>
      </c>
      <c r="F1193" s="247" t="s">
        <v>1321</v>
      </c>
      <c r="G1193" s="244"/>
      <c r="H1193" s="248">
        <v>302.24000000000001</v>
      </c>
      <c r="I1193" s="249"/>
      <c r="J1193" s="244"/>
      <c r="K1193" s="244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4" t="s">
        <v>283</v>
      </c>
      <c r="AU1193" s="254" t="s">
        <v>85</v>
      </c>
      <c r="AV1193" s="13" t="s">
        <v>85</v>
      </c>
      <c r="AW1193" s="13" t="s">
        <v>32</v>
      </c>
      <c r="AX1193" s="13" t="s">
        <v>76</v>
      </c>
      <c r="AY1193" s="254" t="s">
        <v>274</v>
      </c>
    </row>
    <row r="1194" s="13" customFormat="1">
      <c r="A1194" s="13"/>
      <c r="B1194" s="243"/>
      <c r="C1194" s="244"/>
      <c r="D1194" s="245" t="s">
        <v>283</v>
      </c>
      <c r="E1194" s="246" t="s">
        <v>1</v>
      </c>
      <c r="F1194" s="247" t="s">
        <v>1322</v>
      </c>
      <c r="G1194" s="244"/>
      <c r="H1194" s="248">
        <v>268.495</v>
      </c>
      <c r="I1194" s="249"/>
      <c r="J1194" s="244"/>
      <c r="K1194" s="244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4" t="s">
        <v>283</v>
      </c>
      <c r="AU1194" s="254" t="s">
        <v>85</v>
      </c>
      <c r="AV1194" s="13" t="s">
        <v>85</v>
      </c>
      <c r="AW1194" s="13" t="s">
        <v>32</v>
      </c>
      <c r="AX1194" s="13" t="s">
        <v>76</v>
      </c>
      <c r="AY1194" s="254" t="s">
        <v>274</v>
      </c>
    </row>
    <row r="1195" s="13" customFormat="1">
      <c r="A1195" s="13"/>
      <c r="B1195" s="243"/>
      <c r="C1195" s="244"/>
      <c r="D1195" s="245" t="s">
        <v>283</v>
      </c>
      <c r="E1195" s="246" t="s">
        <v>1</v>
      </c>
      <c r="F1195" s="247" t="s">
        <v>1323</v>
      </c>
      <c r="G1195" s="244"/>
      <c r="H1195" s="248">
        <v>1.956</v>
      </c>
      <c r="I1195" s="249"/>
      <c r="J1195" s="244"/>
      <c r="K1195" s="244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4" t="s">
        <v>283</v>
      </c>
      <c r="AU1195" s="254" t="s">
        <v>85</v>
      </c>
      <c r="AV1195" s="13" t="s">
        <v>85</v>
      </c>
      <c r="AW1195" s="13" t="s">
        <v>32</v>
      </c>
      <c r="AX1195" s="13" t="s">
        <v>76</v>
      </c>
      <c r="AY1195" s="254" t="s">
        <v>274</v>
      </c>
    </row>
    <row r="1196" s="13" customFormat="1">
      <c r="A1196" s="13"/>
      <c r="B1196" s="243"/>
      <c r="C1196" s="244"/>
      <c r="D1196" s="245" t="s">
        <v>283</v>
      </c>
      <c r="E1196" s="246" t="s">
        <v>1</v>
      </c>
      <c r="F1196" s="247" t="s">
        <v>1324</v>
      </c>
      <c r="G1196" s="244"/>
      <c r="H1196" s="248">
        <v>10.442</v>
      </c>
      <c r="I1196" s="249"/>
      <c r="J1196" s="244"/>
      <c r="K1196" s="244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4" t="s">
        <v>283</v>
      </c>
      <c r="AU1196" s="254" t="s">
        <v>85</v>
      </c>
      <c r="AV1196" s="13" t="s">
        <v>85</v>
      </c>
      <c r="AW1196" s="13" t="s">
        <v>32</v>
      </c>
      <c r="AX1196" s="13" t="s">
        <v>76</v>
      </c>
      <c r="AY1196" s="254" t="s">
        <v>274</v>
      </c>
    </row>
    <row r="1197" s="13" customFormat="1">
      <c r="A1197" s="13"/>
      <c r="B1197" s="243"/>
      <c r="C1197" s="244"/>
      <c r="D1197" s="245" t="s">
        <v>283</v>
      </c>
      <c r="E1197" s="246" t="s">
        <v>1</v>
      </c>
      <c r="F1197" s="247" t="s">
        <v>1325</v>
      </c>
      <c r="G1197" s="244"/>
      <c r="H1197" s="248">
        <v>28.434999999999999</v>
      </c>
      <c r="I1197" s="249"/>
      <c r="J1197" s="244"/>
      <c r="K1197" s="244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4" t="s">
        <v>283</v>
      </c>
      <c r="AU1197" s="254" t="s">
        <v>85</v>
      </c>
      <c r="AV1197" s="13" t="s">
        <v>85</v>
      </c>
      <c r="AW1197" s="13" t="s">
        <v>32</v>
      </c>
      <c r="AX1197" s="13" t="s">
        <v>76</v>
      </c>
      <c r="AY1197" s="254" t="s">
        <v>274</v>
      </c>
    </row>
    <row r="1198" s="13" customFormat="1">
      <c r="A1198" s="13"/>
      <c r="B1198" s="243"/>
      <c r="C1198" s="244"/>
      <c r="D1198" s="245" t="s">
        <v>283</v>
      </c>
      <c r="E1198" s="246" t="s">
        <v>1</v>
      </c>
      <c r="F1198" s="247" t="s">
        <v>1326</v>
      </c>
      <c r="G1198" s="244"/>
      <c r="H1198" s="248">
        <v>11.49</v>
      </c>
      <c r="I1198" s="249"/>
      <c r="J1198" s="244"/>
      <c r="K1198" s="244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4" t="s">
        <v>283</v>
      </c>
      <c r="AU1198" s="254" t="s">
        <v>85</v>
      </c>
      <c r="AV1198" s="13" t="s">
        <v>85</v>
      </c>
      <c r="AW1198" s="13" t="s">
        <v>32</v>
      </c>
      <c r="AX1198" s="13" t="s">
        <v>76</v>
      </c>
      <c r="AY1198" s="254" t="s">
        <v>274</v>
      </c>
    </row>
    <row r="1199" s="14" customFormat="1">
      <c r="A1199" s="14"/>
      <c r="B1199" s="255"/>
      <c r="C1199" s="256"/>
      <c r="D1199" s="245" t="s">
        <v>283</v>
      </c>
      <c r="E1199" s="257" t="s">
        <v>1</v>
      </c>
      <c r="F1199" s="258" t="s">
        <v>285</v>
      </c>
      <c r="G1199" s="256"/>
      <c r="H1199" s="259">
        <v>997.28200000000004</v>
      </c>
      <c r="I1199" s="260"/>
      <c r="J1199" s="256"/>
      <c r="K1199" s="256"/>
      <c r="L1199" s="261"/>
      <c r="M1199" s="262"/>
      <c r="N1199" s="263"/>
      <c r="O1199" s="263"/>
      <c r="P1199" s="263"/>
      <c r="Q1199" s="263"/>
      <c r="R1199" s="263"/>
      <c r="S1199" s="263"/>
      <c r="T1199" s="26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5" t="s">
        <v>283</v>
      </c>
      <c r="AU1199" s="265" t="s">
        <v>85</v>
      </c>
      <c r="AV1199" s="14" t="s">
        <v>106</v>
      </c>
      <c r="AW1199" s="14" t="s">
        <v>32</v>
      </c>
      <c r="AX1199" s="14" t="s">
        <v>76</v>
      </c>
      <c r="AY1199" s="265" t="s">
        <v>274</v>
      </c>
    </row>
    <row r="1200" s="15" customFormat="1">
      <c r="A1200" s="15"/>
      <c r="B1200" s="266"/>
      <c r="C1200" s="267"/>
      <c r="D1200" s="245" t="s">
        <v>283</v>
      </c>
      <c r="E1200" s="268" t="s">
        <v>1</v>
      </c>
      <c r="F1200" s="269" t="s">
        <v>286</v>
      </c>
      <c r="G1200" s="267"/>
      <c r="H1200" s="270">
        <v>997.28200000000004</v>
      </c>
      <c r="I1200" s="271"/>
      <c r="J1200" s="267"/>
      <c r="K1200" s="267"/>
      <c r="L1200" s="272"/>
      <c r="M1200" s="273"/>
      <c r="N1200" s="274"/>
      <c r="O1200" s="274"/>
      <c r="P1200" s="274"/>
      <c r="Q1200" s="274"/>
      <c r="R1200" s="274"/>
      <c r="S1200" s="274"/>
      <c r="T1200" s="27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76" t="s">
        <v>283</v>
      </c>
      <c r="AU1200" s="276" t="s">
        <v>85</v>
      </c>
      <c r="AV1200" s="15" t="s">
        <v>281</v>
      </c>
      <c r="AW1200" s="15" t="s">
        <v>32</v>
      </c>
      <c r="AX1200" s="15" t="s">
        <v>83</v>
      </c>
      <c r="AY1200" s="276" t="s">
        <v>274</v>
      </c>
    </row>
    <row r="1201" s="2" customFormat="1" ht="24.15" customHeight="1">
      <c r="A1201" s="39"/>
      <c r="B1201" s="40"/>
      <c r="C1201" s="230" t="s">
        <v>1327</v>
      </c>
      <c r="D1201" s="230" t="s">
        <v>276</v>
      </c>
      <c r="E1201" s="231" t="s">
        <v>1328</v>
      </c>
      <c r="F1201" s="232" t="s">
        <v>1329</v>
      </c>
      <c r="G1201" s="233" t="s">
        <v>279</v>
      </c>
      <c r="H1201" s="234">
        <v>940.32399999999996</v>
      </c>
      <c r="I1201" s="235"/>
      <c r="J1201" s="236">
        <f>ROUND(I1201*H1201,2)</f>
        <v>0</v>
      </c>
      <c r="K1201" s="232" t="s">
        <v>280</v>
      </c>
      <c r="L1201" s="45"/>
      <c r="M1201" s="237" t="s">
        <v>1</v>
      </c>
      <c r="N1201" s="238" t="s">
        <v>41</v>
      </c>
      <c r="O1201" s="92"/>
      <c r="P1201" s="239">
        <f>O1201*H1201</f>
        <v>0</v>
      </c>
      <c r="Q1201" s="239">
        <v>0.0043800000000000002</v>
      </c>
      <c r="R1201" s="239">
        <f>Q1201*H1201</f>
        <v>4.11861912</v>
      </c>
      <c r="S1201" s="239">
        <v>0</v>
      </c>
      <c r="T1201" s="240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41" t="s">
        <v>281</v>
      </c>
      <c r="AT1201" s="241" t="s">
        <v>276</v>
      </c>
      <c r="AU1201" s="241" t="s">
        <v>85</v>
      </c>
      <c r="AY1201" s="18" t="s">
        <v>274</v>
      </c>
      <c r="BE1201" s="242">
        <f>IF(N1201="základní",J1201,0)</f>
        <v>0</v>
      </c>
      <c r="BF1201" s="242">
        <f>IF(N1201="snížená",J1201,0)</f>
        <v>0</v>
      </c>
      <c r="BG1201" s="242">
        <f>IF(N1201="zákl. přenesená",J1201,0)</f>
        <v>0</v>
      </c>
      <c r="BH1201" s="242">
        <f>IF(N1201="sníž. přenesená",J1201,0)</f>
        <v>0</v>
      </c>
      <c r="BI1201" s="242">
        <f>IF(N1201="nulová",J1201,0)</f>
        <v>0</v>
      </c>
      <c r="BJ1201" s="18" t="s">
        <v>83</v>
      </c>
      <c r="BK1201" s="242">
        <f>ROUND(I1201*H1201,2)</f>
        <v>0</v>
      </c>
      <c r="BL1201" s="18" t="s">
        <v>281</v>
      </c>
      <c r="BM1201" s="241" t="s">
        <v>1330</v>
      </c>
    </row>
    <row r="1202" s="13" customFormat="1">
      <c r="A1202" s="13"/>
      <c r="B1202" s="243"/>
      <c r="C1202" s="244"/>
      <c r="D1202" s="245" t="s">
        <v>283</v>
      </c>
      <c r="E1202" s="246" t="s">
        <v>1</v>
      </c>
      <c r="F1202" s="247" t="s">
        <v>1319</v>
      </c>
      <c r="G1202" s="244"/>
      <c r="H1202" s="248">
        <v>163.03999999999999</v>
      </c>
      <c r="I1202" s="249"/>
      <c r="J1202" s="244"/>
      <c r="K1202" s="244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4" t="s">
        <v>283</v>
      </c>
      <c r="AU1202" s="254" t="s">
        <v>85</v>
      </c>
      <c r="AV1202" s="13" t="s">
        <v>85</v>
      </c>
      <c r="AW1202" s="13" t="s">
        <v>32</v>
      </c>
      <c r="AX1202" s="13" t="s">
        <v>76</v>
      </c>
      <c r="AY1202" s="254" t="s">
        <v>274</v>
      </c>
    </row>
    <row r="1203" s="13" customFormat="1">
      <c r="A1203" s="13"/>
      <c r="B1203" s="243"/>
      <c r="C1203" s="244"/>
      <c r="D1203" s="245" t="s">
        <v>283</v>
      </c>
      <c r="E1203" s="246" t="s">
        <v>1</v>
      </c>
      <c r="F1203" s="247" t="s">
        <v>1320</v>
      </c>
      <c r="G1203" s="244"/>
      <c r="H1203" s="248">
        <v>154.226</v>
      </c>
      <c r="I1203" s="249"/>
      <c r="J1203" s="244"/>
      <c r="K1203" s="244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4" t="s">
        <v>283</v>
      </c>
      <c r="AU1203" s="254" t="s">
        <v>85</v>
      </c>
      <c r="AV1203" s="13" t="s">
        <v>85</v>
      </c>
      <c r="AW1203" s="13" t="s">
        <v>32</v>
      </c>
      <c r="AX1203" s="13" t="s">
        <v>76</v>
      </c>
      <c r="AY1203" s="254" t="s">
        <v>274</v>
      </c>
    </row>
    <row r="1204" s="13" customFormat="1">
      <c r="A1204" s="13"/>
      <c r="B1204" s="243"/>
      <c r="C1204" s="244"/>
      <c r="D1204" s="245" t="s">
        <v>283</v>
      </c>
      <c r="E1204" s="246" t="s">
        <v>1</v>
      </c>
      <c r="F1204" s="247" t="s">
        <v>1321</v>
      </c>
      <c r="G1204" s="244"/>
      <c r="H1204" s="248">
        <v>302.24000000000001</v>
      </c>
      <c r="I1204" s="249"/>
      <c r="J1204" s="244"/>
      <c r="K1204" s="244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4" t="s">
        <v>283</v>
      </c>
      <c r="AU1204" s="254" t="s">
        <v>85</v>
      </c>
      <c r="AV1204" s="13" t="s">
        <v>85</v>
      </c>
      <c r="AW1204" s="13" t="s">
        <v>32</v>
      </c>
      <c r="AX1204" s="13" t="s">
        <v>76</v>
      </c>
      <c r="AY1204" s="254" t="s">
        <v>274</v>
      </c>
    </row>
    <row r="1205" s="13" customFormat="1">
      <c r="A1205" s="13"/>
      <c r="B1205" s="243"/>
      <c r="C1205" s="244"/>
      <c r="D1205" s="245" t="s">
        <v>283</v>
      </c>
      <c r="E1205" s="246" t="s">
        <v>1</v>
      </c>
      <c r="F1205" s="247" t="s">
        <v>1322</v>
      </c>
      <c r="G1205" s="244"/>
      <c r="H1205" s="248">
        <v>268.495</v>
      </c>
      <c r="I1205" s="249"/>
      <c r="J1205" s="244"/>
      <c r="K1205" s="244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4" t="s">
        <v>283</v>
      </c>
      <c r="AU1205" s="254" t="s">
        <v>85</v>
      </c>
      <c r="AV1205" s="13" t="s">
        <v>85</v>
      </c>
      <c r="AW1205" s="13" t="s">
        <v>32</v>
      </c>
      <c r="AX1205" s="13" t="s">
        <v>76</v>
      </c>
      <c r="AY1205" s="254" t="s">
        <v>274</v>
      </c>
    </row>
    <row r="1206" s="13" customFormat="1">
      <c r="A1206" s="13"/>
      <c r="B1206" s="243"/>
      <c r="C1206" s="244"/>
      <c r="D1206" s="245" t="s">
        <v>283</v>
      </c>
      <c r="E1206" s="246" t="s">
        <v>1</v>
      </c>
      <c r="F1206" s="247" t="s">
        <v>1323</v>
      </c>
      <c r="G1206" s="244"/>
      <c r="H1206" s="248">
        <v>1.956</v>
      </c>
      <c r="I1206" s="249"/>
      <c r="J1206" s="244"/>
      <c r="K1206" s="244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4" t="s">
        <v>283</v>
      </c>
      <c r="AU1206" s="254" t="s">
        <v>85</v>
      </c>
      <c r="AV1206" s="13" t="s">
        <v>85</v>
      </c>
      <c r="AW1206" s="13" t="s">
        <v>32</v>
      </c>
      <c r="AX1206" s="13" t="s">
        <v>76</v>
      </c>
      <c r="AY1206" s="254" t="s">
        <v>274</v>
      </c>
    </row>
    <row r="1207" s="13" customFormat="1">
      <c r="A1207" s="13"/>
      <c r="B1207" s="243"/>
      <c r="C1207" s="244"/>
      <c r="D1207" s="245" t="s">
        <v>283</v>
      </c>
      <c r="E1207" s="246" t="s">
        <v>1</v>
      </c>
      <c r="F1207" s="247" t="s">
        <v>1324</v>
      </c>
      <c r="G1207" s="244"/>
      <c r="H1207" s="248">
        <v>10.442</v>
      </c>
      <c r="I1207" s="249"/>
      <c r="J1207" s="244"/>
      <c r="K1207" s="244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4" t="s">
        <v>283</v>
      </c>
      <c r="AU1207" s="254" t="s">
        <v>85</v>
      </c>
      <c r="AV1207" s="13" t="s">
        <v>85</v>
      </c>
      <c r="AW1207" s="13" t="s">
        <v>32</v>
      </c>
      <c r="AX1207" s="13" t="s">
        <v>76</v>
      </c>
      <c r="AY1207" s="254" t="s">
        <v>274</v>
      </c>
    </row>
    <row r="1208" s="13" customFormat="1">
      <c r="A1208" s="13"/>
      <c r="B1208" s="243"/>
      <c r="C1208" s="244"/>
      <c r="D1208" s="245" t="s">
        <v>283</v>
      </c>
      <c r="E1208" s="246" t="s">
        <v>1</v>
      </c>
      <c r="F1208" s="247" t="s">
        <v>1325</v>
      </c>
      <c r="G1208" s="244"/>
      <c r="H1208" s="248">
        <v>28.434999999999999</v>
      </c>
      <c r="I1208" s="249"/>
      <c r="J1208" s="244"/>
      <c r="K1208" s="244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4" t="s">
        <v>283</v>
      </c>
      <c r="AU1208" s="254" t="s">
        <v>85</v>
      </c>
      <c r="AV1208" s="13" t="s">
        <v>85</v>
      </c>
      <c r="AW1208" s="13" t="s">
        <v>32</v>
      </c>
      <c r="AX1208" s="13" t="s">
        <v>76</v>
      </c>
      <c r="AY1208" s="254" t="s">
        <v>274</v>
      </c>
    </row>
    <row r="1209" s="13" customFormat="1">
      <c r="A1209" s="13"/>
      <c r="B1209" s="243"/>
      <c r="C1209" s="244"/>
      <c r="D1209" s="245" t="s">
        <v>283</v>
      </c>
      <c r="E1209" s="246" t="s">
        <v>1</v>
      </c>
      <c r="F1209" s="247" t="s">
        <v>1326</v>
      </c>
      <c r="G1209" s="244"/>
      <c r="H1209" s="248">
        <v>11.49</v>
      </c>
      <c r="I1209" s="249"/>
      <c r="J1209" s="244"/>
      <c r="K1209" s="244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4" t="s">
        <v>283</v>
      </c>
      <c r="AU1209" s="254" t="s">
        <v>85</v>
      </c>
      <c r="AV1209" s="13" t="s">
        <v>85</v>
      </c>
      <c r="AW1209" s="13" t="s">
        <v>32</v>
      </c>
      <c r="AX1209" s="13" t="s">
        <v>76</v>
      </c>
      <c r="AY1209" s="254" t="s">
        <v>274</v>
      </c>
    </row>
    <row r="1210" s="14" customFormat="1">
      <c r="A1210" s="14"/>
      <c r="B1210" s="255"/>
      <c r="C1210" s="256"/>
      <c r="D1210" s="245" t="s">
        <v>283</v>
      </c>
      <c r="E1210" s="257" t="s">
        <v>1</v>
      </c>
      <c r="F1210" s="258" t="s">
        <v>285</v>
      </c>
      <c r="G1210" s="256"/>
      <c r="H1210" s="259">
        <v>940.32399999999996</v>
      </c>
      <c r="I1210" s="260"/>
      <c r="J1210" s="256"/>
      <c r="K1210" s="256"/>
      <c r="L1210" s="261"/>
      <c r="M1210" s="262"/>
      <c r="N1210" s="263"/>
      <c r="O1210" s="263"/>
      <c r="P1210" s="263"/>
      <c r="Q1210" s="263"/>
      <c r="R1210" s="263"/>
      <c r="S1210" s="263"/>
      <c r="T1210" s="26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5" t="s">
        <v>283</v>
      </c>
      <c r="AU1210" s="265" t="s">
        <v>85</v>
      </c>
      <c r="AV1210" s="14" t="s">
        <v>106</v>
      </c>
      <c r="AW1210" s="14" t="s">
        <v>32</v>
      </c>
      <c r="AX1210" s="14" t="s">
        <v>76</v>
      </c>
      <c r="AY1210" s="265" t="s">
        <v>274</v>
      </c>
    </row>
    <row r="1211" s="15" customFormat="1">
      <c r="A1211" s="15"/>
      <c r="B1211" s="266"/>
      <c r="C1211" s="267"/>
      <c r="D1211" s="245" t="s">
        <v>283</v>
      </c>
      <c r="E1211" s="268" t="s">
        <v>1</v>
      </c>
      <c r="F1211" s="269" t="s">
        <v>286</v>
      </c>
      <c r="G1211" s="267"/>
      <c r="H1211" s="270">
        <v>940.32399999999996</v>
      </c>
      <c r="I1211" s="271"/>
      <c r="J1211" s="267"/>
      <c r="K1211" s="267"/>
      <c r="L1211" s="272"/>
      <c r="M1211" s="273"/>
      <c r="N1211" s="274"/>
      <c r="O1211" s="274"/>
      <c r="P1211" s="274"/>
      <c r="Q1211" s="274"/>
      <c r="R1211" s="274"/>
      <c r="S1211" s="274"/>
      <c r="T1211" s="27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6" t="s">
        <v>283</v>
      </c>
      <c r="AU1211" s="276" t="s">
        <v>85</v>
      </c>
      <c r="AV1211" s="15" t="s">
        <v>281</v>
      </c>
      <c r="AW1211" s="15" t="s">
        <v>32</v>
      </c>
      <c r="AX1211" s="15" t="s">
        <v>83</v>
      </c>
      <c r="AY1211" s="276" t="s">
        <v>274</v>
      </c>
    </row>
    <row r="1212" s="2" customFormat="1" ht="24.15" customHeight="1">
      <c r="A1212" s="39"/>
      <c r="B1212" s="40"/>
      <c r="C1212" s="230" t="s">
        <v>1331</v>
      </c>
      <c r="D1212" s="230" t="s">
        <v>276</v>
      </c>
      <c r="E1212" s="231" t="s">
        <v>1332</v>
      </c>
      <c r="F1212" s="232" t="s">
        <v>1333</v>
      </c>
      <c r="G1212" s="233" t="s">
        <v>398</v>
      </c>
      <c r="H1212" s="234">
        <v>820.70000000000005</v>
      </c>
      <c r="I1212" s="235"/>
      <c r="J1212" s="236">
        <f>ROUND(I1212*H1212,2)</f>
        <v>0</v>
      </c>
      <c r="K1212" s="232" t="s">
        <v>280</v>
      </c>
      <c r="L1212" s="45"/>
      <c r="M1212" s="237" t="s">
        <v>1</v>
      </c>
      <c r="N1212" s="238" t="s">
        <v>41</v>
      </c>
      <c r="O1212" s="92"/>
      <c r="P1212" s="239">
        <f>O1212*H1212</f>
        <v>0</v>
      </c>
      <c r="Q1212" s="239">
        <v>0</v>
      </c>
      <c r="R1212" s="239">
        <f>Q1212*H1212</f>
        <v>0</v>
      </c>
      <c r="S1212" s="239">
        <v>0</v>
      </c>
      <c r="T1212" s="240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41" t="s">
        <v>281</v>
      </c>
      <c r="AT1212" s="241" t="s">
        <v>276</v>
      </c>
      <c r="AU1212" s="241" t="s">
        <v>85</v>
      </c>
      <c r="AY1212" s="18" t="s">
        <v>274</v>
      </c>
      <c r="BE1212" s="242">
        <f>IF(N1212="základní",J1212,0)</f>
        <v>0</v>
      </c>
      <c r="BF1212" s="242">
        <f>IF(N1212="snížená",J1212,0)</f>
        <v>0</v>
      </c>
      <c r="BG1212" s="242">
        <f>IF(N1212="zákl. přenesená",J1212,0)</f>
        <v>0</v>
      </c>
      <c r="BH1212" s="242">
        <f>IF(N1212="sníž. přenesená",J1212,0)</f>
        <v>0</v>
      </c>
      <c r="BI1212" s="242">
        <f>IF(N1212="nulová",J1212,0)</f>
        <v>0</v>
      </c>
      <c r="BJ1212" s="18" t="s">
        <v>83</v>
      </c>
      <c r="BK1212" s="242">
        <f>ROUND(I1212*H1212,2)</f>
        <v>0</v>
      </c>
      <c r="BL1212" s="18" t="s">
        <v>281</v>
      </c>
      <c r="BM1212" s="241" t="s">
        <v>1334</v>
      </c>
    </row>
    <row r="1213" s="13" customFormat="1">
      <c r="A1213" s="13"/>
      <c r="B1213" s="243"/>
      <c r="C1213" s="244"/>
      <c r="D1213" s="245" t="s">
        <v>283</v>
      </c>
      <c r="E1213" s="246" t="s">
        <v>1</v>
      </c>
      <c r="F1213" s="247" t="s">
        <v>1335</v>
      </c>
      <c r="G1213" s="244"/>
      <c r="H1213" s="248">
        <v>519.5</v>
      </c>
      <c r="I1213" s="249"/>
      <c r="J1213" s="244"/>
      <c r="K1213" s="244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4" t="s">
        <v>283</v>
      </c>
      <c r="AU1213" s="254" t="s">
        <v>85</v>
      </c>
      <c r="AV1213" s="13" t="s">
        <v>85</v>
      </c>
      <c r="AW1213" s="13" t="s">
        <v>32</v>
      </c>
      <c r="AX1213" s="13" t="s">
        <v>76</v>
      </c>
      <c r="AY1213" s="254" t="s">
        <v>274</v>
      </c>
    </row>
    <row r="1214" s="13" customFormat="1">
      <c r="A1214" s="13"/>
      <c r="B1214" s="243"/>
      <c r="C1214" s="244"/>
      <c r="D1214" s="245" t="s">
        <v>283</v>
      </c>
      <c r="E1214" s="246" t="s">
        <v>1</v>
      </c>
      <c r="F1214" s="247" t="s">
        <v>1336</v>
      </c>
      <c r="G1214" s="244"/>
      <c r="H1214" s="248">
        <v>301.19999999999999</v>
      </c>
      <c r="I1214" s="249"/>
      <c r="J1214" s="244"/>
      <c r="K1214" s="244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4" t="s">
        <v>283</v>
      </c>
      <c r="AU1214" s="254" t="s">
        <v>85</v>
      </c>
      <c r="AV1214" s="13" t="s">
        <v>85</v>
      </c>
      <c r="AW1214" s="13" t="s">
        <v>32</v>
      </c>
      <c r="AX1214" s="13" t="s">
        <v>76</v>
      </c>
      <c r="AY1214" s="254" t="s">
        <v>274</v>
      </c>
    </row>
    <row r="1215" s="14" customFormat="1">
      <c r="A1215" s="14"/>
      <c r="B1215" s="255"/>
      <c r="C1215" s="256"/>
      <c r="D1215" s="245" t="s">
        <v>283</v>
      </c>
      <c r="E1215" s="257" t="s">
        <v>1</v>
      </c>
      <c r="F1215" s="258" t="s">
        <v>285</v>
      </c>
      <c r="G1215" s="256"/>
      <c r="H1215" s="259">
        <v>820.70000000000005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5" t="s">
        <v>283</v>
      </c>
      <c r="AU1215" s="265" t="s">
        <v>85</v>
      </c>
      <c r="AV1215" s="14" t="s">
        <v>106</v>
      </c>
      <c r="AW1215" s="14" t="s">
        <v>32</v>
      </c>
      <c r="AX1215" s="14" t="s">
        <v>76</v>
      </c>
      <c r="AY1215" s="265" t="s">
        <v>274</v>
      </c>
    </row>
    <row r="1216" s="15" customFormat="1">
      <c r="A1216" s="15"/>
      <c r="B1216" s="266"/>
      <c r="C1216" s="267"/>
      <c r="D1216" s="245" t="s">
        <v>283</v>
      </c>
      <c r="E1216" s="268" t="s">
        <v>1</v>
      </c>
      <c r="F1216" s="269" t="s">
        <v>286</v>
      </c>
      <c r="G1216" s="267"/>
      <c r="H1216" s="270">
        <v>820.70000000000005</v>
      </c>
      <c r="I1216" s="271"/>
      <c r="J1216" s="267"/>
      <c r="K1216" s="267"/>
      <c r="L1216" s="272"/>
      <c r="M1216" s="273"/>
      <c r="N1216" s="274"/>
      <c r="O1216" s="274"/>
      <c r="P1216" s="274"/>
      <c r="Q1216" s="274"/>
      <c r="R1216" s="274"/>
      <c r="S1216" s="274"/>
      <c r="T1216" s="27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6" t="s">
        <v>283</v>
      </c>
      <c r="AU1216" s="276" t="s">
        <v>85</v>
      </c>
      <c r="AV1216" s="15" t="s">
        <v>281</v>
      </c>
      <c r="AW1216" s="15" t="s">
        <v>32</v>
      </c>
      <c r="AX1216" s="15" t="s">
        <v>83</v>
      </c>
      <c r="AY1216" s="276" t="s">
        <v>274</v>
      </c>
    </row>
    <row r="1217" s="2" customFormat="1" ht="24.15" customHeight="1">
      <c r="A1217" s="39"/>
      <c r="B1217" s="40"/>
      <c r="C1217" s="287" t="s">
        <v>1337</v>
      </c>
      <c r="D1217" s="287" t="s">
        <v>385</v>
      </c>
      <c r="E1217" s="288" t="s">
        <v>1338</v>
      </c>
      <c r="F1217" s="289" t="s">
        <v>1339</v>
      </c>
      <c r="G1217" s="290" t="s">
        <v>398</v>
      </c>
      <c r="H1217" s="291">
        <v>861.73500000000001</v>
      </c>
      <c r="I1217" s="292"/>
      <c r="J1217" s="293">
        <f>ROUND(I1217*H1217,2)</f>
        <v>0</v>
      </c>
      <c r="K1217" s="289" t="s">
        <v>280</v>
      </c>
      <c r="L1217" s="294"/>
      <c r="M1217" s="295" t="s">
        <v>1</v>
      </c>
      <c r="N1217" s="296" t="s">
        <v>41</v>
      </c>
      <c r="O1217" s="92"/>
      <c r="P1217" s="239">
        <f>O1217*H1217</f>
        <v>0</v>
      </c>
      <c r="Q1217" s="239">
        <v>4.0000000000000003E-05</v>
      </c>
      <c r="R1217" s="239">
        <f>Q1217*H1217</f>
        <v>0.034469400000000004</v>
      </c>
      <c r="S1217" s="239">
        <v>0</v>
      </c>
      <c r="T1217" s="240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1" t="s">
        <v>333</v>
      </c>
      <c r="AT1217" s="241" t="s">
        <v>385</v>
      </c>
      <c r="AU1217" s="241" t="s">
        <v>85</v>
      </c>
      <c r="AY1217" s="18" t="s">
        <v>274</v>
      </c>
      <c r="BE1217" s="242">
        <f>IF(N1217="základní",J1217,0)</f>
        <v>0</v>
      </c>
      <c r="BF1217" s="242">
        <f>IF(N1217="snížená",J1217,0)</f>
        <v>0</v>
      </c>
      <c r="BG1217" s="242">
        <f>IF(N1217="zákl. přenesená",J1217,0)</f>
        <v>0</v>
      </c>
      <c r="BH1217" s="242">
        <f>IF(N1217="sníž. přenesená",J1217,0)</f>
        <v>0</v>
      </c>
      <c r="BI1217" s="242">
        <f>IF(N1217="nulová",J1217,0)</f>
        <v>0</v>
      </c>
      <c r="BJ1217" s="18" t="s">
        <v>83</v>
      </c>
      <c r="BK1217" s="242">
        <f>ROUND(I1217*H1217,2)</f>
        <v>0</v>
      </c>
      <c r="BL1217" s="18" t="s">
        <v>281</v>
      </c>
      <c r="BM1217" s="241" t="s">
        <v>1340</v>
      </c>
    </row>
    <row r="1218" s="13" customFormat="1">
      <c r="A1218" s="13"/>
      <c r="B1218" s="243"/>
      <c r="C1218" s="244"/>
      <c r="D1218" s="245" t="s">
        <v>283</v>
      </c>
      <c r="E1218" s="244"/>
      <c r="F1218" s="247" t="s">
        <v>1341</v>
      </c>
      <c r="G1218" s="244"/>
      <c r="H1218" s="248">
        <v>861.73500000000001</v>
      </c>
      <c r="I1218" s="249"/>
      <c r="J1218" s="244"/>
      <c r="K1218" s="244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4" t="s">
        <v>283</v>
      </c>
      <c r="AU1218" s="254" t="s">
        <v>85</v>
      </c>
      <c r="AV1218" s="13" t="s">
        <v>85</v>
      </c>
      <c r="AW1218" s="13" t="s">
        <v>4</v>
      </c>
      <c r="AX1218" s="13" t="s">
        <v>83</v>
      </c>
      <c r="AY1218" s="254" t="s">
        <v>274</v>
      </c>
    </row>
    <row r="1219" s="2" customFormat="1" ht="44.25" customHeight="1">
      <c r="A1219" s="39"/>
      <c r="B1219" s="40"/>
      <c r="C1219" s="230" t="s">
        <v>1342</v>
      </c>
      <c r="D1219" s="230" t="s">
        <v>276</v>
      </c>
      <c r="E1219" s="231" t="s">
        <v>1343</v>
      </c>
      <c r="F1219" s="232" t="s">
        <v>1344</v>
      </c>
      <c r="G1219" s="233" t="s">
        <v>279</v>
      </c>
      <c r="H1219" s="234">
        <v>56.957999999999998</v>
      </c>
      <c r="I1219" s="235"/>
      <c r="J1219" s="236">
        <f>ROUND(I1219*H1219,2)</f>
        <v>0</v>
      </c>
      <c r="K1219" s="232" t="s">
        <v>280</v>
      </c>
      <c r="L1219" s="45"/>
      <c r="M1219" s="237" t="s">
        <v>1</v>
      </c>
      <c r="N1219" s="238" t="s">
        <v>41</v>
      </c>
      <c r="O1219" s="92"/>
      <c r="P1219" s="239">
        <f>O1219*H1219</f>
        <v>0</v>
      </c>
      <c r="Q1219" s="239">
        <v>0.0083499999999999998</v>
      </c>
      <c r="R1219" s="239">
        <f>Q1219*H1219</f>
        <v>0.47559929999999995</v>
      </c>
      <c r="S1219" s="239">
        <v>0</v>
      </c>
      <c r="T1219" s="240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41" t="s">
        <v>281</v>
      </c>
      <c r="AT1219" s="241" t="s">
        <v>276</v>
      </c>
      <c r="AU1219" s="241" t="s">
        <v>85</v>
      </c>
      <c r="AY1219" s="18" t="s">
        <v>274</v>
      </c>
      <c r="BE1219" s="242">
        <f>IF(N1219="základní",J1219,0)</f>
        <v>0</v>
      </c>
      <c r="BF1219" s="242">
        <f>IF(N1219="snížená",J1219,0)</f>
        <v>0</v>
      </c>
      <c r="BG1219" s="242">
        <f>IF(N1219="zákl. přenesená",J1219,0)</f>
        <v>0</v>
      </c>
      <c r="BH1219" s="242">
        <f>IF(N1219="sníž. přenesená",J1219,0)</f>
        <v>0</v>
      </c>
      <c r="BI1219" s="242">
        <f>IF(N1219="nulová",J1219,0)</f>
        <v>0</v>
      </c>
      <c r="BJ1219" s="18" t="s">
        <v>83</v>
      </c>
      <c r="BK1219" s="242">
        <f>ROUND(I1219*H1219,2)</f>
        <v>0</v>
      </c>
      <c r="BL1219" s="18" t="s">
        <v>281</v>
      </c>
      <c r="BM1219" s="241" t="s">
        <v>1345</v>
      </c>
    </row>
    <row r="1220" s="13" customFormat="1">
      <c r="A1220" s="13"/>
      <c r="B1220" s="243"/>
      <c r="C1220" s="244"/>
      <c r="D1220" s="245" t="s">
        <v>283</v>
      </c>
      <c r="E1220" s="246" t="s">
        <v>1</v>
      </c>
      <c r="F1220" s="247" t="s">
        <v>1317</v>
      </c>
      <c r="G1220" s="244"/>
      <c r="H1220" s="248">
        <v>39.738</v>
      </c>
      <c r="I1220" s="249"/>
      <c r="J1220" s="244"/>
      <c r="K1220" s="244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4" t="s">
        <v>283</v>
      </c>
      <c r="AU1220" s="254" t="s">
        <v>85</v>
      </c>
      <c r="AV1220" s="13" t="s">
        <v>85</v>
      </c>
      <c r="AW1220" s="13" t="s">
        <v>32</v>
      </c>
      <c r="AX1220" s="13" t="s">
        <v>76</v>
      </c>
      <c r="AY1220" s="254" t="s">
        <v>274</v>
      </c>
    </row>
    <row r="1221" s="13" customFormat="1">
      <c r="A1221" s="13"/>
      <c r="B1221" s="243"/>
      <c r="C1221" s="244"/>
      <c r="D1221" s="245" t="s">
        <v>283</v>
      </c>
      <c r="E1221" s="246" t="s">
        <v>1</v>
      </c>
      <c r="F1221" s="247" t="s">
        <v>1318</v>
      </c>
      <c r="G1221" s="244"/>
      <c r="H1221" s="248">
        <v>17.219999999999999</v>
      </c>
      <c r="I1221" s="249"/>
      <c r="J1221" s="244"/>
      <c r="K1221" s="244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4" t="s">
        <v>283</v>
      </c>
      <c r="AU1221" s="254" t="s">
        <v>85</v>
      </c>
      <c r="AV1221" s="13" t="s">
        <v>85</v>
      </c>
      <c r="AW1221" s="13" t="s">
        <v>32</v>
      </c>
      <c r="AX1221" s="13" t="s">
        <v>76</v>
      </c>
      <c r="AY1221" s="254" t="s">
        <v>274</v>
      </c>
    </row>
    <row r="1222" s="14" customFormat="1">
      <c r="A1222" s="14"/>
      <c r="B1222" s="255"/>
      <c r="C1222" s="256"/>
      <c r="D1222" s="245" t="s">
        <v>283</v>
      </c>
      <c r="E1222" s="257" t="s">
        <v>1</v>
      </c>
      <c r="F1222" s="258" t="s">
        <v>285</v>
      </c>
      <c r="G1222" s="256"/>
      <c r="H1222" s="259">
        <v>56.957999999999998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5" t="s">
        <v>283</v>
      </c>
      <c r="AU1222" s="265" t="s">
        <v>85</v>
      </c>
      <c r="AV1222" s="14" t="s">
        <v>106</v>
      </c>
      <c r="AW1222" s="14" t="s">
        <v>32</v>
      </c>
      <c r="AX1222" s="14" t="s">
        <v>76</v>
      </c>
      <c r="AY1222" s="265" t="s">
        <v>274</v>
      </c>
    </row>
    <row r="1223" s="15" customFormat="1">
      <c r="A1223" s="15"/>
      <c r="B1223" s="266"/>
      <c r="C1223" s="267"/>
      <c r="D1223" s="245" t="s">
        <v>283</v>
      </c>
      <c r="E1223" s="268" t="s">
        <v>1</v>
      </c>
      <c r="F1223" s="269" t="s">
        <v>286</v>
      </c>
      <c r="G1223" s="267"/>
      <c r="H1223" s="270">
        <v>56.957999999999998</v>
      </c>
      <c r="I1223" s="271"/>
      <c r="J1223" s="267"/>
      <c r="K1223" s="267"/>
      <c r="L1223" s="272"/>
      <c r="M1223" s="273"/>
      <c r="N1223" s="274"/>
      <c r="O1223" s="274"/>
      <c r="P1223" s="274"/>
      <c r="Q1223" s="274"/>
      <c r="R1223" s="274"/>
      <c r="S1223" s="274"/>
      <c r="T1223" s="27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76" t="s">
        <v>283</v>
      </c>
      <c r="AU1223" s="276" t="s">
        <v>85</v>
      </c>
      <c r="AV1223" s="15" t="s">
        <v>281</v>
      </c>
      <c r="AW1223" s="15" t="s">
        <v>32</v>
      </c>
      <c r="AX1223" s="15" t="s">
        <v>83</v>
      </c>
      <c r="AY1223" s="276" t="s">
        <v>274</v>
      </c>
    </row>
    <row r="1224" s="2" customFormat="1" ht="24.15" customHeight="1">
      <c r="A1224" s="39"/>
      <c r="B1224" s="40"/>
      <c r="C1224" s="287" t="s">
        <v>1346</v>
      </c>
      <c r="D1224" s="287" t="s">
        <v>385</v>
      </c>
      <c r="E1224" s="288" t="s">
        <v>1347</v>
      </c>
      <c r="F1224" s="289" t="s">
        <v>1348</v>
      </c>
      <c r="G1224" s="290" t="s">
        <v>279</v>
      </c>
      <c r="H1224" s="291">
        <v>59.805999999999997</v>
      </c>
      <c r="I1224" s="292"/>
      <c r="J1224" s="293">
        <f>ROUND(I1224*H1224,2)</f>
        <v>0</v>
      </c>
      <c r="K1224" s="289" t="s">
        <v>280</v>
      </c>
      <c r="L1224" s="294"/>
      <c r="M1224" s="295" t="s">
        <v>1</v>
      </c>
      <c r="N1224" s="296" t="s">
        <v>41</v>
      </c>
      <c r="O1224" s="92"/>
      <c r="P1224" s="239">
        <f>O1224*H1224</f>
        <v>0</v>
      </c>
      <c r="Q1224" s="239">
        <v>0.0015</v>
      </c>
      <c r="R1224" s="239">
        <f>Q1224*H1224</f>
        <v>0.089708999999999997</v>
      </c>
      <c r="S1224" s="239">
        <v>0</v>
      </c>
      <c r="T1224" s="240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41" t="s">
        <v>333</v>
      </c>
      <c r="AT1224" s="241" t="s">
        <v>385</v>
      </c>
      <c r="AU1224" s="241" t="s">
        <v>85</v>
      </c>
      <c r="AY1224" s="18" t="s">
        <v>274</v>
      </c>
      <c r="BE1224" s="242">
        <f>IF(N1224="základní",J1224,0)</f>
        <v>0</v>
      </c>
      <c r="BF1224" s="242">
        <f>IF(N1224="snížená",J1224,0)</f>
        <v>0</v>
      </c>
      <c r="BG1224" s="242">
        <f>IF(N1224="zákl. přenesená",J1224,0)</f>
        <v>0</v>
      </c>
      <c r="BH1224" s="242">
        <f>IF(N1224="sníž. přenesená",J1224,0)</f>
        <v>0</v>
      </c>
      <c r="BI1224" s="242">
        <f>IF(N1224="nulová",J1224,0)</f>
        <v>0</v>
      </c>
      <c r="BJ1224" s="18" t="s">
        <v>83</v>
      </c>
      <c r="BK1224" s="242">
        <f>ROUND(I1224*H1224,2)</f>
        <v>0</v>
      </c>
      <c r="BL1224" s="18" t="s">
        <v>281</v>
      </c>
      <c r="BM1224" s="241" t="s">
        <v>1349</v>
      </c>
    </row>
    <row r="1225" s="13" customFormat="1">
      <c r="A1225" s="13"/>
      <c r="B1225" s="243"/>
      <c r="C1225" s="244"/>
      <c r="D1225" s="245" t="s">
        <v>283</v>
      </c>
      <c r="E1225" s="244"/>
      <c r="F1225" s="247" t="s">
        <v>1350</v>
      </c>
      <c r="G1225" s="244"/>
      <c r="H1225" s="248">
        <v>59.805999999999997</v>
      </c>
      <c r="I1225" s="249"/>
      <c r="J1225" s="244"/>
      <c r="K1225" s="244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4" t="s">
        <v>283</v>
      </c>
      <c r="AU1225" s="254" t="s">
        <v>85</v>
      </c>
      <c r="AV1225" s="13" t="s">
        <v>85</v>
      </c>
      <c r="AW1225" s="13" t="s">
        <v>4</v>
      </c>
      <c r="AX1225" s="13" t="s">
        <v>83</v>
      </c>
      <c r="AY1225" s="254" t="s">
        <v>274</v>
      </c>
    </row>
    <row r="1226" s="2" customFormat="1" ht="24.15" customHeight="1">
      <c r="A1226" s="39"/>
      <c r="B1226" s="40"/>
      <c r="C1226" s="230" t="s">
        <v>1351</v>
      </c>
      <c r="D1226" s="230" t="s">
        <v>276</v>
      </c>
      <c r="E1226" s="231" t="s">
        <v>1352</v>
      </c>
      <c r="F1226" s="232" t="s">
        <v>1353</v>
      </c>
      <c r="G1226" s="233" t="s">
        <v>279</v>
      </c>
      <c r="H1226" s="234">
        <v>764.88599999999997</v>
      </c>
      <c r="I1226" s="235"/>
      <c r="J1226" s="236">
        <f>ROUND(I1226*H1226,2)</f>
        <v>0</v>
      </c>
      <c r="K1226" s="232" t="s">
        <v>280</v>
      </c>
      <c r="L1226" s="45"/>
      <c r="M1226" s="237" t="s">
        <v>1</v>
      </c>
      <c r="N1226" s="238" t="s">
        <v>41</v>
      </c>
      <c r="O1226" s="92"/>
      <c r="P1226" s="239">
        <f>O1226*H1226</f>
        <v>0</v>
      </c>
      <c r="Q1226" s="239">
        <v>0.018100000000000002</v>
      </c>
      <c r="R1226" s="239">
        <f>Q1226*H1226</f>
        <v>13.8444366</v>
      </c>
      <c r="S1226" s="239">
        <v>0</v>
      </c>
      <c r="T1226" s="240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1" t="s">
        <v>281</v>
      </c>
      <c r="AT1226" s="241" t="s">
        <v>276</v>
      </c>
      <c r="AU1226" s="241" t="s">
        <v>85</v>
      </c>
      <c r="AY1226" s="18" t="s">
        <v>274</v>
      </c>
      <c r="BE1226" s="242">
        <f>IF(N1226="základní",J1226,0)</f>
        <v>0</v>
      </c>
      <c r="BF1226" s="242">
        <f>IF(N1226="snížená",J1226,0)</f>
        <v>0</v>
      </c>
      <c r="BG1226" s="242">
        <f>IF(N1226="zákl. přenesená",J1226,0)</f>
        <v>0</v>
      </c>
      <c r="BH1226" s="242">
        <f>IF(N1226="sníž. přenesená",J1226,0)</f>
        <v>0</v>
      </c>
      <c r="BI1226" s="242">
        <f>IF(N1226="nulová",J1226,0)</f>
        <v>0</v>
      </c>
      <c r="BJ1226" s="18" t="s">
        <v>83</v>
      </c>
      <c r="BK1226" s="242">
        <f>ROUND(I1226*H1226,2)</f>
        <v>0</v>
      </c>
      <c r="BL1226" s="18" t="s">
        <v>281</v>
      </c>
      <c r="BM1226" s="241" t="s">
        <v>1354</v>
      </c>
    </row>
    <row r="1227" s="13" customFormat="1">
      <c r="A1227" s="13"/>
      <c r="B1227" s="243"/>
      <c r="C1227" s="244"/>
      <c r="D1227" s="245" t="s">
        <v>283</v>
      </c>
      <c r="E1227" s="246" t="s">
        <v>1</v>
      </c>
      <c r="F1227" s="247" t="s">
        <v>1320</v>
      </c>
      <c r="G1227" s="244"/>
      <c r="H1227" s="248">
        <v>154.226</v>
      </c>
      <c r="I1227" s="249"/>
      <c r="J1227" s="244"/>
      <c r="K1227" s="244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4" t="s">
        <v>283</v>
      </c>
      <c r="AU1227" s="254" t="s">
        <v>85</v>
      </c>
      <c r="AV1227" s="13" t="s">
        <v>85</v>
      </c>
      <c r="AW1227" s="13" t="s">
        <v>32</v>
      </c>
      <c r="AX1227" s="13" t="s">
        <v>76</v>
      </c>
      <c r="AY1227" s="254" t="s">
        <v>274</v>
      </c>
    </row>
    <row r="1228" s="13" customFormat="1">
      <c r="A1228" s="13"/>
      <c r="B1228" s="243"/>
      <c r="C1228" s="244"/>
      <c r="D1228" s="245" t="s">
        <v>283</v>
      </c>
      <c r="E1228" s="246" t="s">
        <v>1</v>
      </c>
      <c r="F1228" s="247" t="s">
        <v>1321</v>
      </c>
      <c r="G1228" s="244"/>
      <c r="H1228" s="248">
        <v>302.24000000000001</v>
      </c>
      <c r="I1228" s="249"/>
      <c r="J1228" s="244"/>
      <c r="K1228" s="244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4" t="s">
        <v>283</v>
      </c>
      <c r="AU1228" s="254" t="s">
        <v>85</v>
      </c>
      <c r="AV1228" s="13" t="s">
        <v>85</v>
      </c>
      <c r="AW1228" s="13" t="s">
        <v>32</v>
      </c>
      <c r="AX1228" s="13" t="s">
        <v>76</v>
      </c>
      <c r="AY1228" s="254" t="s">
        <v>274</v>
      </c>
    </row>
    <row r="1229" s="13" customFormat="1">
      <c r="A1229" s="13"/>
      <c r="B1229" s="243"/>
      <c r="C1229" s="244"/>
      <c r="D1229" s="245" t="s">
        <v>283</v>
      </c>
      <c r="E1229" s="246" t="s">
        <v>1</v>
      </c>
      <c r="F1229" s="247" t="s">
        <v>1322</v>
      </c>
      <c r="G1229" s="244"/>
      <c r="H1229" s="248">
        <v>268.495</v>
      </c>
      <c r="I1229" s="249"/>
      <c r="J1229" s="244"/>
      <c r="K1229" s="244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4" t="s">
        <v>283</v>
      </c>
      <c r="AU1229" s="254" t="s">
        <v>85</v>
      </c>
      <c r="AV1229" s="13" t="s">
        <v>85</v>
      </c>
      <c r="AW1229" s="13" t="s">
        <v>32</v>
      </c>
      <c r="AX1229" s="13" t="s">
        <v>76</v>
      </c>
      <c r="AY1229" s="254" t="s">
        <v>274</v>
      </c>
    </row>
    <row r="1230" s="13" customFormat="1">
      <c r="A1230" s="13"/>
      <c r="B1230" s="243"/>
      <c r="C1230" s="244"/>
      <c r="D1230" s="245" t="s">
        <v>283</v>
      </c>
      <c r="E1230" s="246" t="s">
        <v>1</v>
      </c>
      <c r="F1230" s="247" t="s">
        <v>1325</v>
      </c>
      <c r="G1230" s="244"/>
      <c r="H1230" s="248">
        <v>28.434999999999999</v>
      </c>
      <c r="I1230" s="249"/>
      <c r="J1230" s="244"/>
      <c r="K1230" s="244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4" t="s">
        <v>283</v>
      </c>
      <c r="AU1230" s="254" t="s">
        <v>85</v>
      </c>
      <c r="AV1230" s="13" t="s">
        <v>85</v>
      </c>
      <c r="AW1230" s="13" t="s">
        <v>32</v>
      </c>
      <c r="AX1230" s="13" t="s">
        <v>76</v>
      </c>
      <c r="AY1230" s="254" t="s">
        <v>274</v>
      </c>
    </row>
    <row r="1231" s="13" customFormat="1">
      <c r="A1231" s="13"/>
      <c r="B1231" s="243"/>
      <c r="C1231" s="244"/>
      <c r="D1231" s="245" t="s">
        <v>283</v>
      </c>
      <c r="E1231" s="246" t="s">
        <v>1</v>
      </c>
      <c r="F1231" s="247" t="s">
        <v>1326</v>
      </c>
      <c r="G1231" s="244"/>
      <c r="H1231" s="248">
        <v>11.49</v>
      </c>
      <c r="I1231" s="249"/>
      <c r="J1231" s="244"/>
      <c r="K1231" s="244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4" t="s">
        <v>283</v>
      </c>
      <c r="AU1231" s="254" t="s">
        <v>85</v>
      </c>
      <c r="AV1231" s="13" t="s">
        <v>85</v>
      </c>
      <c r="AW1231" s="13" t="s">
        <v>32</v>
      </c>
      <c r="AX1231" s="13" t="s">
        <v>76</v>
      </c>
      <c r="AY1231" s="254" t="s">
        <v>274</v>
      </c>
    </row>
    <row r="1232" s="14" customFormat="1">
      <c r="A1232" s="14"/>
      <c r="B1232" s="255"/>
      <c r="C1232" s="256"/>
      <c r="D1232" s="245" t="s">
        <v>283</v>
      </c>
      <c r="E1232" s="257" t="s">
        <v>1</v>
      </c>
      <c r="F1232" s="258" t="s">
        <v>285</v>
      </c>
      <c r="G1232" s="256"/>
      <c r="H1232" s="259">
        <v>764.88599999999997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5" t="s">
        <v>283</v>
      </c>
      <c r="AU1232" s="265" t="s">
        <v>85</v>
      </c>
      <c r="AV1232" s="14" t="s">
        <v>106</v>
      </c>
      <c r="AW1232" s="14" t="s">
        <v>32</v>
      </c>
      <c r="AX1232" s="14" t="s">
        <v>76</v>
      </c>
      <c r="AY1232" s="265" t="s">
        <v>274</v>
      </c>
    </row>
    <row r="1233" s="15" customFormat="1">
      <c r="A1233" s="15"/>
      <c r="B1233" s="266"/>
      <c r="C1233" s="267"/>
      <c r="D1233" s="245" t="s">
        <v>283</v>
      </c>
      <c r="E1233" s="268" t="s">
        <v>1</v>
      </c>
      <c r="F1233" s="269" t="s">
        <v>286</v>
      </c>
      <c r="G1233" s="267"/>
      <c r="H1233" s="270">
        <v>764.88599999999997</v>
      </c>
      <c r="I1233" s="271"/>
      <c r="J1233" s="267"/>
      <c r="K1233" s="267"/>
      <c r="L1233" s="272"/>
      <c r="M1233" s="273"/>
      <c r="N1233" s="274"/>
      <c r="O1233" s="274"/>
      <c r="P1233" s="274"/>
      <c r="Q1233" s="274"/>
      <c r="R1233" s="274"/>
      <c r="S1233" s="274"/>
      <c r="T1233" s="27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76" t="s">
        <v>283</v>
      </c>
      <c r="AU1233" s="276" t="s">
        <v>85</v>
      </c>
      <c r="AV1233" s="15" t="s">
        <v>281</v>
      </c>
      <c r="AW1233" s="15" t="s">
        <v>32</v>
      </c>
      <c r="AX1233" s="15" t="s">
        <v>83</v>
      </c>
      <c r="AY1233" s="276" t="s">
        <v>274</v>
      </c>
    </row>
    <row r="1234" s="2" customFormat="1" ht="24.15" customHeight="1">
      <c r="A1234" s="39"/>
      <c r="B1234" s="40"/>
      <c r="C1234" s="230" t="s">
        <v>1355</v>
      </c>
      <c r="D1234" s="230" t="s">
        <v>276</v>
      </c>
      <c r="E1234" s="231" t="s">
        <v>1356</v>
      </c>
      <c r="F1234" s="232" t="s">
        <v>1357</v>
      </c>
      <c r="G1234" s="233" t="s">
        <v>279</v>
      </c>
      <c r="H1234" s="234">
        <v>764.88599999999997</v>
      </c>
      <c r="I1234" s="235"/>
      <c r="J1234" s="236">
        <f>ROUND(I1234*H1234,2)</f>
        <v>0</v>
      </c>
      <c r="K1234" s="232" t="s">
        <v>280</v>
      </c>
      <c r="L1234" s="45"/>
      <c r="M1234" s="237" t="s">
        <v>1</v>
      </c>
      <c r="N1234" s="238" t="s">
        <v>41</v>
      </c>
      <c r="O1234" s="92"/>
      <c r="P1234" s="239">
        <f>O1234*H1234</f>
        <v>0</v>
      </c>
      <c r="Q1234" s="239">
        <v>0.0033</v>
      </c>
      <c r="R1234" s="239">
        <f>Q1234*H1234</f>
        <v>2.5241237999999999</v>
      </c>
      <c r="S1234" s="239">
        <v>0</v>
      </c>
      <c r="T1234" s="240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41" t="s">
        <v>281</v>
      </c>
      <c r="AT1234" s="241" t="s">
        <v>276</v>
      </c>
      <c r="AU1234" s="241" t="s">
        <v>85</v>
      </c>
      <c r="AY1234" s="18" t="s">
        <v>274</v>
      </c>
      <c r="BE1234" s="242">
        <f>IF(N1234="základní",J1234,0)</f>
        <v>0</v>
      </c>
      <c r="BF1234" s="242">
        <f>IF(N1234="snížená",J1234,0)</f>
        <v>0</v>
      </c>
      <c r="BG1234" s="242">
        <f>IF(N1234="zákl. přenesená",J1234,0)</f>
        <v>0</v>
      </c>
      <c r="BH1234" s="242">
        <f>IF(N1234="sníž. přenesená",J1234,0)</f>
        <v>0</v>
      </c>
      <c r="BI1234" s="242">
        <f>IF(N1234="nulová",J1234,0)</f>
        <v>0</v>
      </c>
      <c r="BJ1234" s="18" t="s">
        <v>83</v>
      </c>
      <c r="BK1234" s="242">
        <f>ROUND(I1234*H1234,2)</f>
        <v>0</v>
      </c>
      <c r="BL1234" s="18" t="s">
        <v>281</v>
      </c>
      <c r="BM1234" s="241" t="s">
        <v>1358</v>
      </c>
    </row>
    <row r="1235" s="13" customFormat="1">
      <c r="A1235" s="13"/>
      <c r="B1235" s="243"/>
      <c r="C1235" s="244"/>
      <c r="D1235" s="245" t="s">
        <v>283</v>
      </c>
      <c r="E1235" s="246" t="s">
        <v>1</v>
      </c>
      <c r="F1235" s="247" t="s">
        <v>1320</v>
      </c>
      <c r="G1235" s="244"/>
      <c r="H1235" s="248">
        <v>154.226</v>
      </c>
      <c r="I1235" s="249"/>
      <c r="J1235" s="244"/>
      <c r="K1235" s="244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4" t="s">
        <v>283</v>
      </c>
      <c r="AU1235" s="254" t="s">
        <v>85</v>
      </c>
      <c r="AV1235" s="13" t="s">
        <v>85</v>
      </c>
      <c r="AW1235" s="13" t="s">
        <v>32</v>
      </c>
      <c r="AX1235" s="13" t="s">
        <v>76</v>
      </c>
      <c r="AY1235" s="254" t="s">
        <v>274</v>
      </c>
    </row>
    <row r="1236" s="13" customFormat="1">
      <c r="A1236" s="13"/>
      <c r="B1236" s="243"/>
      <c r="C1236" s="244"/>
      <c r="D1236" s="245" t="s">
        <v>283</v>
      </c>
      <c r="E1236" s="246" t="s">
        <v>1</v>
      </c>
      <c r="F1236" s="247" t="s">
        <v>1321</v>
      </c>
      <c r="G1236" s="244"/>
      <c r="H1236" s="248">
        <v>302.24000000000001</v>
      </c>
      <c r="I1236" s="249"/>
      <c r="J1236" s="244"/>
      <c r="K1236" s="244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4" t="s">
        <v>283</v>
      </c>
      <c r="AU1236" s="254" t="s">
        <v>85</v>
      </c>
      <c r="AV1236" s="13" t="s">
        <v>85</v>
      </c>
      <c r="AW1236" s="13" t="s">
        <v>32</v>
      </c>
      <c r="AX1236" s="13" t="s">
        <v>76</v>
      </c>
      <c r="AY1236" s="254" t="s">
        <v>274</v>
      </c>
    </row>
    <row r="1237" s="13" customFormat="1">
      <c r="A1237" s="13"/>
      <c r="B1237" s="243"/>
      <c r="C1237" s="244"/>
      <c r="D1237" s="245" t="s">
        <v>283</v>
      </c>
      <c r="E1237" s="246" t="s">
        <v>1</v>
      </c>
      <c r="F1237" s="247" t="s">
        <v>1322</v>
      </c>
      <c r="G1237" s="244"/>
      <c r="H1237" s="248">
        <v>268.495</v>
      </c>
      <c r="I1237" s="249"/>
      <c r="J1237" s="244"/>
      <c r="K1237" s="244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4" t="s">
        <v>283</v>
      </c>
      <c r="AU1237" s="254" t="s">
        <v>85</v>
      </c>
      <c r="AV1237" s="13" t="s">
        <v>85</v>
      </c>
      <c r="AW1237" s="13" t="s">
        <v>32</v>
      </c>
      <c r="AX1237" s="13" t="s">
        <v>76</v>
      </c>
      <c r="AY1237" s="254" t="s">
        <v>274</v>
      </c>
    </row>
    <row r="1238" s="13" customFormat="1">
      <c r="A1238" s="13"/>
      <c r="B1238" s="243"/>
      <c r="C1238" s="244"/>
      <c r="D1238" s="245" t="s">
        <v>283</v>
      </c>
      <c r="E1238" s="246" t="s">
        <v>1</v>
      </c>
      <c r="F1238" s="247" t="s">
        <v>1325</v>
      </c>
      <c r="G1238" s="244"/>
      <c r="H1238" s="248">
        <v>28.434999999999999</v>
      </c>
      <c r="I1238" s="249"/>
      <c r="J1238" s="244"/>
      <c r="K1238" s="244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4" t="s">
        <v>283</v>
      </c>
      <c r="AU1238" s="254" t="s">
        <v>85</v>
      </c>
      <c r="AV1238" s="13" t="s">
        <v>85</v>
      </c>
      <c r="AW1238" s="13" t="s">
        <v>32</v>
      </c>
      <c r="AX1238" s="13" t="s">
        <v>76</v>
      </c>
      <c r="AY1238" s="254" t="s">
        <v>274</v>
      </c>
    </row>
    <row r="1239" s="13" customFormat="1">
      <c r="A1239" s="13"/>
      <c r="B1239" s="243"/>
      <c r="C1239" s="244"/>
      <c r="D1239" s="245" t="s">
        <v>283</v>
      </c>
      <c r="E1239" s="246" t="s">
        <v>1</v>
      </c>
      <c r="F1239" s="247" t="s">
        <v>1326</v>
      </c>
      <c r="G1239" s="244"/>
      <c r="H1239" s="248">
        <v>11.49</v>
      </c>
      <c r="I1239" s="249"/>
      <c r="J1239" s="244"/>
      <c r="K1239" s="244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4" t="s">
        <v>283</v>
      </c>
      <c r="AU1239" s="254" t="s">
        <v>85</v>
      </c>
      <c r="AV1239" s="13" t="s">
        <v>85</v>
      </c>
      <c r="AW1239" s="13" t="s">
        <v>32</v>
      </c>
      <c r="AX1239" s="13" t="s">
        <v>76</v>
      </c>
      <c r="AY1239" s="254" t="s">
        <v>274</v>
      </c>
    </row>
    <row r="1240" s="14" customFormat="1">
      <c r="A1240" s="14"/>
      <c r="B1240" s="255"/>
      <c r="C1240" s="256"/>
      <c r="D1240" s="245" t="s">
        <v>283</v>
      </c>
      <c r="E1240" s="257" t="s">
        <v>1</v>
      </c>
      <c r="F1240" s="258" t="s">
        <v>285</v>
      </c>
      <c r="G1240" s="256"/>
      <c r="H1240" s="259">
        <v>764.88599999999997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5" t="s">
        <v>283</v>
      </c>
      <c r="AU1240" s="265" t="s">
        <v>85</v>
      </c>
      <c r="AV1240" s="14" t="s">
        <v>106</v>
      </c>
      <c r="AW1240" s="14" t="s">
        <v>32</v>
      </c>
      <c r="AX1240" s="14" t="s">
        <v>76</v>
      </c>
      <c r="AY1240" s="265" t="s">
        <v>274</v>
      </c>
    </row>
    <row r="1241" s="15" customFormat="1">
      <c r="A1241" s="15"/>
      <c r="B1241" s="266"/>
      <c r="C1241" s="267"/>
      <c r="D1241" s="245" t="s">
        <v>283</v>
      </c>
      <c r="E1241" s="268" t="s">
        <v>1</v>
      </c>
      <c r="F1241" s="269" t="s">
        <v>286</v>
      </c>
      <c r="G1241" s="267"/>
      <c r="H1241" s="270">
        <v>764.88599999999997</v>
      </c>
      <c r="I1241" s="271"/>
      <c r="J1241" s="267"/>
      <c r="K1241" s="267"/>
      <c r="L1241" s="272"/>
      <c r="M1241" s="273"/>
      <c r="N1241" s="274"/>
      <c r="O1241" s="274"/>
      <c r="P1241" s="274"/>
      <c r="Q1241" s="274"/>
      <c r="R1241" s="274"/>
      <c r="S1241" s="274"/>
      <c r="T1241" s="27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6" t="s">
        <v>283</v>
      </c>
      <c r="AU1241" s="276" t="s">
        <v>85</v>
      </c>
      <c r="AV1241" s="15" t="s">
        <v>281</v>
      </c>
      <c r="AW1241" s="15" t="s">
        <v>32</v>
      </c>
      <c r="AX1241" s="15" t="s">
        <v>83</v>
      </c>
      <c r="AY1241" s="276" t="s">
        <v>274</v>
      </c>
    </row>
    <row r="1242" s="2" customFormat="1" ht="33" customHeight="1">
      <c r="A1242" s="39"/>
      <c r="B1242" s="40"/>
      <c r="C1242" s="230" t="s">
        <v>1359</v>
      </c>
      <c r="D1242" s="230" t="s">
        <v>276</v>
      </c>
      <c r="E1242" s="231" t="s">
        <v>1360</v>
      </c>
      <c r="F1242" s="232" t="s">
        <v>1361</v>
      </c>
      <c r="G1242" s="233" t="s">
        <v>289</v>
      </c>
      <c r="H1242" s="234">
        <v>1.1799999999999999</v>
      </c>
      <c r="I1242" s="235"/>
      <c r="J1242" s="236">
        <f>ROUND(I1242*H1242,2)</f>
        <v>0</v>
      </c>
      <c r="K1242" s="232" t="s">
        <v>280</v>
      </c>
      <c r="L1242" s="45"/>
      <c r="M1242" s="237" t="s">
        <v>1</v>
      </c>
      <c r="N1242" s="238" t="s">
        <v>41</v>
      </c>
      <c r="O1242" s="92"/>
      <c r="P1242" s="239">
        <f>O1242*H1242</f>
        <v>0</v>
      </c>
      <c r="Q1242" s="239">
        <v>2.5018699999999998</v>
      </c>
      <c r="R1242" s="239">
        <f>Q1242*H1242</f>
        <v>2.9522065999999998</v>
      </c>
      <c r="S1242" s="239">
        <v>0</v>
      </c>
      <c r="T1242" s="240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41" t="s">
        <v>281</v>
      </c>
      <c r="AT1242" s="241" t="s">
        <v>276</v>
      </c>
      <c r="AU1242" s="241" t="s">
        <v>85</v>
      </c>
      <c r="AY1242" s="18" t="s">
        <v>274</v>
      </c>
      <c r="BE1242" s="242">
        <f>IF(N1242="základní",J1242,0)</f>
        <v>0</v>
      </c>
      <c r="BF1242" s="242">
        <f>IF(N1242="snížená",J1242,0)</f>
        <v>0</v>
      </c>
      <c r="BG1242" s="242">
        <f>IF(N1242="zákl. přenesená",J1242,0)</f>
        <v>0</v>
      </c>
      <c r="BH1242" s="242">
        <f>IF(N1242="sníž. přenesená",J1242,0)</f>
        <v>0</v>
      </c>
      <c r="BI1242" s="242">
        <f>IF(N1242="nulová",J1242,0)</f>
        <v>0</v>
      </c>
      <c r="BJ1242" s="18" t="s">
        <v>83</v>
      </c>
      <c r="BK1242" s="242">
        <f>ROUND(I1242*H1242,2)</f>
        <v>0</v>
      </c>
      <c r="BL1242" s="18" t="s">
        <v>281</v>
      </c>
      <c r="BM1242" s="241" t="s">
        <v>1362</v>
      </c>
    </row>
    <row r="1243" s="13" customFormat="1">
      <c r="A1243" s="13"/>
      <c r="B1243" s="243"/>
      <c r="C1243" s="244"/>
      <c r="D1243" s="245" t="s">
        <v>283</v>
      </c>
      <c r="E1243" s="246" t="s">
        <v>1</v>
      </c>
      <c r="F1243" s="247" t="s">
        <v>1363</v>
      </c>
      <c r="G1243" s="244"/>
      <c r="H1243" s="248">
        <v>1.1799999999999999</v>
      </c>
      <c r="I1243" s="249"/>
      <c r="J1243" s="244"/>
      <c r="K1243" s="244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4" t="s">
        <v>283</v>
      </c>
      <c r="AU1243" s="254" t="s">
        <v>85</v>
      </c>
      <c r="AV1243" s="13" t="s">
        <v>85</v>
      </c>
      <c r="AW1243" s="13" t="s">
        <v>32</v>
      </c>
      <c r="AX1243" s="13" t="s">
        <v>76</v>
      </c>
      <c r="AY1243" s="254" t="s">
        <v>274</v>
      </c>
    </row>
    <row r="1244" s="14" customFormat="1">
      <c r="A1244" s="14"/>
      <c r="B1244" s="255"/>
      <c r="C1244" s="256"/>
      <c r="D1244" s="245" t="s">
        <v>283</v>
      </c>
      <c r="E1244" s="257" t="s">
        <v>1</v>
      </c>
      <c r="F1244" s="258" t="s">
        <v>285</v>
      </c>
      <c r="G1244" s="256"/>
      <c r="H1244" s="259">
        <v>1.1799999999999999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5" t="s">
        <v>283</v>
      </c>
      <c r="AU1244" s="265" t="s">
        <v>85</v>
      </c>
      <c r="AV1244" s="14" t="s">
        <v>106</v>
      </c>
      <c r="AW1244" s="14" t="s">
        <v>32</v>
      </c>
      <c r="AX1244" s="14" t="s">
        <v>76</v>
      </c>
      <c r="AY1244" s="265" t="s">
        <v>274</v>
      </c>
    </row>
    <row r="1245" s="15" customFormat="1">
      <c r="A1245" s="15"/>
      <c r="B1245" s="266"/>
      <c r="C1245" s="267"/>
      <c r="D1245" s="245" t="s">
        <v>283</v>
      </c>
      <c r="E1245" s="268" t="s">
        <v>1</v>
      </c>
      <c r="F1245" s="269" t="s">
        <v>286</v>
      </c>
      <c r="G1245" s="267"/>
      <c r="H1245" s="270">
        <v>1.1799999999999999</v>
      </c>
      <c r="I1245" s="271"/>
      <c r="J1245" s="267"/>
      <c r="K1245" s="267"/>
      <c r="L1245" s="272"/>
      <c r="M1245" s="273"/>
      <c r="N1245" s="274"/>
      <c r="O1245" s="274"/>
      <c r="P1245" s="274"/>
      <c r="Q1245" s="274"/>
      <c r="R1245" s="274"/>
      <c r="S1245" s="274"/>
      <c r="T1245" s="27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76" t="s">
        <v>283</v>
      </c>
      <c r="AU1245" s="276" t="s">
        <v>85</v>
      </c>
      <c r="AV1245" s="15" t="s">
        <v>281</v>
      </c>
      <c r="AW1245" s="15" t="s">
        <v>32</v>
      </c>
      <c r="AX1245" s="15" t="s">
        <v>83</v>
      </c>
      <c r="AY1245" s="276" t="s">
        <v>274</v>
      </c>
    </row>
    <row r="1246" s="2" customFormat="1" ht="24.15" customHeight="1">
      <c r="A1246" s="39"/>
      <c r="B1246" s="40"/>
      <c r="C1246" s="230" t="s">
        <v>1364</v>
      </c>
      <c r="D1246" s="230" t="s">
        <v>276</v>
      </c>
      <c r="E1246" s="231" t="s">
        <v>1365</v>
      </c>
      <c r="F1246" s="232" t="s">
        <v>1366</v>
      </c>
      <c r="G1246" s="233" t="s">
        <v>289</v>
      </c>
      <c r="H1246" s="234">
        <v>1.1799999999999999</v>
      </c>
      <c r="I1246" s="235"/>
      <c r="J1246" s="236">
        <f>ROUND(I1246*H1246,2)</f>
        <v>0</v>
      </c>
      <c r="K1246" s="232" t="s">
        <v>280</v>
      </c>
      <c r="L1246" s="45"/>
      <c r="M1246" s="237" t="s">
        <v>1</v>
      </c>
      <c r="N1246" s="238" t="s">
        <v>41</v>
      </c>
      <c r="O1246" s="92"/>
      <c r="P1246" s="239">
        <f>O1246*H1246</f>
        <v>0</v>
      </c>
      <c r="Q1246" s="239">
        <v>0.01</v>
      </c>
      <c r="R1246" s="239">
        <f>Q1246*H1246</f>
        <v>0.0118</v>
      </c>
      <c r="S1246" s="239">
        <v>0</v>
      </c>
      <c r="T1246" s="240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41" t="s">
        <v>281</v>
      </c>
      <c r="AT1246" s="241" t="s">
        <v>276</v>
      </c>
      <c r="AU1246" s="241" t="s">
        <v>85</v>
      </c>
      <c r="AY1246" s="18" t="s">
        <v>274</v>
      </c>
      <c r="BE1246" s="242">
        <f>IF(N1246="základní",J1246,0)</f>
        <v>0</v>
      </c>
      <c r="BF1246" s="242">
        <f>IF(N1246="snížená",J1246,0)</f>
        <v>0</v>
      </c>
      <c r="BG1246" s="242">
        <f>IF(N1246="zákl. přenesená",J1246,0)</f>
        <v>0</v>
      </c>
      <c r="BH1246" s="242">
        <f>IF(N1246="sníž. přenesená",J1246,0)</f>
        <v>0</v>
      </c>
      <c r="BI1246" s="242">
        <f>IF(N1246="nulová",J1246,0)</f>
        <v>0</v>
      </c>
      <c r="BJ1246" s="18" t="s">
        <v>83</v>
      </c>
      <c r="BK1246" s="242">
        <f>ROUND(I1246*H1246,2)</f>
        <v>0</v>
      </c>
      <c r="BL1246" s="18" t="s">
        <v>281</v>
      </c>
      <c r="BM1246" s="241" t="s">
        <v>1367</v>
      </c>
    </row>
    <row r="1247" s="13" customFormat="1">
      <c r="A1247" s="13"/>
      <c r="B1247" s="243"/>
      <c r="C1247" s="244"/>
      <c r="D1247" s="245" t="s">
        <v>283</v>
      </c>
      <c r="E1247" s="246" t="s">
        <v>1</v>
      </c>
      <c r="F1247" s="247" t="s">
        <v>1363</v>
      </c>
      <c r="G1247" s="244"/>
      <c r="H1247" s="248">
        <v>1.1799999999999999</v>
      </c>
      <c r="I1247" s="249"/>
      <c r="J1247" s="244"/>
      <c r="K1247" s="244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4" t="s">
        <v>283</v>
      </c>
      <c r="AU1247" s="254" t="s">
        <v>85</v>
      </c>
      <c r="AV1247" s="13" t="s">
        <v>85</v>
      </c>
      <c r="AW1247" s="13" t="s">
        <v>32</v>
      </c>
      <c r="AX1247" s="13" t="s">
        <v>76</v>
      </c>
      <c r="AY1247" s="254" t="s">
        <v>274</v>
      </c>
    </row>
    <row r="1248" s="14" customFormat="1">
      <c r="A1248" s="14"/>
      <c r="B1248" s="255"/>
      <c r="C1248" s="256"/>
      <c r="D1248" s="245" t="s">
        <v>283</v>
      </c>
      <c r="E1248" s="257" t="s">
        <v>1</v>
      </c>
      <c r="F1248" s="258" t="s">
        <v>285</v>
      </c>
      <c r="G1248" s="256"/>
      <c r="H1248" s="259">
        <v>1.1799999999999999</v>
      </c>
      <c r="I1248" s="260"/>
      <c r="J1248" s="256"/>
      <c r="K1248" s="256"/>
      <c r="L1248" s="261"/>
      <c r="M1248" s="262"/>
      <c r="N1248" s="263"/>
      <c r="O1248" s="263"/>
      <c r="P1248" s="263"/>
      <c r="Q1248" s="263"/>
      <c r="R1248" s="263"/>
      <c r="S1248" s="263"/>
      <c r="T1248" s="26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5" t="s">
        <v>283</v>
      </c>
      <c r="AU1248" s="265" t="s">
        <v>85</v>
      </c>
      <c r="AV1248" s="14" t="s">
        <v>106</v>
      </c>
      <c r="AW1248" s="14" t="s">
        <v>32</v>
      </c>
      <c r="AX1248" s="14" t="s">
        <v>76</v>
      </c>
      <c r="AY1248" s="265" t="s">
        <v>274</v>
      </c>
    </row>
    <row r="1249" s="15" customFormat="1">
      <c r="A1249" s="15"/>
      <c r="B1249" s="266"/>
      <c r="C1249" s="267"/>
      <c r="D1249" s="245" t="s">
        <v>283</v>
      </c>
      <c r="E1249" s="268" t="s">
        <v>1</v>
      </c>
      <c r="F1249" s="269" t="s">
        <v>286</v>
      </c>
      <c r="G1249" s="267"/>
      <c r="H1249" s="270">
        <v>1.1799999999999999</v>
      </c>
      <c r="I1249" s="271"/>
      <c r="J1249" s="267"/>
      <c r="K1249" s="267"/>
      <c r="L1249" s="272"/>
      <c r="M1249" s="273"/>
      <c r="N1249" s="274"/>
      <c r="O1249" s="274"/>
      <c r="P1249" s="274"/>
      <c r="Q1249" s="274"/>
      <c r="R1249" s="274"/>
      <c r="S1249" s="274"/>
      <c r="T1249" s="27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76" t="s">
        <v>283</v>
      </c>
      <c r="AU1249" s="276" t="s">
        <v>85</v>
      </c>
      <c r="AV1249" s="15" t="s">
        <v>281</v>
      </c>
      <c r="AW1249" s="15" t="s">
        <v>32</v>
      </c>
      <c r="AX1249" s="15" t="s">
        <v>83</v>
      </c>
      <c r="AY1249" s="276" t="s">
        <v>274</v>
      </c>
    </row>
    <row r="1250" s="2" customFormat="1" ht="33" customHeight="1">
      <c r="A1250" s="39"/>
      <c r="B1250" s="40"/>
      <c r="C1250" s="230" t="s">
        <v>1368</v>
      </c>
      <c r="D1250" s="230" t="s">
        <v>276</v>
      </c>
      <c r="E1250" s="231" t="s">
        <v>1369</v>
      </c>
      <c r="F1250" s="232" t="s">
        <v>1370</v>
      </c>
      <c r="G1250" s="233" t="s">
        <v>289</v>
      </c>
      <c r="H1250" s="234">
        <v>1.1799999999999999</v>
      </c>
      <c r="I1250" s="235"/>
      <c r="J1250" s="236">
        <f>ROUND(I1250*H1250,2)</f>
        <v>0</v>
      </c>
      <c r="K1250" s="232" t="s">
        <v>280</v>
      </c>
      <c r="L1250" s="45"/>
      <c r="M1250" s="237" t="s">
        <v>1</v>
      </c>
      <c r="N1250" s="238" t="s">
        <v>41</v>
      </c>
      <c r="O1250" s="92"/>
      <c r="P1250" s="239">
        <f>O1250*H1250</f>
        <v>0</v>
      </c>
      <c r="Q1250" s="239">
        <v>0</v>
      </c>
      <c r="R1250" s="239">
        <f>Q1250*H1250</f>
        <v>0</v>
      </c>
      <c r="S1250" s="239">
        <v>0</v>
      </c>
      <c r="T1250" s="240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41" t="s">
        <v>281</v>
      </c>
      <c r="AT1250" s="241" t="s">
        <v>276</v>
      </c>
      <c r="AU1250" s="241" t="s">
        <v>85</v>
      </c>
      <c r="AY1250" s="18" t="s">
        <v>274</v>
      </c>
      <c r="BE1250" s="242">
        <f>IF(N1250="základní",J1250,0)</f>
        <v>0</v>
      </c>
      <c r="BF1250" s="242">
        <f>IF(N1250="snížená",J1250,0)</f>
        <v>0</v>
      </c>
      <c r="BG1250" s="242">
        <f>IF(N1250="zákl. přenesená",J1250,0)</f>
        <v>0</v>
      </c>
      <c r="BH1250" s="242">
        <f>IF(N1250="sníž. přenesená",J1250,0)</f>
        <v>0</v>
      </c>
      <c r="BI1250" s="242">
        <f>IF(N1250="nulová",J1250,0)</f>
        <v>0</v>
      </c>
      <c r="BJ1250" s="18" t="s">
        <v>83</v>
      </c>
      <c r="BK1250" s="242">
        <f>ROUND(I1250*H1250,2)</f>
        <v>0</v>
      </c>
      <c r="BL1250" s="18" t="s">
        <v>281</v>
      </c>
      <c r="BM1250" s="241" t="s">
        <v>1371</v>
      </c>
    </row>
    <row r="1251" s="2" customFormat="1" ht="16.5" customHeight="1">
      <c r="A1251" s="39"/>
      <c r="B1251" s="40"/>
      <c r="C1251" s="230" t="s">
        <v>1372</v>
      </c>
      <c r="D1251" s="230" t="s">
        <v>276</v>
      </c>
      <c r="E1251" s="231" t="s">
        <v>1373</v>
      </c>
      <c r="F1251" s="232" t="s">
        <v>1374</v>
      </c>
      <c r="G1251" s="233" t="s">
        <v>279</v>
      </c>
      <c r="H1251" s="234">
        <v>0.65200000000000002</v>
      </c>
      <c r="I1251" s="235"/>
      <c r="J1251" s="236">
        <f>ROUND(I1251*H1251,2)</f>
        <v>0</v>
      </c>
      <c r="K1251" s="232" t="s">
        <v>280</v>
      </c>
      <c r="L1251" s="45"/>
      <c r="M1251" s="237" t="s">
        <v>1</v>
      </c>
      <c r="N1251" s="238" t="s">
        <v>41</v>
      </c>
      <c r="O1251" s="92"/>
      <c r="P1251" s="239">
        <f>O1251*H1251</f>
        <v>0</v>
      </c>
      <c r="Q1251" s="239">
        <v>0.013520000000000001</v>
      </c>
      <c r="R1251" s="239">
        <f>Q1251*H1251</f>
        <v>0.0088150400000000014</v>
      </c>
      <c r="S1251" s="239">
        <v>0</v>
      </c>
      <c r="T1251" s="240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41" t="s">
        <v>281</v>
      </c>
      <c r="AT1251" s="241" t="s">
        <v>276</v>
      </c>
      <c r="AU1251" s="241" t="s">
        <v>85</v>
      </c>
      <c r="AY1251" s="18" t="s">
        <v>274</v>
      </c>
      <c r="BE1251" s="242">
        <f>IF(N1251="základní",J1251,0)</f>
        <v>0</v>
      </c>
      <c r="BF1251" s="242">
        <f>IF(N1251="snížená",J1251,0)</f>
        <v>0</v>
      </c>
      <c r="BG1251" s="242">
        <f>IF(N1251="zákl. přenesená",J1251,0)</f>
        <v>0</v>
      </c>
      <c r="BH1251" s="242">
        <f>IF(N1251="sníž. přenesená",J1251,0)</f>
        <v>0</v>
      </c>
      <c r="BI1251" s="242">
        <f>IF(N1251="nulová",J1251,0)</f>
        <v>0</v>
      </c>
      <c r="BJ1251" s="18" t="s">
        <v>83</v>
      </c>
      <c r="BK1251" s="242">
        <f>ROUND(I1251*H1251,2)</f>
        <v>0</v>
      </c>
      <c r="BL1251" s="18" t="s">
        <v>281</v>
      </c>
      <c r="BM1251" s="241" t="s">
        <v>1375</v>
      </c>
    </row>
    <row r="1252" s="13" customFormat="1">
      <c r="A1252" s="13"/>
      <c r="B1252" s="243"/>
      <c r="C1252" s="244"/>
      <c r="D1252" s="245" t="s">
        <v>283</v>
      </c>
      <c r="E1252" s="246" t="s">
        <v>1</v>
      </c>
      <c r="F1252" s="247" t="s">
        <v>1376</v>
      </c>
      <c r="G1252" s="244"/>
      <c r="H1252" s="248">
        <v>0.65200000000000002</v>
      </c>
      <c r="I1252" s="249"/>
      <c r="J1252" s="244"/>
      <c r="K1252" s="244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4" t="s">
        <v>283</v>
      </c>
      <c r="AU1252" s="254" t="s">
        <v>85</v>
      </c>
      <c r="AV1252" s="13" t="s">
        <v>85</v>
      </c>
      <c r="AW1252" s="13" t="s">
        <v>32</v>
      </c>
      <c r="AX1252" s="13" t="s">
        <v>76</v>
      </c>
      <c r="AY1252" s="254" t="s">
        <v>274</v>
      </c>
    </row>
    <row r="1253" s="14" customFormat="1">
      <c r="A1253" s="14"/>
      <c r="B1253" s="255"/>
      <c r="C1253" s="256"/>
      <c r="D1253" s="245" t="s">
        <v>283</v>
      </c>
      <c r="E1253" s="257" t="s">
        <v>1</v>
      </c>
      <c r="F1253" s="258" t="s">
        <v>285</v>
      </c>
      <c r="G1253" s="256"/>
      <c r="H1253" s="259">
        <v>0.65200000000000002</v>
      </c>
      <c r="I1253" s="260"/>
      <c r="J1253" s="256"/>
      <c r="K1253" s="256"/>
      <c r="L1253" s="261"/>
      <c r="M1253" s="262"/>
      <c r="N1253" s="263"/>
      <c r="O1253" s="263"/>
      <c r="P1253" s="263"/>
      <c r="Q1253" s="263"/>
      <c r="R1253" s="263"/>
      <c r="S1253" s="263"/>
      <c r="T1253" s="26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5" t="s">
        <v>283</v>
      </c>
      <c r="AU1253" s="265" t="s">
        <v>85</v>
      </c>
      <c r="AV1253" s="14" t="s">
        <v>106</v>
      </c>
      <c r="AW1253" s="14" t="s">
        <v>32</v>
      </c>
      <c r="AX1253" s="14" t="s">
        <v>76</v>
      </c>
      <c r="AY1253" s="265" t="s">
        <v>274</v>
      </c>
    </row>
    <row r="1254" s="15" customFormat="1">
      <c r="A1254" s="15"/>
      <c r="B1254" s="266"/>
      <c r="C1254" s="267"/>
      <c r="D1254" s="245" t="s">
        <v>283</v>
      </c>
      <c r="E1254" s="268" t="s">
        <v>1</v>
      </c>
      <c r="F1254" s="269" t="s">
        <v>286</v>
      </c>
      <c r="G1254" s="267"/>
      <c r="H1254" s="270">
        <v>0.65200000000000002</v>
      </c>
      <c r="I1254" s="271"/>
      <c r="J1254" s="267"/>
      <c r="K1254" s="267"/>
      <c r="L1254" s="272"/>
      <c r="M1254" s="273"/>
      <c r="N1254" s="274"/>
      <c r="O1254" s="274"/>
      <c r="P1254" s="274"/>
      <c r="Q1254" s="274"/>
      <c r="R1254" s="274"/>
      <c r="S1254" s="274"/>
      <c r="T1254" s="27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6" t="s">
        <v>283</v>
      </c>
      <c r="AU1254" s="276" t="s">
        <v>85</v>
      </c>
      <c r="AV1254" s="15" t="s">
        <v>281</v>
      </c>
      <c r="AW1254" s="15" t="s">
        <v>32</v>
      </c>
      <c r="AX1254" s="15" t="s">
        <v>83</v>
      </c>
      <c r="AY1254" s="276" t="s">
        <v>274</v>
      </c>
    </row>
    <row r="1255" s="2" customFormat="1" ht="16.5" customHeight="1">
      <c r="A1255" s="39"/>
      <c r="B1255" s="40"/>
      <c r="C1255" s="230" t="s">
        <v>1377</v>
      </c>
      <c r="D1255" s="230" t="s">
        <v>276</v>
      </c>
      <c r="E1255" s="231" t="s">
        <v>1378</v>
      </c>
      <c r="F1255" s="232" t="s">
        <v>1379</v>
      </c>
      <c r="G1255" s="233" t="s">
        <v>279</v>
      </c>
      <c r="H1255" s="234">
        <v>0.65200000000000002</v>
      </c>
      <c r="I1255" s="235"/>
      <c r="J1255" s="236">
        <f>ROUND(I1255*H1255,2)</f>
        <v>0</v>
      </c>
      <c r="K1255" s="232" t="s">
        <v>280</v>
      </c>
      <c r="L1255" s="45"/>
      <c r="M1255" s="237" t="s">
        <v>1</v>
      </c>
      <c r="N1255" s="238" t="s">
        <v>41</v>
      </c>
      <c r="O1255" s="92"/>
      <c r="P1255" s="239">
        <f>O1255*H1255</f>
        <v>0</v>
      </c>
      <c r="Q1255" s="239">
        <v>0</v>
      </c>
      <c r="R1255" s="239">
        <f>Q1255*H1255</f>
        <v>0</v>
      </c>
      <c r="S1255" s="239">
        <v>0</v>
      </c>
      <c r="T1255" s="240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41" t="s">
        <v>281</v>
      </c>
      <c r="AT1255" s="241" t="s">
        <v>276</v>
      </c>
      <c r="AU1255" s="241" t="s">
        <v>85</v>
      </c>
      <c r="AY1255" s="18" t="s">
        <v>274</v>
      </c>
      <c r="BE1255" s="242">
        <f>IF(N1255="základní",J1255,0)</f>
        <v>0</v>
      </c>
      <c r="BF1255" s="242">
        <f>IF(N1255="snížená",J1255,0)</f>
        <v>0</v>
      </c>
      <c r="BG1255" s="242">
        <f>IF(N1255="zákl. přenesená",J1255,0)</f>
        <v>0</v>
      </c>
      <c r="BH1255" s="242">
        <f>IF(N1255="sníž. přenesená",J1255,0)</f>
        <v>0</v>
      </c>
      <c r="BI1255" s="242">
        <f>IF(N1255="nulová",J1255,0)</f>
        <v>0</v>
      </c>
      <c r="BJ1255" s="18" t="s">
        <v>83</v>
      </c>
      <c r="BK1255" s="242">
        <f>ROUND(I1255*H1255,2)</f>
        <v>0</v>
      </c>
      <c r="BL1255" s="18" t="s">
        <v>281</v>
      </c>
      <c r="BM1255" s="241" t="s">
        <v>1380</v>
      </c>
    </row>
    <row r="1256" s="2" customFormat="1" ht="16.5" customHeight="1">
      <c r="A1256" s="39"/>
      <c r="B1256" s="40"/>
      <c r="C1256" s="230" t="s">
        <v>1381</v>
      </c>
      <c r="D1256" s="230" t="s">
        <v>276</v>
      </c>
      <c r="E1256" s="231" t="s">
        <v>1382</v>
      </c>
      <c r="F1256" s="232" t="s">
        <v>1383</v>
      </c>
      <c r="G1256" s="233" t="s">
        <v>341</v>
      </c>
      <c r="H1256" s="234">
        <v>0.080000000000000002</v>
      </c>
      <c r="I1256" s="235"/>
      <c r="J1256" s="236">
        <f>ROUND(I1256*H1256,2)</f>
        <v>0</v>
      </c>
      <c r="K1256" s="232" t="s">
        <v>280</v>
      </c>
      <c r="L1256" s="45"/>
      <c r="M1256" s="237" t="s">
        <v>1</v>
      </c>
      <c r="N1256" s="238" t="s">
        <v>41</v>
      </c>
      <c r="O1256" s="92"/>
      <c r="P1256" s="239">
        <f>O1256*H1256</f>
        <v>0</v>
      </c>
      <c r="Q1256" s="239">
        <v>1.06277</v>
      </c>
      <c r="R1256" s="239">
        <f>Q1256*H1256</f>
        <v>0.085021600000000003</v>
      </c>
      <c r="S1256" s="239">
        <v>0</v>
      </c>
      <c r="T1256" s="240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41" t="s">
        <v>281</v>
      </c>
      <c r="AT1256" s="241" t="s">
        <v>276</v>
      </c>
      <c r="AU1256" s="241" t="s">
        <v>85</v>
      </c>
      <c r="AY1256" s="18" t="s">
        <v>274</v>
      </c>
      <c r="BE1256" s="242">
        <f>IF(N1256="základní",J1256,0)</f>
        <v>0</v>
      </c>
      <c r="BF1256" s="242">
        <f>IF(N1256="snížená",J1256,0)</f>
        <v>0</v>
      </c>
      <c r="BG1256" s="242">
        <f>IF(N1256="zákl. přenesená",J1256,0)</f>
        <v>0</v>
      </c>
      <c r="BH1256" s="242">
        <f>IF(N1256="sníž. přenesená",J1256,0)</f>
        <v>0</v>
      </c>
      <c r="BI1256" s="242">
        <f>IF(N1256="nulová",J1256,0)</f>
        <v>0</v>
      </c>
      <c r="BJ1256" s="18" t="s">
        <v>83</v>
      </c>
      <c r="BK1256" s="242">
        <f>ROUND(I1256*H1256,2)</f>
        <v>0</v>
      </c>
      <c r="BL1256" s="18" t="s">
        <v>281</v>
      </c>
      <c r="BM1256" s="241" t="s">
        <v>1384</v>
      </c>
    </row>
    <row r="1257" s="13" customFormat="1">
      <c r="A1257" s="13"/>
      <c r="B1257" s="243"/>
      <c r="C1257" s="244"/>
      <c r="D1257" s="245" t="s">
        <v>283</v>
      </c>
      <c r="E1257" s="246" t="s">
        <v>1</v>
      </c>
      <c r="F1257" s="247" t="s">
        <v>1385</v>
      </c>
      <c r="G1257" s="244"/>
      <c r="H1257" s="248">
        <v>0.080000000000000002</v>
      </c>
      <c r="I1257" s="249"/>
      <c r="J1257" s="244"/>
      <c r="K1257" s="244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4" t="s">
        <v>283</v>
      </c>
      <c r="AU1257" s="254" t="s">
        <v>85</v>
      </c>
      <c r="AV1257" s="13" t="s">
        <v>85</v>
      </c>
      <c r="AW1257" s="13" t="s">
        <v>32</v>
      </c>
      <c r="AX1257" s="13" t="s">
        <v>76</v>
      </c>
      <c r="AY1257" s="254" t="s">
        <v>274</v>
      </c>
    </row>
    <row r="1258" s="14" customFormat="1">
      <c r="A1258" s="14"/>
      <c r="B1258" s="255"/>
      <c r="C1258" s="256"/>
      <c r="D1258" s="245" t="s">
        <v>283</v>
      </c>
      <c r="E1258" s="257" t="s">
        <v>1</v>
      </c>
      <c r="F1258" s="258" t="s">
        <v>285</v>
      </c>
      <c r="G1258" s="256"/>
      <c r="H1258" s="259">
        <v>0.080000000000000002</v>
      </c>
      <c r="I1258" s="260"/>
      <c r="J1258" s="256"/>
      <c r="K1258" s="256"/>
      <c r="L1258" s="261"/>
      <c r="M1258" s="262"/>
      <c r="N1258" s="263"/>
      <c r="O1258" s="263"/>
      <c r="P1258" s="263"/>
      <c r="Q1258" s="263"/>
      <c r="R1258" s="263"/>
      <c r="S1258" s="263"/>
      <c r="T1258" s="26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5" t="s">
        <v>283</v>
      </c>
      <c r="AU1258" s="265" t="s">
        <v>85</v>
      </c>
      <c r="AV1258" s="14" t="s">
        <v>106</v>
      </c>
      <c r="AW1258" s="14" t="s">
        <v>32</v>
      </c>
      <c r="AX1258" s="14" t="s">
        <v>76</v>
      </c>
      <c r="AY1258" s="265" t="s">
        <v>274</v>
      </c>
    </row>
    <row r="1259" s="15" customFormat="1">
      <c r="A1259" s="15"/>
      <c r="B1259" s="266"/>
      <c r="C1259" s="267"/>
      <c r="D1259" s="245" t="s">
        <v>283</v>
      </c>
      <c r="E1259" s="268" t="s">
        <v>1</v>
      </c>
      <c r="F1259" s="269" t="s">
        <v>286</v>
      </c>
      <c r="G1259" s="267"/>
      <c r="H1259" s="270">
        <v>0.080000000000000002</v>
      </c>
      <c r="I1259" s="271"/>
      <c r="J1259" s="267"/>
      <c r="K1259" s="267"/>
      <c r="L1259" s="272"/>
      <c r="M1259" s="273"/>
      <c r="N1259" s="274"/>
      <c r="O1259" s="274"/>
      <c r="P1259" s="274"/>
      <c r="Q1259" s="274"/>
      <c r="R1259" s="274"/>
      <c r="S1259" s="274"/>
      <c r="T1259" s="27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76" t="s">
        <v>283</v>
      </c>
      <c r="AU1259" s="276" t="s">
        <v>85</v>
      </c>
      <c r="AV1259" s="15" t="s">
        <v>281</v>
      </c>
      <c r="AW1259" s="15" t="s">
        <v>32</v>
      </c>
      <c r="AX1259" s="15" t="s">
        <v>83</v>
      </c>
      <c r="AY1259" s="276" t="s">
        <v>274</v>
      </c>
    </row>
    <row r="1260" s="2" customFormat="1" ht="24.15" customHeight="1">
      <c r="A1260" s="39"/>
      <c r="B1260" s="40"/>
      <c r="C1260" s="230" t="s">
        <v>1386</v>
      </c>
      <c r="D1260" s="230" t="s">
        <v>276</v>
      </c>
      <c r="E1260" s="231" t="s">
        <v>1387</v>
      </c>
      <c r="F1260" s="232" t="s">
        <v>1388</v>
      </c>
      <c r="G1260" s="233" t="s">
        <v>279</v>
      </c>
      <c r="H1260" s="234">
        <v>9.0999999999999996</v>
      </c>
      <c r="I1260" s="235"/>
      <c r="J1260" s="236">
        <f>ROUND(I1260*H1260,2)</f>
        <v>0</v>
      </c>
      <c r="K1260" s="232" t="s">
        <v>280</v>
      </c>
      <c r="L1260" s="45"/>
      <c r="M1260" s="237" t="s">
        <v>1</v>
      </c>
      <c r="N1260" s="238" t="s">
        <v>41</v>
      </c>
      <c r="O1260" s="92"/>
      <c r="P1260" s="239">
        <f>O1260*H1260</f>
        <v>0</v>
      </c>
      <c r="Q1260" s="239">
        <v>0.099000000000000005</v>
      </c>
      <c r="R1260" s="239">
        <f>Q1260*H1260</f>
        <v>0.90090000000000003</v>
      </c>
      <c r="S1260" s="239">
        <v>0</v>
      </c>
      <c r="T1260" s="240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41" t="s">
        <v>281</v>
      </c>
      <c r="AT1260" s="241" t="s">
        <v>276</v>
      </c>
      <c r="AU1260" s="241" t="s">
        <v>85</v>
      </c>
      <c r="AY1260" s="18" t="s">
        <v>274</v>
      </c>
      <c r="BE1260" s="242">
        <f>IF(N1260="základní",J1260,0)</f>
        <v>0</v>
      </c>
      <c r="BF1260" s="242">
        <f>IF(N1260="snížená",J1260,0)</f>
        <v>0</v>
      </c>
      <c r="BG1260" s="242">
        <f>IF(N1260="zákl. přenesená",J1260,0)</f>
        <v>0</v>
      </c>
      <c r="BH1260" s="242">
        <f>IF(N1260="sníž. přenesená",J1260,0)</f>
        <v>0</v>
      </c>
      <c r="BI1260" s="242">
        <f>IF(N1260="nulová",J1260,0)</f>
        <v>0</v>
      </c>
      <c r="BJ1260" s="18" t="s">
        <v>83</v>
      </c>
      <c r="BK1260" s="242">
        <f>ROUND(I1260*H1260,2)</f>
        <v>0</v>
      </c>
      <c r="BL1260" s="18" t="s">
        <v>281</v>
      </c>
      <c r="BM1260" s="241" t="s">
        <v>1389</v>
      </c>
    </row>
    <row r="1261" s="13" customFormat="1">
      <c r="A1261" s="13"/>
      <c r="B1261" s="243"/>
      <c r="C1261" s="244"/>
      <c r="D1261" s="245" t="s">
        <v>283</v>
      </c>
      <c r="E1261" s="246" t="s">
        <v>1</v>
      </c>
      <c r="F1261" s="247" t="s">
        <v>1390</v>
      </c>
      <c r="G1261" s="244"/>
      <c r="H1261" s="248">
        <v>9.0999999999999996</v>
      </c>
      <c r="I1261" s="249"/>
      <c r="J1261" s="244"/>
      <c r="K1261" s="244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4" t="s">
        <v>283</v>
      </c>
      <c r="AU1261" s="254" t="s">
        <v>85</v>
      </c>
      <c r="AV1261" s="13" t="s">
        <v>85</v>
      </c>
      <c r="AW1261" s="13" t="s">
        <v>32</v>
      </c>
      <c r="AX1261" s="13" t="s">
        <v>76</v>
      </c>
      <c r="AY1261" s="254" t="s">
        <v>274</v>
      </c>
    </row>
    <row r="1262" s="15" customFormat="1">
      <c r="A1262" s="15"/>
      <c r="B1262" s="266"/>
      <c r="C1262" s="267"/>
      <c r="D1262" s="245" t="s">
        <v>283</v>
      </c>
      <c r="E1262" s="268" t="s">
        <v>1</v>
      </c>
      <c r="F1262" s="269" t="s">
        <v>286</v>
      </c>
      <c r="G1262" s="267"/>
      <c r="H1262" s="270">
        <v>9.0999999999999996</v>
      </c>
      <c r="I1262" s="271"/>
      <c r="J1262" s="267"/>
      <c r="K1262" s="267"/>
      <c r="L1262" s="272"/>
      <c r="M1262" s="273"/>
      <c r="N1262" s="274"/>
      <c r="O1262" s="274"/>
      <c r="P1262" s="274"/>
      <c r="Q1262" s="274"/>
      <c r="R1262" s="274"/>
      <c r="S1262" s="274"/>
      <c r="T1262" s="27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6" t="s">
        <v>283</v>
      </c>
      <c r="AU1262" s="276" t="s">
        <v>85</v>
      </c>
      <c r="AV1262" s="15" t="s">
        <v>281</v>
      </c>
      <c r="AW1262" s="15" t="s">
        <v>32</v>
      </c>
      <c r="AX1262" s="15" t="s">
        <v>83</v>
      </c>
      <c r="AY1262" s="276" t="s">
        <v>274</v>
      </c>
    </row>
    <row r="1263" s="2" customFormat="1" ht="24.15" customHeight="1">
      <c r="A1263" s="39"/>
      <c r="B1263" s="40"/>
      <c r="C1263" s="230" t="s">
        <v>1391</v>
      </c>
      <c r="D1263" s="230" t="s">
        <v>276</v>
      </c>
      <c r="E1263" s="231" t="s">
        <v>1392</v>
      </c>
      <c r="F1263" s="232" t="s">
        <v>1393</v>
      </c>
      <c r="G1263" s="233" t="s">
        <v>279</v>
      </c>
      <c r="H1263" s="234">
        <v>1738.8</v>
      </c>
      <c r="I1263" s="235"/>
      <c r="J1263" s="236">
        <f>ROUND(I1263*H1263,2)</f>
        <v>0</v>
      </c>
      <c r="K1263" s="232" t="s">
        <v>280</v>
      </c>
      <c r="L1263" s="45"/>
      <c r="M1263" s="237" t="s">
        <v>1</v>
      </c>
      <c r="N1263" s="238" t="s">
        <v>41</v>
      </c>
      <c r="O1263" s="92"/>
      <c r="P1263" s="239">
        <f>O1263*H1263</f>
        <v>0</v>
      </c>
      <c r="Q1263" s="239">
        <v>0.11</v>
      </c>
      <c r="R1263" s="239">
        <f>Q1263*H1263</f>
        <v>191.268</v>
      </c>
      <c r="S1263" s="239">
        <v>0</v>
      </c>
      <c r="T1263" s="240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41" t="s">
        <v>281</v>
      </c>
      <c r="AT1263" s="241" t="s">
        <v>276</v>
      </c>
      <c r="AU1263" s="241" t="s">
        <v>85</v>
      </c>
      <c r="AY1263" s="18" t="s">
        <v>274</v>
      </c>
      <c r="BE1263" s="242">
        <f>IF(N1263="základní",J1263,0)</f>
        <v>0</v>
      </c>
      <c r="BF1263" s="242">
        <f>IF(N1263="snížená",J1263,0)</f>
        <v>0</v>
      </c>
      <c r="BG1263" s="242">
        <f>IF(N1263="zákl. přenesená",J1263,0)</f>
        <v>0</v>
      </c>
      <c r="BH1263" s="242">
        <f>IF(N1263="sníž. přenesená",J1263,0)</f>
        <v>0</v>
      </c>
      <c r="BI1263" s="242">
        <f>IF(N1263="nulová",J1263,0)</f>
        <v>0</v>
      </c>
      <c r="BJ1263" s="18" t="s">
        <v>83</v>
      </c>
      <c r="BK1263" s="242">
        <f>ROUND(I1263*H1263,2)</f>
        <v>0</v>
      </c>
      <c r="BL1263" s="18" t="s">
        <v>281</v>
      </c>
      <c r="BM1263" s="241" t="s">
        <v>1394</v>
      </c>
    </row>
    <row r="1264" s="13" customFormat="1">
      <c r="A1264" s="13"/>
      <c r="B1264" s="243"/>
      <c r="C1264" s="244"/>
      <c r="D1264" s="245" t="s">
        <v>283</v>
      </c>
      <c r="E1264" s="246" t="s">
        <v>1</v>
      </c>
      <c r="F1264" s="247" t="s">
        <v>1395</v>
      </c>
      <c r="G1264" s="244"/>
      <c r="H1264" s="248">
        <v>286.10000000000002</v>
      </c>
      <c r="I1264" s="249"/>
      <c r="J1264" s="244"/>
      <c r="K1264" s="244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4" t="s">
        <v>283</v>
      </c>
      <c r="AU1264" s="254" t="s">
        <v>85</v>
      </c>
      <c r="AV1264" s="13" t="s">
        <v>85</v>
      </c>
      <c r="AW1264" s="13" t="s">
        <v>32</v>
      </c>
      <c r="AX1264" s="13" t="s">
        <v>76</v>
      </c>
      <c r="AY1264" s="254" t="s">
        <v>274</v>
      </c>
    </row>
    <row r="1265" s="13" customFormat="1">
      <c r="A1265" s="13"/>
      <c r="B1265" s="243"/>
      <c r="C1265" s="244"/>
      <c r="D1265" s="245" t="s">
        <v>283</v>
      </c>
      <c r="E1265" s="246" t="s">
        <v>1</v>
      </c>
      <c r="F1265" s="247" t="s">
        <v>1396</v>
      </c>
      <c r="G1265" s="244"/>
      <c r="H1265" s="248">
        <v>95.099999999999994</v>
      </c>
      <c r="I1265" s="249"/>
      <c r="J1265" s="244"/>
      <c r="K1265" s="244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4" t="s">
        <v>283</v>
      </c>
      <c r="AU1265" s="254" t="s">
        <v>85</v>
      </c>
      <c r="AV1265" s="13" t="s">
        <v>85</v>
      </c>
      <c r="AW1265" s="13" t="s">
        <v>32</v>
      </c>
      <c r="AX1265" s="13" t="s">
        <v>76</v>
      </c>
      <c r="AY1265" s="254" t="s">
        <v>274</v>
      </c>
    </row>
    <row r="1266" s="13" customFormat="1">
      <c r="A1266" s="13"/>
      <c r="B1266" s="243"/>
      <c r="C1266" s="244"/>
      <c r="D1266" s="245" t="s">
        <v>283</v>
      </c>
      <c r="E1266" s="246" t="s">
        <v>1</v>
      </c>
      <c r="F1266" s="247" t="s">
        <v>1397</v>
      </c>
      <c r="G1266" s="244"/>
      <c r="H1266" s="248">
        <v>1357.5999999999999</v>
      </c>
      <c r="I1266" s="249"/>
      <c r="J1266" s="244"/>
      <c r="K1266" s="244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4" t="s">
        <v>283</v>
      </c>
      <c r="AU1266" s="254" t="s">
        <v>85</v>
      </c>
      <c r="AV1266" s="13" t="s">
        <v>85</v>
      </c>
      <c r="AW1266" s="13" t="s">
        <v>32</v>
      </c>
      <c r="AX1266" s="13" t="s">
        <v>76</v>
      </c>
      <c r="AY1266" s="254" t="s">
        <v>274</v>
      </c>
    </row>
    <row r="1267" s="15" customFormat="1">
      <c r="A1267" s="15"/>
      <c r="B1267" s="266"/>
      <c r="C1267" s="267"/>
      <c r="D1267" s="245" t="s">
        <v>283</v>
      </c>
      <c r="E1267" s="268" t="s">
        <v>1</v>
      </c>
      <c r="F1267" s="269" t="s">
        <v>286</v>
      </c>
      <c r="G1267" s="267"/>
      <c r="H1267" s="270">
        <v>1738.8</v>
      </c>
      <c r="I1267" s="271"/>
      <c r="J1267" s="267"/>
      <c r="K1267" s="267"/>
      <c r="L1267" s="272"/>
      <c r="M1267" s="273"/>
      <c r="N1267" s="274"/>
      <c r="O1267" s="274"/>
      <c r="P1267" s="274"/>
      <c r="Q1267" s="274"/>
      <c r="R1267" s="274"/>
      <c r="S1267" s="274"/>
      <c r="T1267" s="27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6" t="s">
        <v>283</v>
      </c>
      <c r="AU1267" s="276" t="s">
        <v>85</v>
      </c>
      <c r="AV1267" s="15" t="s">
        <v>281</v>
      </c>
      <c r="AW1267" s="15" t="s">
        <v>32</v>
      </c>
      <c r="AX1267" s="15" t="s">
        <v>83</v>
      </c>
      <c r="AY1267" s="276" t="s">
        <v>274</v>
      </c>
    </row>
    <row r="1268" s="2" customFormat="1" ht="24.15" customHeight="1">
      <c r="A1268" s="39"/>
      <c r="B1268" s="40"/>
      <c r="C1268" s="230" t="s">
        <v>1398</v>
      </c>
      <c r="D1268" s="230" t="s">
        <v>276</v>
      </c>
      <c r="E1268" s="231" t="s">
        <v>1399</v>
      </c>
      <c r="F1268" s="232" t="s">
        <v>1400</v>
      </c>
      <c r="G1268" s="233" t="s">
        <v>279</v>
      </c>
      <c r="H1268" s="234">
        <v>1929.8</v>
      </c>
      <c r="I1268" s="235"/>
      <c r="J1268" s="236">
        <f>ROUND(I1268*H1268,2)</f>
        <v>0</v>
      </c>
      <c r="K1268" s="232" t="s">
        <v>280</v>
      </c>
      <c r="L1268" s="45"/>
      <c r="M1268" s="237" t="s">
        <v>1</v>
      </c>
      <c r="N1268" s="238" t="s">
        <v>41</v>
      </c>
      <c r="O1268" s="92"/>
      <c r="P1268" s="239">
        <f>O1268*H1268</f>
        <v>0</v>
      </c>
      <c r="Q1268" s="239">
        <v>0.010999999999999999</v>
      </c>
      <c r="R1268" s="239">
        <f>Q1268*H1268</f>
        <v>21.227799999999998</v>
      </c>
      <c r="S1268" s="239">
        <v>0</v>
      </c>
      <c r="T1268" s="240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41" t="s">
        <v>281</v>
      </c>
      <c r="AT1268" s="241" t="s">
        <v>276</v>
      </c>
      <c r="AU1268" s="241" t="s">
        <v>85</v>
      </c>
      <c r="AY1268" s="18" t="s">
        <v>274</v>
      </c>
      <c r="BE1268" s="242">
        <f>IF(N1268="základní",J1268,0)</f>
        <v>0</v>
      </c>
      <c r="BF1268" s="242">
        <f>IF(N1268="snížená",J1268,0)</f>
        <v>0</v>
      </c>
      <c r="BG1268" s="242">
        <f>IF(N1268="zákl. přenesená",J1268,0)</f>
        <v>0</v>
      </c>
      <c r="BH1268" s="242">
        <f>IF(N1268="sníž. přenesená",J1268,0)</f>
        <v>0</v>
      </c>
      <c r="BI1268" s="242">
        <f>IF(N1268="nulová",J1268,0)</f>
        <v>0</v>
      </c>
      <c r="BJ1268" s="18" t="s">
        <v>83</v>
      </c>
      <c r="BK1268" s="242">
        <f>ROUND(I1268*H1268,2)</f>
        <v>0</v>
      </c>
      <c r="BL1268" s="18" t="s">
        <v>281</v>
      </c>
      <c r="BM1268" s="241" t="s">
        <v>1401</v>
      </c>
    </row>
    <row r="1269" s="13" customFormat="1">
      <c r="A1269" s="13"/>
      <c r="B1269" s="243"/>
      <c r="C1269" s="244"/>
      <c r="D1269" s="245" t="s">
        <v>283</v>
      </c>
      <c r="E1269" s="246" t="s">
        <v>1</v>
      </c>
      <c r="F1269" s="247" t="s">
        <v>1402</v>
      </c>
      <c r="G1269" s="244"/>
      <c r="H1269" s="248">
        <v>572.20000000000005</v>
      </c>
      <c r="I1269" s="249"/>
      <c r="J1269" s="244"/>
      <c r="K1269" s="244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4" t="s">
        <v>283</v>
      </c>
      <c r="AU1269" s="254" t="s">
        <v>85</v>
      </c>
      <c r="AV1269" s="13" t="s">
        <v>85</v>
      </c>
      <c r="AW1269" s="13" t="s">
        <v>32</v>
      </c>
      <c r="AX1269" s="13" t="s">
        <v>76</v>
      </c>
      <c r="AY1269" s="254" t="s">
        <v>274</v>
      </c>
    </row>
    <row r="1270" s="13" customFormat="1">
      <c r="A1270" s="13"/>
      <c r="B1270" s="243"/>
      <c r="C1270" s="244"/>
      <c r="D1270" s="245" t="s">
        <v>283</v>
      </c>
      <c r="E1270" s="246" t="s">
        <v>1</v>
      </c>
      <c r="F1270" s="247" t="s">
        <v>1403</v>
      </c>
      <c r="G1270" s="244"/>
      <c r="H1270" s="248">
        <v>1357.5999999999999</v>
      </c>
      <c r="I1270" s="249"/>
      <c r="J1270" s="244"/>
      <c r="K1270" s="244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4" t="s">
        <v>283</v>
      </c>
      <c r="AU1270" s="254" t="s">
        <v>85</v>
      </c>
      <c r="AV1270" s="13" t="s">
        <v>85</v>
      </c>
      <c r="AW1270" s="13" t="s">
        <v>32</v>
      </c>
      <c r="AX1270" s="13" t="s">
        <v>76</v>
      </c>
      <c r="AY1270" s="254" t="s">
        <v>274</v>
      </c>
    </row>
    <row r="1271" s="15" customFormat="1">
      <c r="A1271" s="15"/>
      <c r="B1271" s="266"/>
      <c r="C1271" s="267"/>
      <c r="D1271" s="245" t="s">
        <v>283</v>
      </c>
      <c r="E1271" s="268" t="s">
        <v>1</v>
      </c>
      <c r="F1271" s="269" t="s">
        <v>286</v>
      </c>
      <c r="G1271" s="267"/>
      <c r="H1271" s="270">
        <v>1929.8</v>
      </c>
      <c r="I1271" s="271"/>
      <c r="J1271" s="267"/>
      <c r="K1271" s="267"/>
      <c r="L1271" s="272"/>
      <c r="M1271" s="273"/>
      <c r="N1271" s="274"/>
      <c r="O1271" s="274"/>
      <c r="P1271" s="274"/>
      <c r="Q1271" s="274"/>
      <c r="R1271" s="274"/>
      <c r="S1271" s="274"/>
      <c r="T1271" s="27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6" t="s">
        <v>283</v>
      </c>
      <c r="AU1271" s="276" t="s">
        <v>85</v>
      </c>
      <c r="AV1271" s="15" t="s">
        <v>281</v>
      </c>
      <c r="AW1271" s="15" t="s">
        <v>32</v>
      </c>
      <c r="AX1271" s="15" t="s">
        <v>83</v>
      </c>
      <c r="AY1271" s="276" t="s">
        <v>274</v>
      </c>
    </row>
    <row r="1272" s="2" customFormat="1" ht="16.5" customHeight="1">
      <c r="A1272" s="39"/>
      <c r="B1272" s="40"/>
      <c r="C1272" s="230" t="s">
        <v>1404</v>
      </c>
      <c r="D1272" s="230" t="s">
        <v>276</v>
      </c>
      <c r="E1272" s="231" t="s">
        <v>1405</v>
      </c>
      <c r="F1272" s="232" t="s">
        <v>1406</v>
      </c>
      <c r="G1272" s="233" t="s">
        <v>279</v>
      </c>
      <c r="H1272" s="234">
        <v>1747.9000000000001</v>
      </c>
      <c r="I1272" s="235"/>
      <c r="J1272" s="236">
        <f>ROUND(I1272*H1272,2)</f>
        <v>0</v>
      </c>
      <c r="K1272" s="232" t="s">
        <v>280</v>
      </c>
      <c r="L1272" s="45"/>
      <c r="M1272" s="237" t="s">
        <v>1</v>
      </c>
      <c r="N1272" s="238" t="s">
        <v>41</v>
      </c>
      <c r="O1272" s="92"/>
      <c r="P1272" s="239">
        <f>O1272*H1272</f>
        <v>0</v>
      </c>
      <c r="Q1272" s="239">
        <v>0.00012999999999999999</v>
      </c>
      <c r="R1272" s="239">
        <f>Q1272*H1272</f>
        <v>0.22722699999999999</v>
      </c>
      <c r="S1272" s="239">
        <v>0</v>
      </c>
      <c r="T1272" s="240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41" t="s">
        <v>281</v>
      </c>
      <c r="AT1272" s="241" t="s">
        <v>276</v>
      </c>
      <c r="AU1272" s="241" t="s">
        <v>85</v>
      </c>
      <c r="AY1272" s="18" t="s">
        <v>274</v>
      </c>
      <c r="BE1272" s="242">
        <f>IF(N1272="základní",J1272,0)</f>
        <v>0</v>
      </c>
      <c r="BF1272" s="242">
        <f>IF(N1272="snížená",J1272,0)</f>
        <v>0</v>
      </c>
      <c r="BG1272" s="242">
        <f>IF(N1272="zákl. přenesená",J1272,0)</f>
        <v>0</v>
      </c>
      <c r="BH1272" s="242">
        <f>IF(N1272="sníž. přenesená",J1272,0)</f>
        <v>0</v>
      </c>
      <c r="BI1272" s="242">
        <f>IF(N1272="nulová",J1272,0)</f>
        <v>0</v>
      </c>
      <c r="BJ1272" s="18" t="s">
        <v>83</v>
      </c>
      <c r="BK1272" s="242">
        <f>ROUND(I1272*H1272,2)</f>
        <v>0</v>
      </c>
      <c r="BL1272" s="18" t="s">
        <v>281</v>
      </c>
      <c r="BM1272" s="241" t="s">
        <v>1407</v>
      </c>
    </row>
    <row r="1273" s="13" customFormat="1">
      <c r="A1273" s="13"/>
      <c r="B1273" s="243"/>
      <c r="C1273" s="244"/>
      <c r="D1273" s="245" t="s">
        <v>283</v>
      </c>
      <c r="E1273" s="246" t="s">
        <v>1</v>
      </c>
      <c r="F1273" s="247" t="s">
        <v>1408</v>
      </c>
      <c r="G1273" s="244"/>
      <c r="H1273" s="248">
        <v>1747.9000000000001</v>
      </c>
      <c r="I1273" s="249"/>
      <c r="J1273" s="244"/>
      <c r="K1273" s="244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4" t="s">
        <v>283</v>
      </c>
      <c r="AU1273" s="254" t="s">
        <v>85</v>
      </c>
      <c r="AV1273" s="13" t="s">
        <v>85</v>
      </c>
      <c r="AW1273" s="13" t="s">
        <v>32</v>
      </c>
      <c r="AX1273" s="13" t="s">
        <v>76</v>
      </c>
      <c r="AY1273" s="254" t="s">
        <v>274</v>
      </c>
    </row>
    <row r="1274" s="14" customFormat="1">
      <c r="A1274" s="14"/>
      <c r="B1274" s="255"/>
      <c r="C1274" s="256"/>
      <c r="D1274" s="245" t="s">
        <v>283</v>
      </c>
      <c r="E1274" s="257" t="s">
        <v>1</v>
      </c>
      <c r="F1274" s="258" t="s">
        <v>285</v>
      </c>
      <c r="G1274" s="256"/>
      <c r="H1274" s="259">
        <v>1747.9000000000001</v>
      </c>
      <c r="I1274" s="260"/>
      <c r="J1274" s="256"/>
      <c r="K1274" s="256"/>
      <c r="L1274" s="261"/>
      <c r="M1274" s="262"/>
      <c r="N1274" s="263"/>
      <c r="O1274" s="263"/>
      <c r="P1274" s="263"/>
      <c r="Q1274" s="263"/>
      <c r="R1274" s="263"/>
      <c r="S1274" s="263"/>
      <c r="T1274" s="26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5" t="s">
        <v>283</v>
      </c>
      <c r="AU1274" s="265" t="s">
        <v>85</v>
      </c>
      <c r="AV1274" s="14" t="s">
        <v>106</v>
      </c>
      <c r="AW1274" s="14" t="s">
        <v>32</v>
      </c>
      <c r="AX1274" s="14" t="s">
        <v>76</v>
      </c>
      <c r="AY1274" s="265" t="s">
        <v>274</v>
      </c>
    </row>
    <row r="1275" s="15" customFormat="1">
      <c r="A1275" s="15"/>
      <c r="B1275" s="266"/>
      <c r="C1275" s="267"/>
      <c r="D1275" s="245" t="s">
        <v>283</v>
      </c>
      <c r="E1275" s="268" t="s">
        <v>1</v>
      </c>
      <c r="F1275" s="269" t="s">
        <v>286</v>
      </c>
      <c r="G1275" s="267"/>
      <c r="H1275" s="270">
        <v>1747.9000000000001</v>
      </c>
      <c r="I1275" s="271"/>
      <c r="J1275" s="267"/>
      <c r="K1275" s="267"/>
      <c r="L1275" s="272"/>
      <c r="M1275" s="273"/>
      <c r="N1275" s="274"/>
      <c r="O1275" s="274"/>
      <c r="P1275" s="274"/>
      <c r="Q1275" s="274"/>
      <c r="R1275" s="274"/>
      <c r="S1275" s="274"/>
      <c r="T1275" s="27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76" t="s">
        <v>283</v>
      </c>
      <c r="AU1275" s="276" t="s">
        <v>85</v>
      </c>
      <c r="AV1275" s="15" t="s">
        <v>281</v>
      </c>
      <c r="AW1275" s="15" t="s">
        <v>32</v>
      </c>
      <c r="AX1275" s="15" t="s">
        <v>83</v>
      </c>
      <c r="AY1275" s="276" t="s">
        <v>274</v>
      </c>
    </row>
    <row r="1276" s="2" customFormat="1" ht="24.15" customHeight="1">
      <c r="A1276" s="39"/>
      <c r="B1276" s="40"/>
      <c r="C1276" s="230" t="s">
        <v>1409</v>
      </c>
      <c r="D1276" s="230" t="s">
        <v>276</v>
      </c>
      <c r="E1276" s="231" t="s">
        <v>1410</v>
      </c>
      <c r="F1276" s="232" t="s">
        <v>1411</v>
      </c>
      <c r="G1276" s="233" t="s">
        <v>279</v>
      </c>
      <c r="H1276" s="234">
        <v>1747.9000000000001</v>
      </c>
      <c r="I1276" s="235"/>
      <c r="J1276" s="236">
        <f>ROUND(I1276*H1276,2)</f>
        <v>0</v>
      </c>
      <c r="K1276" s="232" t="s">
        <v>280</v>
      </c>
      <c r="L1276" s="45"/>
      <c r="M1276" s="237" t="s">
        <v>1</v>
      </c>
      <c r="N1276" s="238" t="s">
        <v>41</v>
      </c>
      <c r="O1276" s="92"/>
      <c r="P1276" s="239">
        <f>O1276*H1276</f>
        <v>0</v>
      </c>
      <c r="Q1276" s="239">
        <v>0</v>
      </c>
      <c r="R1276" s="239">
        <f>Q1276*H1276</f>
        <v>0</v>
      </c>
      <c r="S1276" s="239">
        <v>0</v>
      </c>
      <c r="T1276" s="240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41" t="s">
        <v>281</v>
      </c>
      <c r="AT1276" s="241" t="s">
        <v>276</v>
      </c>
      <c r="AU1276" s="241" t="s">
        <v>85</v>
      </c>
      <c r="AY1276" s="18" t="s">
        <v>274</v>
      </c>
      <c r="BE1276" s="242">
        <f>IF(N1276="základní",J1276,0)</f>
        <v>0</v>
      </c>
      <c r="BF1276" s="242">
        <f>IF(N1276="snížená",J1276,0)</f>
        <v>0</v>
      </c>
      <c r="BG1276" s="242">
        <f>IF(N1276="zákl. přenesená",J1276,0)</f>
        <v>0</v>
      </c>
      <c r="BH1276" s="242">
        <f>IF(N1276="sníž. přenesená",J1276,0)</f>
        <v>0</v>
      </c>
      <c r="BI1276" s="242">
        <f>IF(N1276="nulová",J1276,0)</f>
        <v>0</v>
      </c>
      <c r="BJ1276" s="18" t="s">
        <v>83</v>
      </c>
      <c r="BK1276" s="242">
        <f>ROUND(I1276*H1276,2)</f>
        <v>0</v>
      </c>
      <c r="BL1276" s="18" t="s">
        <v>281</v>
      </c>
      <c r="BM1276" s="241" t="s">
        <v>1412</v>
      </c>
    </row>
    <row r="1277" s="13" customFormat="1">
      <c r="A1277" s="13"/>
      <c r="B1277" s="243"/>
      <c r="C1277" s="244"/>
      <c r="D1277" s="245" t="s">
        <v>283</v>
      </c>
      <c r="E1277" s="246" t="s">
        <v>1</v>
      </c>
      <c r="F1277" s="247" t="s">
        <v>1408</v>
      </c>
      <c r="G1277" s="244"/>
      <c r="H1277" s="248">
        <v>1747.9000000000001</v>
      </c>
      <c r="I1277" s="249"/>
      <c r="J1277" s="244"/>
      <c r="K1277" s="244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4" t="s">
        <v>283</v>
      </c>
      <c r="AU1277" s="254" t="s">
        <v>85</v>
      </c>
      <c r="AV1277" s="13" t="s">
        <v>85</v>
      </c>
      <c r="AW1277" s="13" t="s">
        <v>32</v>
      </c>
      <c r="AX1277" s="13" t="s">
        <v>76</v>
      </c>
      <c r="AY1277" s="254" t="s">
        <v>274</v>
      </c>
    </row>
    <row r="1278" s="14" customFormat="1">
      <c r="A1278" s="14"/>
      <c r="B1278" s="255"/>
      <c r="C1278" s="256"/>
      <c r="D1278" s="245" t="s">
        <v>283</v>
      </c>
      <c r="E1278" s="257" t="s">
        <v>1</v>
      </c>
      <c r="F1278" s="258" t="s">
        <v>285</v>
      </c>
      <c r="G1278" s="256"/>
      <c r="H1278" s="259">
        <v>1747.9000000000001</v>
      </c>
      <c r="I1278" s="260"/>
      <c r="J1278" s="256"/>
      <c r="K1278" s="256"/>
      <c r="L1278" s="261"/>
      <c r="M1278" s="262"/>
      <c r="N1278" s="263"/>
      <c r="O1278" s="263"/>
      <c r="P1278" s="263"/>
      <c r="Q1278" s="263"/>
      <c r="R1278" s="263"/>
      <c r="S1278" s="263"/>
      <c r="T1278" s="26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5" t="s">
        <v>283</v>
      </c>
      <c r="AU1278" s="265" t="s">
        <v>85</v>
      </c>
      <c r="AV1278" s="14" t="s">
        <v>106</v>
      </c>
      <c r="AW1278" s="14" t="s">
        <v>32</v>
      </c>
      <c r="AX1278" s="14" t="s">
        <v>76</v>
      </c>
      <c r="AY1278" s="265" t="s">
        <v>274</v>
      </c>
    </row>
    <row r="1279" s="15" customFormat="1">
      <c r="A1279" s="15"/>
      <c r="B1279" s="266"/>
      <c r="C1279" s="267"/>
      <c r="D1279" s="245" t="s">
        <v>283</v>
      </c>
      <c r="E1279" s="268" t="s">
        <v>1</v>
      </c>
      <c r="F1279" s="269" t="s">
        <v>286</v>
      </c>
      <c r="G1279" s="267"/>
      <c r="H1279" s="270">
        <v>1747.9000000000001</v>
      </c>
      <c r="I1279" s="271"/>
      <c r="J1279" s="267"/>
      <c r="K1279" s="267"/>
      <c r="L1279" s="272"/>
      <c r="M1279" s="273"/>
      <c r="N1279" s="274"/>
      <c r="O1279" s="274"/>
      <c r="P1279" s="274"/>
      <c r="Q1279" s="274"/>
      <c r="R1279" s="274"/>
      <c r="S1279" s="274"/>
      <c r="T1279" s="27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6" t="s">
        <v>283</v>
      </c>
      <c r="AU1279" s="276" t="s">
        <v>85</v>
      </c>
      <c r="AV1279" s="15" t="s">
        <v>281</v>
      </c>
      <c r="AW1279" s="15" t="s">
        <v>32</v>
      </c>
      <c r="AX1279" s="15" t="s">
        <v>83</v>
      </c>
      <c r="AY1279" s="276" t="s">
        <v>274</v>
      </c>
    </row>
    <row r="1280" s="2" customFormat="1" ht="16.5" customHeight="1">
      <c r="A1280" s="39"/>
      <c r="B1280" s="40"/>
      <c r="C1280" s="230" t="s">
        <v>1413</v>
      </c>
      <c r="D1280" s="230" t="s">
        <v>276</v>
      </c>
      <c r="E1280" s="231" t="s">
        <v>1414</v>
      </c>
      <c r="F1280" s="232" t="s">
        <v>1415</v>
      </c>
      <c r="G1280" s="233" t="s">
        <v>279</v>
      </c>
      <c r="H1280" s="234">
        <v>1747.9000000000001</v>
      </c>
      <c r="I1280" s="235"/>
      <c r="J1280" s="236">
        <f>ROUND(I1280*H1280,2)</f>
        <v>0</v>
      </c>
      <c r="K1280" s="232" t="s">
        <v>280</v>
      </c>
      <c r="L1280" s="45"/>
      <c r="M1280" s="237" t="s">
        <v>1</v>
      </c>
      <c r="N1280" s="238" t="s">
        <v>41</v>
      </c>
      <c r="O1280" s="92"/>
      <c r="P1280" s="239">
        <f>O1280*H1280</f>
        <v>0</v>
      </c>
      <c r="Q1280" s="239">
        <v>0.00022000000000000001</v>
      </c>
      <c r="R1280" s="239">
        <f>Q1280*H1280</f>
        <v>0.38453800000000005</v>
      </c>
      <c r="S1280" s="239">
        <v>0</v>
      </c>
      <c r="T1280" s="240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41" t="s">
        <v>281</v>
      </c>
      <c r="AT1280" s="241" t="s">
        <v>276</v>
      </c>
      <c r="AU1280" s="241" t="s">
        <v>85</v>
      </c>
      <c r="AY1280" s="18" t="s">
        <v>274</v>
      </c>
      <c r="BE1280" s="242">
        <f>IF(N1280="základní",J1280,0)</f>
        <v>0</v>
      </c>
      <c r="BF1280" s="242">
        <f>IF(N1280="snížená",J1280,0)</f>
        <v>0</v>
      </c>
      <c r="BG1280" s="242">
        <f>IF(N1280="zákl. přenesená",J1280,0)</f>
        <v>0</v>
      </c>
      <c r="BH1280" s="242">
        <f>IF(N1280="sníž. přenesená",J1280,0)</f>
        <v>0</v>
      </c>
      <c r="BI1280" s="242">
        <f>IF(N1280="nulová",J1280,0)</f>
        <v>0</v>
      </c>
      <c r="BJ1280" s="18" t="s">
        <v>83</v>
      </c>
      <c r="BK1280" s="242">
        <f>ROUND(I1280*H1280,2)</f>
        <v>0</v>
      </c>
      <c r="BL1280" s="18" t="s">
        <v>281</v>
      </c>
      <c r="BM1280" s="241" t="s">
        <v>1416</v>
      </c>
    </row>
    <row r="1281" s="13" customFormat="1">
      <c r="A1281" s="13"/>
      <c r="B1281" s="243"/>
      <c r="C1281" s="244"/>
      <c r="D1281" s="245" t="s">
        <v>283</v>
      </c>
      <c r="E1281" s="246" t="s">
        <v>1</v>
      </c>
      <c r="F1281" s="247" t="s">
        <v>1408</v>
      </c>
      <c r="G1281" s="244"/>
      <c r="H1281" s="248">
        <v>1747.9000000000001</v>
      </c>
      <c r="I1281" s="249"/>
      <c r="J1281" s="244"/>
      <c r="K1281" s="244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4" t="s">
        <v>283</v>
      </c>
      <c r="AU1281" s="254" t="s">
        <v>85</v>
      </c>
      <c r="AV1281" s="13" t="s">
        <v>85</v>
      </c>
      <c r="AW1281" s="13" t="s">
        <v>32</v>
      </c>
      <c r="AX1281" s="13" t="s">
        <v>76</v>
      </c>
      <c r="AY1281" s="254" t="s">
        <v>274</v>
      </c>
    </row>
    <row r="1282" s="14" customFormat="1">
      <c r="A1282" s="14"/>
      <c r="B1282" s="255"/>
      <c r="C1282" s="256"/>
      <c r="D1282" s="245" t="s">
        <v>283</v>
      </c>
      <c r="E1282" s="257" t="s">
        <v>1</v>
      </c>
      <c r="F1282" s="258" t="s">
        <v>285</v>
      </c>
      <c r="G1282" s="256"/>
      <c r="H1282" s="259">
        <v>1747.9000000000001</v>
      </c>
      <c r="I1282" s="260"/>
      <c r="J1282" s="256"/>
      <c r="K1282" s="256"/>
      <c r="L1282" s="261"/>
      <c r="M1282" s="262"/>
      <c r="N1282" s="263"/>
      <c r="O1282" s="263"/>
      <c r="P1282" s="263"/>
      <c r="Q1282" s="263"/>
      <c r="R1282" s="263"/>
      <c r="S1282" s="263"/>
      <c r="T1282" s="26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5" t="s">
        <v>283</v>
      </c>
      <c r="AU1282" s="265" t="s">
        <v>85</v>
      </c>
      <c r="AV1282" s="14" t="s">
        <v>106</v>
      </c>
      <c r="AW1282" s="14" t="s">
        <v>32</v>
      </c>
      <c r="AX1282" s="14" t="s">
        <v>76</v>
      </c>
      <c r="AY1282" s="265" t="s">
        <v>274</v>
      </c>
    </row>
    <row r="1283" s="15" customFormat="1">
      <c r="A1283" s="15"/>
      <c r="B1283" s="266"/>
      <c r="C1283" s="267"/>
      <c r="D1283" s="245" t="s">
        <v>283</v>
      </c>
      <c r="E1283" s="268" t="s">
        <v>1</v>
      </c>
      <c r="F1283" s="269" t="s">
        <v>286</v>
      </c>
      <c r="G1283" s="267"/>
      <c r="H1283" s="270">
        <v>1747.9000000000001</v>
      </c>
      <c r="I1283" s="271"/>
      <c r="J1283" s="267"/>
      <c r="K1283" s="267"/>
      <c r="L1283" s="272"/>
      <c r="M1283" s="273"/>
      <c r="N1283" s="274"/>
      <c r="O1283" s="274"/>
      <c r="P1283" s="274"/>
      <c r="Q1283" s="274"/>
      <c r="R1283" s="274"/>
      <c r="S1283" s="274"/>
      <c r="T1283" s="27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76" t="s">
        <v>283</v>
      </c>
      <c r="AU1283" s="276" t="s">
        <v>85</v>
      </c>
      <c r="AV1283" s="15" t="s">
        <v>281</v>
      </c>
      <c r="AW1283" s="15" t="s">
        <v>32</v>
      </c>
      <c r="AX1283" s="15" t="s">
        <v>83</v>
      </c>
      <c r="AY1283" s="276" t="s">
        <v>274</v>
      </c>
    </row>
    <row r="1284" s="2" customFormat="1" ht="33" customHeight="1">
      <c r="A1284" s="39"/>
      <c r="B1284" s="40"/>
      <c r="C1284" s="230" t="s">
        <v>1417</v>
      </c>
      <c r="D1284" s="230" t="s">
        <v>276</v>
      </c>
      <c r="E1284" s="231" t="s">
        <v>1418</v>
      </c>
      <c r="F1284" s="232" t="s">
        <v>1419</v>
      </c>
      <c r="G1284" s="233" t="s">
        <v>398</v>
      </c>
      <c r="H1284" s="234">
        <v>1799.7000000000001</v>
      </c>
      <c r="I1284" s="235"/>
      <c r="J1284" s="236">
        <f>ROUND(I1284*H1284,2)</f>
        <v>0</v>
      </c>
      <c r="K1284" s="232" t="s">
        <v>280</v>
      </c>
      <c r="L1284" s="45"/>
      <c r="M1284" s="237" t="s">
        <v>1</v>
      </c>
      <c r="N1284" s="238" t="s">
        <v>41</v>
      </c>
      <c r="O1284" s="92"/>
      <c r="P1284" s="239">
        <f>O1284*H1284</f>
        <v>0</v>
      </c>
      <c r="Q1284" s="239">
        <v>2.0000000000000002E-05</v>
      </c>
      <c r="R1284" s="239">
        <f>Q1284*H1284</f>
        <v>0.035994000000000005</v>
      </c>
      <c r="S1284" s="239">
        <v>0</v>
      </c>
      <c r="T1284" s="240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41" t="s">
        <v>281</v>
      </c>
      <c r="AT1284" s="241" t="s">
        <v>276</v>
      </c>
      <c r="AU1284" s="241" t="s">
        <v>85</v>
      </c>
      <c r="AY1284" s="18" t="s">
        <v>274</v>
      </c>
      <c r="BE1284" s="242">
        <f>IF(N1284="základní",J1284,0)</f>
        <v>0</v>
      </c>
      <c r="BF1284" s="242">
        <f>IF(N1284="snížená",J1284,0)</f>
        <v>0</v>
      </c>
      <c r="BG1284" s="242">
        <f>IF(N1284="zákl. přenesená",J1284,0)</f>
        <v>0</v>
      </c>
      <c r="BH1284" s="242">
        <f>IF(N1284="sníž. přenesená",J1284,0)</f>
        <v>0</v>
      </c>
      <c r="BI1284" s="242">
        <f>IF(N1284="nulová",J1284,0)</f>
        <v>0</v>
      </c>
      <c r="BJ1284" s="18" t="s">
        <v>83</v>
      </c>
      <c r="BK1284" s="242">
        <f>ROUND(I1284*H1284,2)</f>
        <v>0</v>
      </c>
      <c r="BL1284" s="18" t="s">
        <v>281</v>
      </c>
      <c r="BM1284" s="241" t="s">
        <v>1420</v>
      </c>
    </row>
    <row r="1285" s="13" customFormat="1">
      <c r="A1285" s="13"/>
      <c r="B1285" s="243"/>
      <c r="C1285" s="244"/>
      <c r="D1285" s="245" t="s">
        <v>283</v>
      </c>
      <c r="E1285" s="246" t="s">
        <v>1</v>
      </c>
      <c r="F1285" s="247" t="s">
        <v>1421</v>
      </c>
      <c r="G1285" s="244"/>
      <c r="H1285" s="248">
        <v>1799.7000000000001</v>
      </c>
      <c r="I1285" s="249"/>
      <c r="J1285" s="244"/>
      <c r="K1285" s="244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4" t="s">
        <v>283</v>
      </c>
      <c r="AU1285" s="254" t="s">
        <v>85</v>
      </c>
      <c r="AV1285" s="13" t="s">
        <v>85</v>
      </c>
      <c r="AW1285" s="13" t="s">
        <v>32</v>
      </c>
      <c r="AX1285" s="13" t="s">
        <v>76</v>
      </c>
      <c r="AY1285" s="254" t="s">
        <v>274</v>
      </c>
    </row>
    <row r="1286" s="14" customFormat="1">
      <c r="A1286" s="14"/>
      <c r="B1286" s="255"/>
      <c r="C1286" s="256"/>
      <c r="D1286" s="245" t="s">
        <v>283</v>
      </c>
      <c r="E1286" s="257" t="s">
        <v>1</v>
      </c>
      <c r="F1286" s="258" t="s">
        <v>285</v>
      </c>
      <c r="G1286" s="256"/>
      <c r="H1286" s="259">
        <v>1799.7000000000001</v>
      </c>
      <c r="I1286" s="260"/>
      <c r="J1286" s="256"/>
      <c r="K1286" s="256"/>
      <c r="L1286" s="261"/>
      <c r="M1286" s="262"/>
      <c r="N1286" s="263"/>
      <c r="O1286" s="263"/>
      <c r="P1286" s="263"/>
      <c r="Q1286" s="263"/>
      <c r="R1286" s="263"/>
      <c r="S1286" s="263"/>
      <c r="T1286" s="26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5" t="s">
        <v>283</v>
      </c>
      <c r="AU1286" s="265" t="s">
        <v>85</v>
      </c>
      <c r="AV1286" s="14" t="s">
        <v>106</v>
      </c>
      <c r="AW1286" s="14" t="s">
        <v>32</v>
      </c>
      <c r="AX1286" s="14" t="s">
        <v>76</v>
      </c>
      <c r="AY1286" s="265" t="s">
        <v>274</v>
      </c>
    </row>
    <row r="1287" s="15" customFormat="1">
      <c r="A1287" s="15"/>
      <c r="B1287" s="266"/>
      <c r="C1287" s="267"/>
      <c r="D1287" s="245" t="s">
        <v>283</v>
      </c>
      <c r="E1287" s="268" t="s">
        <v>1</v>
      </c>
      <c r="F1287" s="269" t="s">
        <v>286</v>
      </c>
      <c r="G1287" s="267"/>
      <c r="H1287" s="270">
        <v>1799.7000000000001</v>
      </c>
      <c r="I1287" s="271"/>
      <c r="J1287" s="267"/>
      <c r="K1287" s="267"/>
      <c r="L1287" s="272"/>
      <c r="M1287" s="273"/>
      <c r="N1287" s="274"/>
      <c r="O1287" s="274"/>
      <c r="P1287" s="274"/>
      <c r="Q1287" s="274"/>
      <c r="R1287" s="274"/>
      <c r="S1287" s="274"/>
      <c r="T1287" s="27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76" t="s">
        <v>283</v>
      </c>
      <c r="AU1287" s="276" t="s">
        <v>85</v>
      </c>
      <c r="AV1287" s="15" t="s">
        <v>281</v>
      </c>
      <c r="AW1287" s="15" t="s">
        <v>32</v>
      </c>
      <c r="AX1287" s="15" t="s">
        <v>83</v>
      </c>
      <c r="AY1287" s="276" t="s">
        <v>274</v>
      </c>
    </row>
    <row r="1288" s="2" customFormat="1" ht="24.15" customHeight="1">
      <c r="A1288" s="39"/>
      <c r="B1288" s="40"/>
      <c r="C1288" s="230" t="s">
        <v>1422</v>
      </c>
      <c r="D1288" s="230" t="s">
        <v>276</v>
      </c>
      <c r="E1288" s="231" t="s">
        <v>1423</v>
      </c>
      <c r="F1288" s="232" t="s">
        <v>1424</v>
      </c>
      <c r="G1288" s="233" t="s">
        <v>398</v>
      </c>
      <c r="H1288" s="234">
        <v>139.90600000000001</v>
      </c>
      <c r="I1288" s="235"/>
      <c r="J1288" s="236">
        <f>ROUND(I1288*H1288,2)</f>
        <v>0</v>
      </c>
      <c r="K1288" s="232" t="s">
        <v>280</v>
      </c>
      <c r="L1288" s="45"/>
      <c r="M1288" s="237" t="s">
        <v>1</v>
      </c>
      <c r="N1288" s="238" t="s">
        <v>41</v>
      </c>
      <c r="O1288" s="92"/>
      <c r="P1288" s="239">
        <f>O1288*H1288</f>
        <v>0</v>
      </c>
      <c r="Q1288" s="239">
        <v>8.0000000000000007E-05</v>
      </c>
      <c r="R1288" s="239">
        <f>Q1288*H1288</f>
        <v>0.011192480000000001</v>
      </c>
      <c r="S1288" s="239">
        <v>0</v>
      </c>
      <c r="T1288" s="240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41" t="s">
        <v>281</v>
      </c>
      <c r="AT1288" s="241" t="s">
        <v>276</v>
      </c>
      <c r="AU1288" s="241" t="s">
        <v>85</v>
      </c>
      <c r="AY1288" s="18" t="s">
        <v>274</v>
      </c>
      <c r="BE1288" s="242">
        <f>IF(N1288="základní",J1288,0)</f>
        <v>0</v>
      </c>
      <c r="BF1288" s="242">
        <f>IF(N1288="snížená",J1288,0)</f>
        <v>0</v>
      </c>
      <c r="BG1288" s="242">
        <f>IF(N1288="zákl. přenesená",J1288,0)</f>
        <v>0</v>
      </c>
      <c r="BH1288" s="242">
        <f>IF(N1288="sníž. přenesená",J1288,0)</f>
        <v>0</v>
      </c>
      <c r="BI1288" s="242">
        <f>IF(N1288="nulová",J1288,0)</f>
        <v>0</v>
      </c>
      <c r="BJ1288" s="18" t="s">
        <v>83</v>
      </c>
      <c r="BK1288" s="242">
        <f>ROUND(I1288*H1288,2)</f>
        <v>0</v>
      </c>
      <c r="BL1288" s="18" t="s">
        <v>281</v>
      </c>
      <c r="BM1288" s="241" t="s">
        <v>1425</v>
      </c>
    </row>
    <row r="1289" s="13" customFormat="1">
      <c r="A1289" s="13"/>
      <c r="B1289" s="243"/>
      <c r="C1289" s="244"/>
      <c r="D1289" s="245" t="s">
        <v>283</v>
      </c>
      <c r="E1289" s="246" t="s">
        <v>1</v>
      </c>
      <c r="F1289" s="247" t="s">
        <v>1426</v>
      </c>
      <c r="G1289" s="244"/>
      <c r="H1289" s="248">
        <v>15.66</v>
      </c>
      <c r="I1289" s="249"/>
      <c r="J1289" s="244"/>
      <c r="K1289" s="244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4" t="s">
        <v>283</v>
      </c>
      <c r="AU1289" s="254" t="s">
        <v>85</v>
      </c>
      <c r="AV1289" s="13" t="s">
        <v>85</v>
      </c>
      <c r="AW1289" s="13" t="s">
        <v>32</v>
      </c>
      <c r="AX1289" s="13" t="s">
        <v>76</v>
      </c>
      <c r="AY1289" s="254" t="s">
        <v>274</v>
      </c>
    </row>
    <row r="1290" s="13" customFormat="1">
      <c r="A1290" s="13"/>
      <c r="B1290" s="243"/>
      <c r="C1290" s="244"/>
      <c r="D1290" s="245" t="s">
        <v>283</v>
      </c>
      <c r="E1290" s="246" t="s">
        <v>1</v>
      </c>
      <c r="F1290" s="247" t="s">
        <v>1427</v>
      </c>
      <c r="G1290" s="244"/>
      <c r="H1290" s="248">
        <v>110.286</v>
      </c>
      <c r="I1290" s="249"/>
      <c r="J1290" s="244"/>
      <c r="K1290" s="244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4" t="s">
        <v>283</v>
      </c>
      <c r="AU1290" s="254" t="s">
        <v>85</v>
      </c>
      <c r="AV1290" s="13" t="s">
        <v>85</v>
      </c>
      <c r="AW1290" s="13" t="s">
        <v>32</v>
      </c>
      <c r="AX1290" s="13" t="s">
        <v>76</v>
      </c>
      <c r="AY1290" s="254" t="s">
        <v>274</v>
      </c>
    </row>
    <row r="1291" s="13" customFormat="1">
      <c r="A1291" s="13"/>
      <c r="B1291" s="243"/>
      <c r="C1291" s="244"/>
      <c r="D1291" s="245" t="s">
        <v>283</v>
      </c>
      <c r="E1291" s="246" t="s">
        <v>1</v>
      </c>
      <c r="F1291" s="247" t="s">
        <v>1428</v>
      </c>
      <c r="G1291" s="244"/>
      <c r="H1291" s="248">
        <v>13.960000000000001</v>
      </c>
      <c r="I1291" s="249"/>
      <c r="J1291" s="244"/>
      <c r="K1291" s="244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4" t="s">
        <v>283</v>
      </c>
      <c r="AU1291" s="254" t="s">
        <v>85</v>
      </c>
      <c r="AV1291" s="13" t="s">
        <v>85</v>
      </c>
      <c r="AW1291" s="13" t="s">
        <v>32</v>
      </c>
      <c r="AX1291" s="13" t="s">
        <v>76</v>
      </c>
      <c r="AY1291" s="254" t="s">
        <v>274</v>
      </c>
    </row>
    <row r="1292" s="14" customFormat="1">
      <c r="A1292" s="14"/>
      <c r="B1292" s="255"/>
      <c r="C1292" s="256"/>
      <c r="D1292" s="245" t="s">
        <v>283</v>
      </c>
      <c r="E1292" s="257" t="s">
        <v>1</v>
      </c>
      <c r="F1292" s="258" t="s">
        <v>285</v>
      </c>
      <c r="G1292" s="256"/>
      <c r="H1292" s="259">
        <v>139.90600000000001</v>
      </c>
      <c r="I1292" s="260"/>
      <c r="J1292" s="256"/>
      <c r="K1292" s="256"/>
      <c r="L1292" s="261"/>
      <c r="M1292" s="262"/>
      <c r="N1292" s="263"/>
      <c r="O1292" s="263"/>
      <c r="P1292" s="263"/>
      <c r="Q1292" s="263"/>
      <c r="R1292" s="263"/>
      <c r="S1292" s="263"/>
      <c r="T1292" s="26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5" t="s">
        <v>283</v>
      </c>
      <c r="AU1292" s="265" t="s">
        <v>85</v>
      </c>
      <c r="AV1292" s="14" t="s">
        <v>106</v>
      </c>
      <c r="AW1292" s="14" t="s">
        <v>32</v>
      </c>
      <c r="AX1292" s="14" t="s">
        <v>76</v>
      </c>
      <c r="AY1292" s="265" t="s">
        <v>274</v>
      </c>
    </row>
    <row r="1293" s="15" customFormat="1">
      <c r="A1293" s="15"/>
      <c r="B1293" s="266"/>
      <c r="C1293" s="267"/>
      <c r="D1293" s="245" t="s">
        <v>283</v>
      </c>
      <c r="E1293" s="268" t="s">
        <v>1</v>
      </c>
      <c r="F1293" s="269" t="s">
        <v>286</v>
      </c>
      <c r="G1293" s="267"/>
      <c r="H1293" s="270">
        <v>139.90600000000001</v>
      </c>
      <c r="I1293" s="271"/>
      <c r="J1293" s="267"/>
      <c r="K1293" s="267"/>
      <c r="L1293" s="272"/>
      <c r="M1293" s="273"/>
      <c r="N1293" s="274"/>
      <c r="O1293" s="274"/>
      <c r="P1293" s="274"/>
      <c r="Q1293" s="274"/>
      <c r="R1293" s="274"/>
      <c r="S1293" s="274"/>
      <c r="T1293" s="27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6" t="s">
        <v>283</v>
      </c>
      <c r="AU1293" s="276" t="s">
        <v>85</v>
      </c>
      <c r="AV1293" s="15" t="s">
        <v>281</v>
      </c>
      <c r="AW1293" s="15" t="s">
        <v>32</v>
      </c>
      <c r="AX1293" s="15" t="s">
        <v>83</v>
      </c>
      <c r="AY1293" s="276" t="s">
        <v>274</v>
      </c>
    </row>
    <row r="1294" s="2" customFormat="1" ht="24.15" customHeight="1">
      <c r="A1294" s="39"/>
      <c r="B1294" s="40"/>
      <c r="C1294" s="230" t="s">
        <v>1429</v>
      </c>
      <c r="D1294" s="230" t="s">
        <v>276</v>
      </c>
      <c r="E1294" s="231" t="s">
        <v>1430</v>
      </c>
      <c r="F1294" s="232" t="s">
        <v>1431</v>
      </c>
      <c r="G1294" s="233" t="s">
        <v>398</v>
      </c>
      <c r="H1294" s="234">
        <v>139.90600000000001</v>
      </c>
      <c r="I1294" s="235"/>
      <c r="J1294" s="236">
        <f>ROUND(I1294*H1294,2)</f>
        <v>0</v>
      </c>
      <c r="K1294" s="232" t="s">
        <v>280</v>
      </c>
      <c r="L1294" s="45"/>
      <c r="M1294" s="237" t="s">
        <v>1</v>
      </c>
      <c r="N1294" s="238" t="s">
        <v>41</v>
      </c>
      <c r="O1294" s="92"/>
      <c r="P1294" s="239">
        <f>O1294*H1294</f>
        <v>0</v>
      </c>
      <c r="Q1294" s="239">
        <v>1.0000000000000001E-05</v>
      </c>
      <c r="R1294" s="239">
        <f>Q1294*H1294</f>
        <v>0.0013990600000000002</v>
      </c>
      <c r="S1294" s="239">
        <v>0</v>
      </c>
      <c r="T1294" s="240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41" t="s">
        <v>281</v>
      </c>
      <c r="AT1294" s="241" t="s">
        <v>276</v>
      </c>
      <c r="AU1294" s="241" t="s">
        <v>85</v>
      </c>
      <c r="AY1294" s="18" t="s">
        <v>274</v>
      </c>
      <c r="BE1294" s="242">
        <f>IF(N1294="základní",J1294,0)</f>
        <v>0</v>
      </c>
      <c r="BF1294" s="242">
        <f>IF(N1294="snížená",J1294,0)</f>
        <v>0</v>
      </c>
      <c r="BG1294" s="242">
        <f>IF(N1294="zákl. přenesená",J1294,0)</f>
        <v>0</v>
      </c>
      <c r="BH1294" s="242">
        <f>IF(N1294="sníž. přenesená",J1294,0)</f>
        <v>0</v>
      </c>
      <c r="BI1294" s="242">
        <f>IF(N1294="nulová",J1294,0)</f>
        <v>0</v>
      </c>
      <c r="BJ1294" s="18" t="s">
        <v>83</v>
      </c>
      <c r="BK1294" s="242">
        <f>ROUND(I1294*H1294,2)</f>
        <v>0</v>
      </c>
      <c r="BL1294" s="18" t="s">
        <v>281</v>
      </c>
      <c r="BM1294" s="241" t="s">
        <v>1432</v>
      </c>
    </row>
    <row r="1295" s="2" customFormat="1" ht="24.15" customHeight="1">
      <c r="A1295" s="39"/>
      <c r="B1295" s="40"/>
      <c r="C1295" s="230" t="s">
        <v>1433</v>
      </c>
      <c r="D1295" s="230" t="s">
        <v>276</v>
      </c>
      <c r="E1295" s="231" t="s">
        <v>1434</v>
      </c>
      <c r="F1295" s="232" t="s">
        <v>1435</v>
      </c>
      <c r="G1295" s="233" t="s">
        <v>604</v>
      </c>
      <c r="H1295" s="234">
        <v>95</v>
      </c>
      <c r="I1295" s="235"/>
      <c r="J1295" s="236">
        <f>ROUND(I1295*H1295,2)</f>
        <v>0</v>
      </c>
      <c r="K1295" s="232" t="s">
        <v>280</v>
      </c>
      <c r="L1295" s="45"/>
      <c r="M1295" s="237" t="s">
        <v>1</v>
      </c>
      <c r="N1295" s="238" t="s">
        <v>41</v>
      </c>
      <c r="O1295" s="92"/>
      <c r="P1295" s="239">
        <f>O1295*H1295</f>
        <v>0</v>
      </c>
      <c r="Q1295" s="239">
        <v>0.017770000000000001</v>
      </c>
      <c r="R1295" s="239">
        <f>Q1295*H1295</f>
        <v>1.68815</v>
      </c>
      <c r="S1295" s="239">
        <v>0</v>
      </c>
      <c r="T1295" s="240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41" t="s">
        <v>281</v>
      </c>
      <c r="AT1295" s="241" t="s">
        <v>276</v>
      </c>
      <c r="AU1295" s="241" t="s">
        <v>85</v>
      </c>
      <c r="AY1295" s="18" t="s">
        <v>274</v>
      </c>
      <c r="BE1295" s="242">
        <f>IF(N1295="základní",J1295,0)</f>
        <v>0</v>
      </c>
      <c r="BF1295" s="242">
        <f>IF(N1295="snížená",J1295,0)</f>
        <v>0</v>
      </c>
      <c r="BG1295" s="242">
        <f>IF(N1295="zákl. přenesená",J1295,0)</f>
        <v>0</v>
      </c>
      <c r="BH1295" s="242">
        <f>IF(N1295="sníž. přenesená",J1295,0)</f>
        <v>0</v>
      </c>
      <c r="BI1295" s="242">
        <f>IF(N1295="nulová",J1295,0)</f>
        <v>0</v>
      </c>
      <c r="BJ1295" s="18" t="s">
        <v>83</v>
      </c>
      <c r="BK1295" s="242">
        <f>ROUND(I1295*H1295,2)</f>
        <v>0</v>
      </c>
      <c r="BL1295" s="18" t="s">
        <v>281</v>
      </c>
      <c r="BM1295" s="241" t="s">
        <v>1436</v>
      </c>
    </row>
    <row r="1296" s="13" customFormat="1">
      <c r="A1296" s="13"/>
      <c r="B1296" s="243"/>
      <c r="C1296" s="244"/>
      <c r="D1296" s="245" t="s">
        <v>283</v>
      </c>
      <c r="E1296" s="246" t="s">
        <v>1</v>
      </c>
      <c r="F1296" s="247" t="s">
        <v>1437</v>
      </c>
      <c r="G1296" s="244"/>
      <c r="H1296" s="248">
        <v>26</v>
      </c>
      <c r="I1296" s="249"/>
      <c r="J1296" s="244"/>
      <c r="K1296" s="244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4" t="s">
        <v>283</v>
      </c>
      <c r="AU1296" s="254" t="s">
        <v>85</v>
      </c>
      <c r="AV1296" s="13" t="s">
        <v>85</v>
      </c>
      <c r="AW1296" s="13" t="s">
        <v>32</v>
      </c>
      <c r="AX1296" s="13" t="s">
        <v>76</v>
      </c>
      <c r="AY1296" s="254" t="s">
        <v>274</v>
      </c>
    </row>
    <row r="1297" s="13" customFormat="1">
      <c r="A1297" s="13"/>
      <c r="B1297" s="243"/>
      <c r="C1297" s="244"/>
      <c r="D1297" s="245" t="s">
        <v>283</v>
      </c>
      <c r="E1297" s="246" t="s">
        <v>1</v>
      </c>
      <c r="F1297" s="247" t="s">
        <v>1438</v>
      </c>
      <c r="G1297" s="244"/>
      <c r="H1297" s="248">
        <v>17</v>
      </c>
      <c r="I1297" s="249"/>
      <c r="J1297" s="244"/>
      <c r="K1297" s="244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4" t="s">
        <v>283</v>
      </c>
      <c r="AU1297" s="254" t="s">
        <v>85</v>
      </c>
      <c r="AV1297" s="13" t="s">
        <v>85</v>
      </c>
      <c r="AW1297" s="13" t="s">
        <v>32</v>
      </c>
      <c r="AX1297" s="13" t="s">
        <v>76</v>
      </c>
      <c r="AY1297" s="254" t="s">
        <v>274</v>
      </c>
    </row>
    <row r="1298" s="13" customFormat="1">
      <c r="A1298" s="13"/>
      <c r="B1298" s="243"/>
      <c r="C1298" s="244"/>
      <c r="D1298" s="245" t="s">
        <v>283</v>
      </c>
      <c r="E1298" s="246" t="s">
        <v>1</v>
      </c>
      <c r="F1298" s="247" t="s">
        <v>1439</v>
      </c>
      <c r="G1298" s="244"/>
      <c r="H1298" s="248">
        <v>1</v>
      </c>
      <c r="I1298" s="249"/>
      <c r="J1298" s="244"/>
      <c r="K1298" s="244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4" t="s">
        <v>283</v>
      </c>
      <c r="AU1298" s="254" t="s">
        <v>85</v>
      </c>
      <c r="AV1298" s="13" t="s">
        <v>85</v>
      </c>
      <c r="AW1298" s="13" t="s">
        <v>32</v>
      </c>
      <c r="AX1298" s="13" t="s">
        <v>76</v>
      </c>
      <c r="AY1298" s="254" t="s">
        <v>274</v>
      </c>
    </row>
    <row r="1299" s="13" customFormat="1">
      <c r="A1299" s="13"/>
      <c r="B1299" s="243"/>
      <c r="C1299" s="244"/>
      <c r="D1299" s="245" t="s">
        <v>283</v>
      </c>
      <c r="E1299" s="246" t="s">
        <v>1</v>
      </c>
      <c r="F1299" s="247" t="s">
        <v>1440</v>
      </c>
      <c r="G1299" s="244"/>
      <c r="H1299" s="248">
        <v>17</v>
      </c>
      <c r="I1299" s="249"/>
      <c r="J1299" s="244"/>
      <c r="K1299" s="244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4" t="s">
        <v>283</v>
      </c>
      <c r="AU1299" s="254" t="s">
        <v>85</v>
      </c>
      <c r="AV1299" s="13" t="s">
        <v>85</v>
      </c>
      <c r="AW1299" s="13" t="s">
        <v>32</v>
      </c>
      <c r="AX1299" s="13" t="s">
        <v>76</v>
      </c>
      <c r="AY1299" s="254" t="s">
        <v>274</v>
      </c>
    </row>
    <row r="1300" s="13" customFormat="1">
      <c r="A1300" s="13"/>
      <c r="B1300" s="243"/>
      <c r="C1300" s="244"/>
      <c r="D1300" s="245" t="s">
        <v>283</v>
      </c>
      <c r="E1300" s="246" t="s">
        <v>1</v>
      </c>
      <c r="F1300" s="247" t="s">
        <v>1441</v>
      </c>
      <c r="G1300" s="244"/>
      <c r="H1300" s="248">
        <v>23</v>
      </c>
      <c r="I1300" s="249"/>
      <c r="J1300" s="244"/>
      <c r="K1300" s="244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4" t="s">
        <v>283</v>
      </c>
      <c r="AU1300" s="254" t="s">
        <v>85</v>
      </c>
      <c r="AV1300" s="13" t="s">
        <v>85</v>
      </c>
      <c r="AW1300" s="13" t="s">
        <v>32</v>
      </c>
      <c r="AX1300" s="13" t="s">
        <v>76</v>
      </c>
      <c r="AY1300" s="254" t="s">
        <v>274</v>
      </c>
    </row>
    <row r="1301" s="13" customFormat="1">
      <c r="A1301" s="13"/>
      <c r="B1301" s="243"/>
      <c r="C1301" s="244"/>
      <c r="D1301" s="245" t="s">
        <v>283</v>
      </c>
      <c r="E1301" s="246" t="s">
        <v>1</v>
      </c>
      <c r="F1301" s="247" t="s">
        <v>1442</v>
      </c>
      <c r="G1301" s="244"/>
      <c r="H1301" s="248">
        <v>5</v>
      </c>
      <c r="I1301" s="249"/>
      <c r="J1301" s="244"/>
      <c r="K1301" s="244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4" t="s">
        <v>283</v>
      </c>
      <c r="AU1301" s="254" t="s">
        <v>85</v>
      </c>
      <c r="AV1301" s="13" t="s">
        <v>85</v>
      </c>
      <c r="AW1301" s="13" t="s">
        <v>32</v>
      </c>
      <c r="AX1301" s="13" t="s">
        <v>76</v>
      </c>
      <c r="AY1301" s="254" t="s">
        <v>274</v>
      </c>
    </row>
    <row r="1302" s="13" customFormat="1">
      <c r="A1302" s="13"/>
      <c r="B1302" s="243"/>
      <c r="C1302" s="244"/>
      <c r="D1302" s="245" t="s">
        <v>283</v>
      </c>
      <c r="E1302" s="246" t="s">
        <v>1</v>
      </c>
      <c r="F1302" s="247" t="s">
        <v>1443</v>
      </c>
      <c r="G1302" s="244"/>
      <c r="H1302" s="248">
        <v>1</v>
      </c>
      <c r="I1302" s="249"/>
      <c r="J1302" s="244"/>
      <c r="K1302" s="244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4" t="s">
        <v>283</v>
      </c>
      <c r="AU1302" s="254" t="s">
        <v>85</v>
      </c>
      <c r="AV1302" s="13" t="s">
        <v>85</v>
      </c>
      <c r="AW1302" s="13" t="s">
        <v>32</v>
      </c>
      <c r="AX1302" s="13" t="s">
        <v>76</v>
      </c>
      <c r="AY1302" s="254" t="s">
        <v>274</v>
      </c>
    </row>
    <row r="1303" s="13" customFormat="1">
      <c r="A1303" s="13"/>
      <c r="B1303" s="243"/>
      <c r="C1303" s="244"/>
      <c r="D1303" s="245" t="s">
        <v>283</v>
      </c>
      <c r="E1303" s="246" t="s">
        <v>1</v>
      </c>
      <c r="F1303" s="247" t="s">
        <v>1444</v>
      </c>
      <c r="G1303" s="244"/>
      <c r="H1303" s="248">
        <v>4</v>
      </c>
      <c r="I1303" s="249"/>
      <c r="J1303" s="244"/>
      <c r="K1303" s="244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4" t="s">
        <v>283</v>
      </c>
      <c r="AU1303" s="254" t="s">
        <v>85</v>
      </c>
      <c r="AV1303" s="13" t="s">
        <v>85</v>
      </c>
      <c r="AW1303" s="13" t="s">
        <v>32</v>
      </c>
      <c r="AX1303" s="13" t="s">
        <v>76</v>
      </c>
      <c r="AY1303" s="254" t="s">
        <v>274</v>
      </c>
    </row>
    <row r="1304" s="13" customFormat="1">
      <c r="A1304" s="13"/>
      <c r="B1304" s="243"/>
      <c r="C1304" s="244"/>
      <c r="D1304" s="245" t="s">
        <v>283</v>
      </c>
      <c r="E1304" s="246" t="s">
        <v>1</v>
      </c>
      <c r="F1304" s="247" t="s">
        <v>1445</v>
      </c>
      <c r="G1304" s="244"/>
      <c r="H1304" s="248">
        <v>1</v>
      </c>
      <c r="I1304" s="249"/>
      <c r="J1304" s="244"/>
      <c r="K1304" s="244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4" t="s">
        <v>283</v>
      </c>
      <c r="AU1304" s="254" t="s">
        <v>85</v>
      </c>
      <c r="AV1304" s="13" t="s">
        <v>85</v>
      </c>
      <c r="AW1304" s="13" t="s">
        <v>32</v>
      </c>
      <c r="AX1304" s="13" t="s">
        <v>76</v>
      </c>
      <c r="AY1304" s="254" t="s">
        <v>274</v>
      </c>
    </row>
    <row r="1305" s="14" customFormat="1">
      <c r="A1305" s="14"/>
      <c r="B1305" s="255"/>
      <c r="C1305" s="256"/>
      <c r="D1305" s="245" t="s">
        <v>283</v>
      </c>
      <c r="E1305" s="257" t="s">
        <v>1</v>
      </c>
      <c r="F1305" s="258" t="s">
        <v>285</v>
      </c>
      <c r="G1305" s="256"/>
      <c r="H1305" s="259">
        <v>95</v>
      </c>
      <c r="I1305" s="260"/>
      <c r="J1305" s="256"/>
      <c r="K1305" s="256"/>
      <c r="L1305" s="261"/>
      <c r="M1305" s="262"/>
      <c r="N1305" s="263"/>
      <c r="O1305" s="263"/>
      <c r="P1305" s="263"/>
      <c r="Q1305" s="263"/>
      <c r="R1305" s="263"/>
      <c r="S1305" s="263"/>
      <c r="T1305" s="26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5" t="s">
        <v>283</v>
      </c>
      <c r="AU1305" s="265" t="s">
        <v>85</v>
      </c>
      <c r="AV1305" s="14" t="s">
        <v>106</v>
      </c>
      <c r="AW1305" s="14" t="s">
        <v>32</v>
      </c>
      <c r="AX1305" s="14" t="s">
        <v>76</v>
      </c>
      <c r="AY1305" s="265" t="s">
        <v>274</v>
      </c>
    </row>
    <row r="1306" s="15" customFormat="1">
      <c r="A1306" s="15"/>
      <c r="B1306" s="266"/>
      <c r="C1306" s="267"/>
      <c r="D1306" s="245" t="s">
        <v>283</v>
      </c>
      <c r="E1306" s="268" t="s">
        <v>1</v>
      </c>
      <c r="F1306" s="269" t="s">
        <v>286</v>
      </c>
      <c r="G1306" s="267"/>
      <c r="H1306" s="270">
        <v>95</v>
      </c>
      <c r="I1306" s="271"/>
      <c r="J1306" s="267"/>
      <c r="K1306" s="267"/>
      <c r="L1306" s="272"/>
      <c r="M1306" s="273"/>
      <c r="N1306" s="274"/>
      <c r="O1306" s="274"/>
      <c r="P1306" s="274"/>
      <c r="Q1306" s="274"/>
      <c r="R1306" s="274"/>
      <c r="S1306" s="274"/>
      <c r="T1306" s="27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76" t="s">
        <v>283</v>
      </c>
      <c r="AU1306" s="276" t="s">
        <v>85</v>
      </c>
      <c r="AV1306" s="15" t="s">
        <v>281</v>
      </c>
      <c r="AW1306" s="15" t="s">
        <v>32</v>
      </c>
      <c r="AX1306" s="15" t="s">
        <v>83</v>
      </c>
      <c r="AY1306" s="276" t="s">
        <v>274</v>
      </c>
    </row>
    <row r="1307" s="2" customFormat="1" ht="24.15" customHeight="1">
      <c r="A1307" s="39"/>
      <c r="B1307" s="40"/>
      <c r="C1307" s="287" t="s">
        <v>1446</v>
      </c>
      <c r="D1307" s="287" t="s">
        <v>385</v>
      </c>
      <c r="E1307" s="288" t="s">
        <v>1447</v>
      </c>
      <c r="F1307" s="289" t="s">
        <v>1448</v>
      </c>
      <c r="G1307" s="290" t="s">
        <v>604</v>
      </c>
      <c r="H1307" s="291">
        <v>3</v>
      </c>
      <c r="I1307" s="292"/>
      <c r="J1307" s="293">
        <f>ROUND(I1307*H1307,2)</f>
        <v>0</v>
      </c>
      <c r="K1307" s="289" t="s">
        <v>280</v>
      </c>
      <c r="L1307" s="294"/>
      <c r="M1307" s="295" t="s">
        <v>1</v>
      </c>
      <c r="N1307" s="296" t="s">
        <v>41</v>
      </c>
      <c r="O1307" s="92"/>
      <c r="P1307" s="239">
        <f>O1307*H1307</f>
        <v>0</v>
      </c>
      <c r="Q1307" s="239">
        <v>0.014890000000000001</v>
      </c>
      <c r="R1307" s="239">
        <f>Q1307*H1307</f>
        <v>0.044670000000000001</v>
      </c>
      <c r="S1307" s="239">
        <v>0</v>
      </c>
      <c r="T1307" s="240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41" t="s">
        <v>333</v>
      </c>
      <c r="AT1307" s="241" t="s">
        <v>385</v>
      </c>
      <c r="AU1307" s="241" t="s">
        <v>85</v>
      </c>
      <c r="AY1307" s="18" t="s">
        <v>274</v>
      </c>
      <c r="BE1307" s="242">
        <f>IF(N1307="základní",J1307,0)</f>
        <v>0</v>
      </c>
      <c r="BF1307" s="242">
        <f>IF(N1307="snížená",J1307,0)</f>
        <v>0</v>
      </c>
      <c r="BG1307" s="242">
        <f>IF(N1307="zákl. přenesená",J1307,0)</f>
        <v>0</v>
      </c>
      <c r="BH1307" s="242">
        <f>IF(N1307="sníž. přenesená",J1307,0)</f>
        <v>0</v>
      </c>
      <c r="BI1307" s="242">
        <f>IF(N1307="nulová",J1307,0)</f>
        <v>0</v>
      </c>
      <c r="BJ1307" s="18" t="s">
        <v>83</v>
      </c>
      <c r="BK1307" s="242">
        <f>ROUND(I1307*H1307,2)</f>
        <v>0</v>
      </c>
      <c r="BL1307" s="18" t="s">
        <v>281</v>
      </c>
      <c r="BM1307" s="241" t="s">
        <v>1449</v>
      </c>
    </row>
    <row r="1308" s="13" customFormat="1">
      <c r="A1308" s="13"/>
      <c r="B1308" s="243"/>
      <c r="C1308" s="244"/>
      <c r="D1308" s="245" t="s">
        <v>283</v>
      </c>
      <c r="E1308" s="246" t="s">
        <v>1</v>
      </c>
      <c r="F1308" s="247" t="s">
        <v>1450</v>
      </c>
      <c r="G1308" s="244"/>
      <c r="H1308" s="248">
        <v>3</v>
      </c>
      <c r="I1308" s="249"/>
      <c r="J1308" s="244"/>
      <c r="K1308" s="244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4" t="s">
        <v>283</v>
      </c>
      <c r="AU1308" s="254" t="s">
        <v>85</v>
      </c>
      <c r="AV1308" s="13" t="s">
        <v>85</v>
      </c>
      <c r="AW1308" s="13" t="s">
        <v>32</v>
      </c>
      <c r="AX1308" s="13" t="s">
        <v>76</v>
      </c>
      <c r="AY1308" s="254" t="s">
        <v>274</v>
      </c>
    </row>
    <row r="1309" s="14" customFormat="1">
      <c r="A1309" s="14"/>
      <c r="B1309" s="255"/>
      <c r="C1309" s="256"/>
      <c r="D1309" s="245" t="s">
        <v>283</v>
      </c>
      <c r="E1309" s="257" t="s">
        <v>1</v>
      </c>
      <c r="F1309" s="258" t="s">
        <v>285</v>
      </c>
      <c r="G1309" s="256"/>
      <c r="H1309" s="259">
        <v>3</v>
      </c>
      <c r="I1309" s="260"/>
      <c r="J1309" s="256"/>
      <c r="K1309" s="256"/>
      <c r="L1309" s="261"/>
      <c r="M1309" s="262"/>
      <c r="N1309" s="263"/>
      <c r="O1309" s="263"/>
      <c r="P1309" s="263"/>
      <c r="Q1309" s="263"/>
      <c r="R1309" s="263"/>
      <c r="S1309" s="263"/>
      <c r="T1309" s="26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5" t="s">
        <v>283</v>
      </c>
      <c r="AU1309" s="265" t="s">
        <v>85</v>
      </c>
      <c r="AV1309" s="14" t="s">
        <v>106</v>
      </c>
      <c r="AW1309" s="14" t="s">
        <v>32</v>
      </c>
      <c r="AX1309" s="14" t="s">
        <v>76</v>
      </c>
      <c r="AY1309" s="265" t="s">
        <v>274</v>
      </c>
    </row>
    <row r="1310" s="15" customFormat="1">
      <c r="A1310" s="15"/>
      <c r="B1310" s="266"/>
      <c r="C1310" s="267"/>
      <c r="D1310" s="245" t="s">
        <v>283</v>
      </c>
      <c r="E1310" s="268" t="s">
        <v>1</v>
      </c>
      <c r="F1310" s="269" t="s">
        <v>286</v>
      </c>
      <c r="G1310" s="267"/>
      <c r="H1310" s="270">
        <v>3</v>
      </c>
      <c r="I1310" s="271"/>
      <c r="J1310" s="267"/>
      <c r="K1310" s="267"/>
      <c r="L1310" s="272"/>
      <c r="M1310" s="273"/>
      <c r="N1310" s="274"/>
      <c r="O1310" s="274"/>
      <c r="P1310" s="274"/>
      <c r="Q1310" s="274"/>
      <c r="R1310" s="274"/>
      <c r="S1310" s="274"/>
      <c r="T1310" s="27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76" t="s">
        <v>283</v>
      </c>
      <c r="AU1310" s="276" t="s">
        <v>85</v>
      </c>
      <c r="AV1310" s="15" t="s">
        <v>281</v>
      </c>
      <c r="AW1310" s="15" t="s">
        <v>32</v>
      </c>
      <c r="AX1310" s="15" t="s">
        <v>83</v>
      </c>
      <c r="AY1310" s="276" t="s">
        <v>274</v>
      </c>
    </row>
    <row r="1311" s="2" customFormat="1" ht="24.15" customHeight="1">
      <c r="A1311" s="39"/>
      <c r="B1311" s="40"/>
      <c r="C1311" s="287" t="s">
        <v>1451</v>
      </c>
      <c r="D1311" s="287" t="s">
        <v>385</v>
      </c>
      <c r="E1311" s="288" t="s">
        <v>1452</v>
      </c>
      <c r="F1311" s="289" t="s">
        <v>1453</v>
      </c>
      <c r="G1311" s="290" t="s">
        <v>604</v>
      </c>
      <c r="H1311" s="291">
        <v>14</v>
      </c>
      <c r="I1311" s="292"/>
      <c r="J1311" s="293">
        <f>ROUND(I1311*H1311,2)</f>
        <v>0</v>
      </c>
      <c r="K1311" s="289" t="s">
        <v>280</v>
      </c>
      <c r="L1311" s="294"/>
      <c r="M1311" s="295" t="s">
        <v>1</v>
      </c>
      <c r="N1311" s="296" t="s">
        <v>41</v>
      </c>
      <c r="O1311" s="92"/>
      <c r="P1311" s="239">
        <f>O1311*H1311</f>
        <v>0</v>
      </c>
      <c r="Q1311" s="239">
        <v>0.012250000000000001</v>
      </c>
      <c r="R1311" s="239">
        <f>Q1311*H1311</f>
        <v>0.17150000000000001</v>
      </c>
      <c r="S1311" s="239">
        <v>0</v>
      </c>
      <c r="T1311" s="240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41" t="s">
        <v>333</v>
      </c>
      <c r="AT1311" s="241" t="s">
        <v>385</v>
      </c>
      <c r="AU1311" s="241" t="s">
        <v>85</v>
      </c>
      <c r="AY1311" s="18" t="s">
        <v>274</v>
      </c>
      <c r="BE1311" s="242">
        <f>IF(N1311="základní",J1311,0)</f>
        <v>0</v>
      </c>
      <c r="BF1311" s="242">
        <f>IF(N1311="snížená",J1311,0)</f>
        <v>0</v>
      </c>
      <c r="BG1311" s="242">
        <f>IF(N1311="zákl. přenesená",J1311,0)</f>
        <v>0</v>
      </c>
      <c r="BH1311" s="242">
        <f>IF(N1311="sníž. přenesená",J1311,0)</f>
        <v>0</v>
      </c>
      <c r="BI1311" s="242">
        <f>IF(N1311="nulová",J1311,0)</f>
        <v>0</v>
      </c>
      <c r="BJ1311" s="18" t="s">
        <v>83</v>
      </c>
      <c r="BK1311" s="242">
        <f>ROUND(I1311*H1311,2)</f>
        <v>0</v>
      </c>
      <c r="BL1311" s="18" t="s">
        <v>281</v>
      </c>
      <c r="BM1311" s="241" t="s">
        <v>1454</v>
      </c>
    </row>
    <row r="1312" s="13" customFormat="1">
      <c r="A1312" s="13"/>
      <c r="B1312" s="243"/>
      <c r="C1312" s="244"/>
      <c r="D1312" s="245" t="s">
        <v>283</v>
      </c>
      <c r="E1312" s="246" t="s">
        <v>1</v>
      </c>
      <c r="F1312" s="247" t="s">
        <v>1455</v>
      </c>
      <c r="G1312" s="244"/>
      <c r="H1312" s="248">
        <v>14</v>
      </c>
      <c r="I1312" s="249"/>
      <c r="J1312" s="244"/>
      <c r="K1312" s="244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4" t="s">
        <v>283</v>
      </c>
      <c r="AU1312" s="254" t="s">
        <v>85</v>
      </c>
      <c r="AV1312" s="13" t="s">
        <v>85</v>
      </c>
      <c r="AW1312" s="13" t="s">
        <v>32</v>
      </c>
      <c r="AX1312" s="13" t="s">
        <v>76</v>
      </c>
      <c r="AY1312" s="254" t="s">
        <v>274</v>
      </c>
    </row>
    <row r="1313" s="14" customFormat="1">
      <c r="A1313" s="14"/>
      <c r="B1313" s="255"/>
      <c r="C1313" s="256"/>
      <c r="D1313" s="245" t="s">
        <v>283</v>
      </c>
      <c r="E1313" s="257" t="s">
        <v>1</v>
      </c>
      <c r="F1313" s="258" t="s">
        <v>285</v>
      </c>
      <c r="G1313" s="256"/>
      <c r="H1313" s="259">
        <v>14</v>
      </c>
      <c r="I1313" s="260"/>
      <c r="J1313" s="256"/>
      <c r="K1313" s="256"/>
      <c r="L1313" s="261"/>
      <c r="M1313" s="262"/>
      <c r="N1313" s="263"/>
      <c r="O1313" s="263"/>
      <c r="P1313" s="263"/>
      <c r="Q1313" s="263"/>
      <c r="R1313" s="263"/>
      <c r="S1313" s="263"/>
      <c r="T1313" s="26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5" t="s">
        <v>283</v>
      </c>
      <c r="AU1313" s="265" t="s">
        <v>85</v>
      </c>
      <c r="AV1313" s="14" t="s">
        <v>106</v>
      </c>
      <c r="AW1313" s="14" t="s">
        <v>32</v>
      </c>
      <c r="AX1313" s="14" t="s">
        <v>76</v>
      </c>
      <c r="AY1313" s="265" t="s">
        <v>274</v>
      </c>
    </row>
    <row r="1314" s="15" customFormat="1">
      <c r="A1314" s="15"/>
      <c r="B1314" s="266"/>
      <c r="C1314" s="267"/>
      <c r="D1314" s="245" t="s">
        <v>283</v>
      </c>
      <c r="E1314" s="268" t="s">
        <v>1</v>
      </c>
      <c r="F1314" s="269" t="s">
        <v>286</v>
      </c>
      <c r="G1314" s="267"/>
      <c r="H1314" s="270">
        <v>14</v>
      </c>
      <c r="I1314" s="271"/>
      <c r="J1314" s="267"/>
      <c r="K1314" s="267"/>
      <c r="L1314" s="272"/>
      <c r="M1314" s="273"/>
      <c r="N1314" s="274"/>
      <c r="O1314" s="274"/>
      <c r="P1314" s="274"/>
      <c r="Q1314" s="274"/>
      <c r="R1314" s="274"/>
      <c r="S1314" s="274"/>
      <c r="T1314" s="27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6" t="s">
        <v>283</v>
      </c>
      <c r="AU1314" s="276" t="s">
        <v>85</v>
      </c>
      <c r="AV1314" s="15" t="s">
        <v>281</v>
      </c>
      <c r="AW1314" s="15" t="s">
        <v>32</v>
      </c>
      <c r="AX1314" s="15" t="s">
        <v>83</v>
      </c>
      <c r="AY1314" s="276" t="s">
        <v>274</v>
      </c>
    </row>
    <row r="1315" s="2" customFormat="1" ht="24.15" customHeight="1">
      <c r="A1315" s="39"/>
      <c r="B1315" s="40"/>
      <c r="C1315" s="287" t="s">
        <v>1456</v>
      </c>
      <c r="D1315" s="287" t="s">
        <v>385</v>
      </c>
      <c r="E1315" s="288" t="s">
        <v>1457</v>
      </c>
      <c r="F1315" s="289" t="s">
        <v>1458</v>
      </c>
      <c r="G1315" s="290" t="s">
        <v>604</v>
      </c>
      <c r="H1315" s="291">
        <v>21</v>
      </c>
      <c r="I1315" s="292"/>
      <c r="J1315" s="293">
        <f>ROUND(I1315*H1315,2)</f>
        <v>0</v>
      </c>
      <c r="K1315" s="289" t="s">
        <v>280</v>
      </c>
      <c r="L1315" s="294"/>
      <c r="M1315" s="295" t="s">
        <v>1</v>
      </c>
      <c r="N1315" s="296" t="s">
        <v>41</v>
      </c>
      <c r="O1315" s="92"/>
      <c r="P1315" s="239">
        <f>O1315*H1315</f>
        <v>0</v>
      </c>
      <c r="Q1315" s="239">
        <v>0.01553</v>
      </c>
      <c r="R1315" s="239">
        <f>Q1315*H1315</f>
        <v>0.32613000000000003</v>
      </c>
      <c r="S1315" s="239">
        <v>0</v>
      </c>
      <c r="T1315" s="240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41" t="s">
        <v>333</v>
      </c>
      <c r="AT1315" s="241" t="s">
        <v>385</v>
      </c>
      <c r="AU1315" s="241" t="s">
        <v>85</v>
      </c>
      <c r="AY1315" s="18" t="s">
        <v>274</v>
      </c>
      <c r="BE1315" s="242">
        <f>IF(N1315="základní",J1315,0)</f>
        <v>0</v>
      </c>
      <c r="BF1315" s="242">
        <f>IF(N1315="snížená",J1315,0)</f>
        <v>0</v>
      </c>
      <c r="BG1315" s="242">
        <f>IF(N1315="zákl. přenesená",J1315,0)</f>
        <v>0</v>
      </c>
      <c r="BH1315" s="242">
        <f>IF(N1315="sníž. přenesená",J1315,0)</f>
        <v>0</v>
      </c>
      <c r="BI1315" s="242">
        <f>IF(N1315="nulová",J1315,0)</f>
        <v>0</v>
      </c>
      <c r="BJ1315" s="18" t="s">
        <v>83</v>
      </c>
      <c r="BK1315" s="242">
        <f>ROUND(I1315*H1315,2)</f>
        <v>0</v>
      </c>
      <c r="BL1315" s="18" t="s">
        <v>281</v>
      </c>
      <c r="BM1315" s="241" t="s">
        <v>1459</v>
      </c>
    </row>
    <row r="1316" s="13" customFormat="1">
      <c r="A1316" s="13"/>
      <c r="B1316" s="243"/>
      <c r="C1316" s="244"/>
      <c r="D1316" s="245" t="s">
        <v>283</v>
      </c>
      <c r="E1316" s="246" t="s">
        <v>1</v>
      </c>
      <c r="F1316" s="247" t="s">
        <v>1460</v>
      </c>
      <c r="G1316" s="244"/>
      <c r="H1316" s="248">
        <v>20</v>
      </c>
      <c r="I1316" s="249"/>
      <c r="J1316" s="244"/>
      <c r="K1316" s="244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4" t="s">
        <v>283</v>
      </c>
      <c r="AU1316" s="254" t="s">
        <v>85</v>
      </c>
      <c r="AV1316" s="13" t="s">
        <v>85</v>
      </c>
      <c r="AW1316" s="13" t="s">
        <v>32</v>
      </c>
      <c r="AX1316" s="13" t="s">
        <v>76</v>
      </c>
      <c r="AY1316" s="254" t="s">
        <v>274</v>
      </c>
    </row>
    <row r="1317" s="13" customFormat="1">
      <c r="A1317" s="13"/>
      <c r="B1317" s="243"/>
      <c r="C1317" s="244"/>
      <c r="D1317" s="245" t="s">
        <v>283</v>
      </c>
      <c r="E1317" s="246" t="s">
        <v>1</v>
      </c>
      <c r="F1317" s="247" t="s">
        <v>1439</v>
      </c>
      <c r="G1317" s="244"/>
      <c r="H1317" s="248">
        <v>1</v>
      </c>
      <c r="I1317" s="249"/>
      <c r="J1317" s="244"/>
      <c r="K1317" s="244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4" t="s">
        <v>283</v>
      </c>
      <c r="AU1317" s="254" t="s">
        <v>85</v>
      </c>
      <c r="AV1317" s="13" t="s">
        <v>85</v>
      </c>
      <c r="AW1317" s="13" t="s">
        <v>32</v>
      </c>
      <c r="AX1317" s="13" t="s">
        <v>76</v>
      </c>
      <c r="AY1317" s="254" t="s">
        <v>274</v>
      </c>
    </row>
    <row r="1318" s="14" customFormat="1">
      <c r="A1318" s="14"/>
      <c r="B1318" s="255"/>
      <c r="C1318" s="256"/>
      <c r="D1318" s="245" t="s">
        <v>283</v>
      </c>
      <c r="E1318" s="257" t="s">
        <v>1</v>
      </c>
      <c r="F1318" s="258" t="s">
        <v>285</v>
      </c>
      <c r="G1318" s="256"/>
      <c r="H1318" s="259">
        <v>21</v>
      </c>
      <c r="I1318" s="260"/>
      <c r="J1318" s="256"/>
      <c r="K1318" s="256"/>
      <c r="L1318" s="261"/>
      <c r="M1318" s="262"/>
      <c r="N1318" s="263"/>
      <c r="O1318" s="263"/>
      <c r="P1318" s="263"/>
      <c r="Q1318" s="263"/>
      <c r="R1318" s="263"/>
      <c r="S1318" s="263"/>
      <c r="T1318" s="26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5" t="s">
        <v>283</v>
      </c>
      <c r="AU1318" s="265" t="s">
        <v>85</v>
      </c>
      <c r="AV1318" s="14" t="s">
        <v>106</v>
      </c>
      <c r="AW1318" s="14" t="s">
        <v>32</v>
      </c>
      <c r="AX1318" s="14" t="s">
        <v>76</v>
      </c>
      <c r="AY1318" s="265" t="s">
        <v>274</v>
      </c>
    </row>
    <row r="1319" s="15" customFormat="1">
      <c r="A1319" s="15"/>
      <c r="B1319" s="266"/>
      <c r="C1319" s="267"/>
      <c r="D1319" s="245" t="s">
        <v>283</v>
      </c>
      <c r="E1319" s="268" t="s">
        <v>1</v>
      </c>
      <c r="F1319" s="269" t="s">
        <v>286</v>
      </c>
      <c r="G1319" s="267"/>
      <c r="H1319" s="270">
        <v>21</v>
      </c>
      <c r="I1319" s="271"/>
      <c r="J1319" s="267"/>
      <c r="K1319" s="267"/>
      <c r="L1319" s="272"/>
      <c r="M1319" s="273"/>
      <c r="N1319" s="274"/>
      <c r="O1319" s="274"/>
      <c r="P1319" s="274"/>
      <c r="Q1319" s="274"/>
      <c r="R1319" s="274"/>
      <c r="S1319" s="274"/>
      <c r="T1319" s="27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76" t="s">
        <v>283</v>
      </c>
      <c r="AU1319" s="276" t="s">
        <v>85</v>
      </c>
      <c r="AV1319" s="15" t="s">
        <v>281</v>
      </c>
      <c r="AW1319" s="15" t="s">
        <v>32</v>
      </c>
      <c r="AX1319" s="15" t="s">
        <v>83</v>
      </c>
      <c r="AY1319" s="276" t="s">
        <v>274</v>
      </c>
    </row>
    <row r="1320" s="2" customFormat="1" ht="37.8" customHeight="1">
      <c r="A1320" s="39"/>
      <c r="B1320" s="40"/>
      <c r="C1320" s="287" t="s">
        <v>1461</v>
      </c>
      <c r="D1320" s="287" t="s">
        <v>385</v>
      </c>
      <c r="E1320" s="288" t="s">
        <v>1462</v>
      </c>
      <c r="F1320" s="289" t="s">
        <v>1463</v>
      </c>
      <c r="G1320" s="290" t="s">
        <v>604</v>
      </c>
      <c r="H1320" s="291">
        <v>5</v>
      </c>
      <c r="I1320" s="292"/>
      <c r="J1320" s="293">
        <f>ROUND(I1320*H1320,2)</f>
        <v>0</v>
      </c>
      <c r="K1320" s="289" t="s">
        <v>280</v>
      </c>
      <c r="L1320" s="294"/>
      <c r="M1320" s="295" t="s">
        <v>1</v>
      </c>
      <c r="N1320" s="296" t="s">
        <v>41</v>
      </c>
      <c r="O1320" s="92"/>
      <c r="P1320" s="239">
        <f>O1320*H1320</f>
        <v>0</v>
      </c>
      <c r="Q1320" s="239">
        <v>0.01272</v>
      </c>
      <c r="R1320" s="239">
        <f>Q1320*H1320</f>
        <v>0.063600000000000004</v>
      </c>
      <c r="S1320" s="239">
        <v>0</v>
      </c>
      <c r="T1320" s="240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41" t="s">
        <v>333</v>
      </c>
      <c r="AT1320" s="241" t="s">
        <v>385</v>
      </c>
      <c r="AU1320" s="241" t="s">
        <v>85</v>
      </c>
      <c r="AY1320" s="18" t="s">
        <v>274</v>
      </c>
      <c r="BE1320" s="242">
        <f>IF(N1320="základní",J1320,0)</f>
        <v>0</v>
      </c>
      <c r="BF1320" s="242">
        <f>IF(N1320="snížená",J1320,0)</f>
        <v>0</v>
      </c>
      <c r="BG1320" s="242">
        <f>IF(N1320="zákl. přenesená",J1320,0)</f>
        <v>0</v>
      </c>
      <c r="BH1320" s="242">
        <f>IF(N1320="sníž. přenesená",J1320,0)</f>
        <v>0</v>
      </c>
      <c r="BI1320" s="242">
        <f>IF(N1320="nulová",J1320,0)</f>
        <v>0</v>
      </c>
      <c r="BJ1320" s="18" t="s">
        <v>83</v>
      </c>
      <c r="BK1320" s="242">
        <f>ROUND(I1320*H1320,2)</f>
        <v>0</v>
      </c>
      <c r="BL1320" s="18" t="s">
        <v>281</v>
      </c>
      <c r="BM1320" s="241" t="s">
        <v>1464</v>
      </c>
    </row>
    <row r="1321" s="13" customFormat="1">
      <c r="A1321" s="13"/>
      <c r="B1321" s="243"/>
      <c r="C1321" s="244"/>
      <c r="D1321" s="245" t="s">
        <v>283</v>
      </c>
      <c r="E1321" s="246" t="s">
        <v>1</v>
      </c>
      <c r="F1321" s="247" t="s">
        <v>1465</v>
      </c>
      <c r="G1321" s="244"/>
      <c r="H1321" s="248">
        <v>5</v>
      </c>
      <c r="I1321" s="249"/>
      <c r="J1321" s="244"/>
      <c r="K1321" s="244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4" t="s">
        <v>283</v>
      </c>
      <c r="AU1321" s="254" t="s">
        <v>85</v>
      </c>
      <c r="AV1321" s="13" t="s">
        <v>85</v>
      </c>
      <c r="AW1321" s="13" t="s">
        <v>32</v>
      </c>
      <c r="AX1321" s="13" t="s">
        <v>76</v>
      </c>
      <c r="AY1321" s="254" t="s">
        <v>274</v>
      </c>
    </row>
    <row r="1322" s="14" customFormat="1">
      <c r="A1322" s="14"/>
      <c r="B1322" s="255"/>
      <c r="C1322" s="256"/>
      <c r="D1322" s="245" t="s">
        <v>283</v>
      </c>
      <c r="E1322" s="257" t="s">
        <v>1</v>
      </c>
      <c r="F1322" s="258" t="s">
        <v>285</v>
      </c>
      <c r="G1322" s="256"/>
      <c r="H1322" s="259">
        <v>5</v>
      </c>
      <c r="I1322" s="260"/>
      <c r="J1322" s="256"/>
      <c r="K1322" s="256"/>
      <c r="L1322" s="261"/>
      <c r="M1322" s="262"/>
      <c r="N1322" s="263"/>
      <c r="O1322" s="263"/>
      <c r="P1322" s="263"/>
      <c r="Q1322" s="263"/>
      <c r="R1322" s="263"/>
      <c r="S1322" s="263"/>
      <c r="T1322" s="26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5" t="s">
        <v>283</v>
      </c>
      <c r="AU1322" s="265" t="s">
        <v>85</v>
      </c>
      <c r="AV1322" s="14" t="s">
        <v>106</v>
      </c>
      <c r="AW1322" s="14" t="s">
        <v>32</v>
      </c>
      <c r="AX1322" s="14" t="s">
        <v>76</v>
      </c>
      <c r="AY1322" s="265" t="s">
        <v>274</v>
      </c>
    </row>
    <row r="1323" s="15" customFormat="1">
      <c r="A1323" s="15"/>
      <c r="B1323" s="266"/>
      <c r="C1323" s="267"/>
      <c r="D1323" s="245" t="s">
        <v>283</v>
      </c>
      <c r="E1323" s="268" t="s">
        <v>1</v>
      </c>
      <c r="F1323" s="269" t="s">
        <v>286</v>
      </c>
      <c r="G1323" s="267"/>
      <c r="H1323" s="270">
        <v>5</v>
      </c>
      <c r="I1323" s="271"/>
      <c r="J1323" s="267"/>
      <c r="K1323" s="267"/>
      <c r="L1323" s="272"/>
      <c r="M1323" s="273"/>
      <c r="N1323" s="274"/>
      <c r="O1323" s="274"/>
      <c r="P1323" s="274"/>
      <c r="Q1323" s="274"/>
      <c r="R1323" s="274"/>
      <c r="S1323" s="274"/>
      <c r="T1323" s="27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76" t="s">
        <v>283</v>
      </c>
      <c r="AU1323" s="276" t="s">
        <v>85</v>
      </c>
      <c r="AV1323" s="15" t="s">
        <v>281</v>
      </c>
      <c r="AW1323" s="15" t="s">
        <v>32</v>
      </c>
      <c r="AX1323" s="15" t="s">
        <v>83</v>
      </c>
      <c r="AY1323" s="276" t="s">
        <v>274</v>
      </c>
    </row>
    <row r="1324" s="2" customFormat="1" ht="37.8" customHeight="1">
      <c r="A1324" s="39"/>
      <c r="B1324" s="40"/>
      <c r="C1324" s="287" t="s">
        <v>1466</v>
      </c>
      <c r="D1324" s="287" t="s">
        <v>385</v>
      </c>
      <c r="E1324" s="288" t="s">
        <v>1467</v>
      </c>
      <c r="F1324" s="289" t="s">
        <v>1468</v>
      </c>
      <c r="G1324" s="290" t="s">
        <v>604</v>
      </c>
      <c r="H1324" s="291">
        <v>1</v>
      </c>
      <c r="I1324" s="292"/>
      <c r="J1324" s="293">
        <f>ROUND(I1324*H1324,2)</f>
        <v>0</v>
      </c>
      <c r="K1324" s="289" t="s">
        <v>280</v>
      </c>
      <c r="L1324" s="294"/>
      <c r="M1324" s="295" t="s">
        <v>1</v>
      </c>
      <c r="N1324" s="296" t="s">
        <v>41</v>
      </c>
      <c r="O1324" s="92"/>
      <c r="P1324" s="239">
        <f>O1324*H1324</f>
        <v>0</v>
      </c>
      <c r="Q1324" s="239">
        <v>0.018339999999999999</v>
      </c>
      <c r="R1324" s="239">
        <f>Q1324*H1324</f>
        <v>0.018339999999999999</v>
      </c>
      <c r="S1324" s="239">
        <v>0</v>
      </c>
      <c r="T1324" s="240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41" t="s">
        <v>333</v>
      </c>
      <c r="AT1324" s="241" t="s">
        <v>385</v>
      </c>
      <c r="AU1324" s="241" t="s">
        <v>85</v>
      </c>
      <c r="AY1324" s="18" t="s">
        <v>274</v>
      </c>
      <c r="BE1324" s="242">
        <f>IF(N1324="základní",J1324,0)</f>
        <v>0</v>
      </c>
      <c r="BF1324" s="242">
        <f>IF(N1324="snížená",J1324,0)</f>
        <v>0</v>
      </c>
      <c r="BG1324" s="242">
        <f>IF(N1324="zákl. přenesená",J1324,0)</f>
        <v>0</v>
      </c>
      <c r="BH1324" s="242">
        <f>IF(N1324="sníž. přenesená",J1324,0)</f>
        <v>0</v>
      </c>
      <c r="BI1324" s="242">
        <f>IF(N1324="nulová",J1324,0)</f>
        <v>0</v>
      </c>
      <c r="BJ1324" s="18" t="s">
        <v>83</v>
      </c>
      <c r="BK1324" s="242">
        <f>ROUND(I1324*H1324,2)</f>
        <v>0</v>
      </c>
      <c r="BL1324" s="18" t="s">
        <v>281</v>
      </c>
      <c r="BM1324" s="241" t="s">
        <v>1469</v>
      </c>
    </row>
    <row r="1325" s="13" customFormat="1">
      <c r="A1325" s="13"/>
      <c r="B1325" s="243"/>
      <c r="C1325" s="244"/>
      <c r="D1325" s="245" t="s">
        <v>283</v>
      </c>
      <c r="E1325" s="246" t="s">
        <v>1</v>
      </c>
      <c r="F1325" s="247" t="s">
        <v>1470</v>
      </c>
      <c r="G1325" s="244"/>
      <c r="H1325" s="248">
        <v>1</v>
      </c>
      <c r="I1325" s="249"/>
      <c r="J1325" s="244"/>
      <c r="K1325" s="244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4" t="s">
        <v>283</v>
      </c>
      <c r="AU1325" s="254" t="s">
        <v>85</v>
      </c>
      <c r="AV1325" s="13" t="s">
        <v>85</v>
      </c>
      <c r="AW1325" s="13" t="s">
        <v>32</v>
      </c>
      <c r="AX1325" s="13" t="s">
        <v>76</v>
      </c>
      <c r="AY1325" s="254" t="s">
        <v>274</v>
      </c>
    </row>
    <row r="1326" s="14" customFormat="1">
      <c r="A1326" s="14"/>
      <c r="B1326" s="255"/>
      <c r="C1326" s="256"/>
      <c r="D1326" s="245" t="s">
        <v>283</v>
      </c>
      <c r="E1326" s="257" t="s">
        <v>1</v>
      </c>
      <c r="F1326" s="258" t="s">
        <v>285</v>
      </c>
      <c r="G1326" s="256"/>
      <c r="H1326" s="259">
        <v>1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5" t="s">
        <v>283</v>
      </c>
      <c r="AU1326" s="265" t="s">
        <v>85</v>
      </c>
      <c r="AV1326" s="14" t="s">
        <v>106</v>
      </c>
      <c r="AW1326" s="14" t="s">
        <v>32</v>
      </c>
      <c r="AX1326" s="14" t="s">
        <v>76</v>
      </c>
      <c r="AY1326" s="265" t="s">
        <v>274</v>
      </c>
    </row>
    <row r="1327" s="15" customFormat="1">
      <c r="A1327" s="15"/>
      <c r="B1327" s="266"/>
      <c r="C1327" s="267"/>
      <c r="D1327" s="245" t="s">
        <v>283</v>
      </c>
      <c r="E1327" s="268" t="s">
        <v>1</v>
      </c>
      <c r="F1327" s="269" t="s">
        <v>286</v>
      </c>
      <c r="G1327" s="267"/>
      <c r="H1327" s="270">
        <v>1</v>
      </c>
      <c r="I1327" s="271"/>
      <c r="J1327" s="267"/>
      <c r="K1327" s="267"/>
      <c r="L1327" s="272"/>
      <c r="M1327" s="273"/>
      <c r="N1327" s="274"/>
      <c r="O1327" s="274"/>
      <c r="P1327" s="274"/>
      <c r="Q1327" s="274"/>
      <c r="R1327" s="274"/>
      <c r="S1327" s="274"/>
      <c r="T1327" s="27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76" t="s">
        <v>283</v>
      </c>
      <c r="AU1327" s="276" t="s">
        <v>85</v>
      </c>
      <c r="AV1327" s="15" t="s">
        <v>281</v>
      </c>
      <c r="AW1327" s="15" t="s">
        <v>32</v>
      </c>
      <c r="AX1327" s="15" t="s">
        <v>83</v>
      </c>
      <c r="AY1327" s="276" t="s">
        <v>274</v>
      </c>
    </row>
    <row r="1328" s="2" customFormat="1" ht="24.15" customHeight="1">
      <c r="A1328" s="39"/>
      <c r="B1328" s="40"/>
      <c r="C1328" s="287" t="s">
        <v>1471</v>
      </c>
      <c r="D1328" s="287" t="s">
        <v>385</v>
      </c>
      <c r="E1328" s="288" t="s">
        <v>1472</v>
      </c>
      <c r="F1328" s="289" t="s">
        <v>1473</v>
      </c>
      <c r="G1328" s="290" t="s">
        <v>604</v>
      </c>
      <c r="H1328" s="291">
        <v>6</v>
      </c>
      <c r="I1328" s="292"/>
      <c r="J1328" s="293">
        <f>ROUND(I1328*H1328,2)</f>
        <v>0</v>
      </c>
      <c r="K1328" s="289" t="s">
        <v>280</v>
      </c>
      <c r="L1328" s="294"/>
      <c r="M1328" s="295" t="s">
        <v>1</v>
      </c>
      <c r="N1328" s="296" t="s">
        <v>41</v>
      </c>
      <c r="O1328" s="92"/>
      <c r="P1328" s="239">
        <f>O1328*H1328</f>
        <v>0</v>
      </c>
      <c r="Q1328" s="239">
        <v>0.016240000000000001</v>
      </c>
      <c r="R1328" s="239">
        <f>Q1328*H1328</f>
        <v>0.097439999999999999</v>
      </c>
      <c r="S1328" s="239">
        <v>0</v>
      </c>
      <c r="T1328" s="240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41" t="s">
        <v>333</v>
      </c>
      <c r="AT1328" s="241" t="s">
        <v>385</v>
      </c>
      <c r="AU1328" s="241" t="s">
        <v>85</v>
      </c>
      <c r="AY1328" s="18" t="s">
        <v>274</v>
      </c>
      <c r="BE1328" s="242">
        <f>IF(N1328="základní",J1328,0)</f>
        <v>0</v>
      </c>
      <c r="BF1328" s="242">
        <f>IF(N1328="snížená",J1328,0)</f>
        <v>0</v>
      </c>
      <c r="BG1328" s="242">
        <f>IF(N1328="zákl. přenesená",J1328,0)</f>
        <v>0</v>
      </c>
      <c r="BH1328" s="242">
        <f>IF(N1328="sníž. přenesená",J1328,0)</f>
        <v>0</v>
      </c>
      <c r="BI1328" s="242">
        <f>IF(N1328="nulová",J1328,0)</f>
        <v>0</v>
      </c>
      <c r="BJ1328" s="18" t="s">
        <v>83</v>
      </c>
      <c r="BK1328" s="242">
        <f>ROUND(I1328*H1328,2)</f>
        <v>0</v>
      </c>
      <c r="BL1328" s="18" t="s">
        <v>281</v>
      </c>
      <c r="BM1328" s="241" t="s">
        <v>1474</v>
      </c>
    </row>
    <row r="1329" s="13" customFormat="1">
      <c r="A1329" s="13"/>
      <c r="B1329" s="243"/>
      <c r="C1329" s="244"/>
      <c r="D1329" s="245" t="s">
        <v>283</v>
      </c>
      <c r="E1329" s="246" t="s">
        <v>1</v>
      </c>
      <c r="F1329" s="247" t="s">
        <v>1475</v>
      </c>
      <c r="G1329" s="244"/>
      <c r="H1329" s="248">
        <v>6</v>
      </c>
      <c r="I1329" s="249"/>
      <c r="J1329" s="244"/>
      <c r="K1329" s="244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4" t="s">
        <v>283</v>
      </c>
      <c r="AU1329" s="254" t="s">
        <v>85</v>
      </c>
      <c r="AV1329" s="13" t="s">
        <v>85</v>
      </c>
      <c r="AW1329" s="13" t="s">
        <v>32</v>
      </c>
      <c r="AX1329" s="13" t="s">
        <v>76</v>
      </c>
      <c r="AY1329" s="254" t="s">
        <v>274</v>
      </c>
    </row>
    <row r="1330" s="14" customFormat="1">
      <c r="A1330" s="14"/>
      <c r="B1330" s="255"/>
      <c r="C1330" s="256"/>
      <c r="D1330" s="245" t="s">
        <v>283</v>
      </c>
      <c r="E1330" s="257" t="s">
        <v>1</v>
      </c>
      <c r="F1330" s="258" t="s">
        <v>285</v>
      </c>
      <c r="G1330" s="256"/>
      <c r="H1330" s="259">
        <v>6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5" t="s">
        <v>283</v>
      </c>
      <c r="AU1330" s="265" t="s">
        <v>85</v>
      </c>
      <c r="AV1330" s="14" t="s">
        <v>106</v>
      </c>
      <c r="AW1330" s="14" t="s">
        <v>32</v>
      </c>
      <c r="AX1330" s="14" t="s">
        <v>76</v>
      </c>
      <c r="AY1330" s="265" t="s">
        <v>274</v>
      </c>
    </row>
    <row r="1331" s="15" customFormat="1">
      <c r="A1331" s="15"/>
      <c r="B1331" s="266"/>
      <c r="C1331" s="267"/>
      <c r="D1331" s="245" t="s">
        <v>283</v>
      </c>
      <c r="E1331" s="268" t="s">
        <v>1</v>
      </c>
      <c r="F1331" s="269" t="s">
        <v>286</v>
      </c>
      <c r="G1331" s="267"/>
      <c r="H1331" s="270">
        <v>6</v>
      </c>
      <c r="I1331" s="271"/>
      <c r="J1331" s="267"/>
      <c r="K1331" s="267"/>
      <c r="L1331" s="272"/>
      <c r="M1331" s="273"/>
      <c r="N1331" s="274"/>
      <c r="O1331" s="274"/>
      <c r="P1331" s="274"/>
      <c r="Q1331" s="274"/>
      <c r="R1331" s="274"/>
      <c r="S1331" s="274"/>
      <c r="T1331" s="27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6" t="s">
        <v>283</v>
      </c>
      <c r="AU1331" s="276" t="s">
        <v>85</v>
      </c>
      <c r="AV1331" s="15" t="s">
        <v>281</v>
      </c>
      <c r="AW1331" s="15" t="s">
        <v>32</v>
      </c>
      <c r="AX1331" s="15" t="s">
        <v>83</v>
      </c>
      <c r="AY1331" s="276" t="s">
        <v>274</v>
      </c>
    </row>
    <row r="1332" s="2" customFormat="1" ht="24.15" customHeight="1">
      <c r="A1332" s="39"/>
      <c r="B1332" s="40"/>
      <c r="C1332" s="287" t="s">
        <v>1476</v>
      </c>
      <c r="D1332" s="287" t="s">
        <v>385</v>
      </c>
      <c r="E1332" s="288" t="s">
        <v>1477</v>
      </c>
      <c r="F1332" s="289" t="s">
        <v>1478</v>
      </c>
      <c r="G1332" s="290" t="s">
        <v>604</v>
      </c>
      <c r="H1332" s="291">
        <v>12</v>
      </c>
      <c r="I1332" s="292"/>
      <c r="J1332" s="293">
        <f>ROUND(I1332*H1332,2)</f>
        <v>0</v>
      </c>
      <c r="K1332" s="289" t="s">
        <v>280</v>
      </c>
      <c r="L1332" s="294"/>
      <c r="M1332" s="295" t="s">
        <v>1</v>
      </c>
      <c r="N1332" s="296" t="s">
        <v>41</v>
      </c>
      <c r="O1332" s="92"/>
      <c r="P1332" s="239">
        <f>O1332*H1332</f>
        <v>0</v>
      </c>
      <c r="Q1332" s="239">
        <v>0.01325</v>
      </c>
      <c r="R1332" s="239">
        <f>Q1332*H1332</f>
        <v>0.159</v>
      </c>
      <c r="S1332" s="239">
        <v>0</v>
      </c>
      <c r="T1332" s="240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41" t="s">
        <v>333</v>
      </c>
      <c r="AT1332" s="241" t="s">
        <v>385</v>
      </c>
      <c r="AU1332" s="241" t="s">
        <v>85</v>
      </c>
      <c r="AY1332" s="18" t="s">
        <v>274</v>
      </c>
      <c r="BE1332" s="242">
        <f>IF(N1332="základní",J1332,0)</f>
        <v>0</v>
      </c>
      <c r="BF1332" s="242">
        <f>IF(N1332="snížená",J1332,0)</f>
        <v>0</v>
      </c>
      <c r="BG1332" s="242">
        <f>IF(N1332="zákl. přenesená",J1332,0)</f>
        <v>0</v>
      </c>
      <c r="BH1332" s="242">
        <f>IF(N1332="sníž. přenesená",J1332,0)</f>
        <v>0</v>
      </c>
      <c r="BI1332" s="242">
        <f>IF(N1332="nulová",J1332,0)</f>
        <v>0</v>
      </c>
      <c r="BJ1332" s="18" t="s">
        <v>83</v>
      </c>
      <c r="BK1332" s="242">
        <f>ROUND(I1332*H1332,2)</f>
        <v>0</v>
      </c>
      <c r="BL1332" s="18" t="s">
        <v>281</v>
      </c>
      <c r="BM1332" s="241" t="s">
        <v>1479</v>
      </c>
    </row>
    <row r="1333" s="13" customFormat="1">
      <c r="A1333" s="13"/>
      <c r="B1333" s="243"/>
      <c r="C1333" s="244"/>
      <c r="D1333" s="245" t="s">
        <v>283</v>
      </c>
      <c r="E1333" s="246" t="s">
        <v>1</v>
      </c>
      <c r="F1333" s="247" t="s">
        <v>1480</v>
      </c>
      <c r="G1333" s="244"/>
      <c r="H1333" s="248">
        <v>12</v>
      </c>
      <c r="I1333" s="249"/>
      <c r="J1333" s="244"/>
      <c r="K1333" s="244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4" t="s">
        <v>283</v>
      </c>
      <c r="AU1333" s="254" t="s">
        <v>85</v>
      </c>
      <c r="AV1333" s="13" t="s">
        <v>85</v>
      </c>
      <c r="AW1333" s="13" t="s">
        <v>32</v>
      </c>
      <c r="AX1333" s="13" t="s">
        <v>76</v>
      </c>
      <c r="AY1333" s="254" t="s">
        <v>274</v>
      </c>
    </row>
    <row r="1334" s="14" customFormat="1">
      <c r="A1334" s="14"/>
      <c r="B1334" s="255"/>
      <c r="C1334" s="256"/>
      <c r="D1334" s="245" t="s">
        <v>283</v>
      </c>
      <c r="E1334" s="257" t="s">
        <v>1</v>
      </c>
      <c r="F1334" s="258" t="s">
        <v>285</v>
      </c>
      <c r="G1334" s="256"/>
      <c r="H1334" s="259">
        <v>12</v>
      </c>
      <c r="I1334" s="260"/>
      <c r="J1334" s="256"/>
      <c r="K1334" s="256"/>
      <c r="L1334" s="261"/>
      <c r="M1334" s="262"/>
      <c r="N1334" s="263"/>
      <c r="O1334" s="263"/>
      <c r="P1334" s="263"/>
      <c r="Q1334" s="263"/>
      <c r="R1334" s="263"/>
      <c r="S1334" s="263"/>
      <c r="T1334" s="26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5" t="s">
        <v>283</v>
      </c>
      <c r="AU1334" s="265" t="s">
        <v>85</v>
      </c>
      <c r="AV1334" s="14" t="s">
        <v>106</v>
      </c>
      <c r="AW1334" s="14" t="s">
        <v>32</v>
      </c>
      <c r="AX1334" s="14" t="s">
        <v>76</v>
      </c>
      <c r="AY1334" s="265" t="s">
        <v>274</v>
      </c>
    </row>
    <row r="1335" s="15" customFormat="1">
      <c r="A1335" s="15"/>
      <c r="B1335" s="266"/>
      <c r="C1335" s="267"/>
      <c r="D1335" s="245" t="s">
        <v>283</v>
      </c>
      <c r="E1335" s="268" t="s">
        <v>1</v>
      </c>
      <c r="F1335" s="269" t="s">
        <v>286</v>
      </c>
      <c r="G1335" s="267"/>
      <c r="H1335" s="270">
        <v>12</v>
      </c>
      <c r="I1335" s="271"/>
      <c r="J1335" s="267"/>
      <c r="K1335" s="267"/>
      <c r="L1335" s="272"/>
      <c r="M1335" s="273"/>
      <c r="N1335" s="274"/>
      <c r="O1335" s="274"/>
      <c r="P1335" s="274"/>
      <c r="Q1335" s="274"/>
      <c r="R1335" s="274"/>
      <c r="S1335" s="274"/>
      <c r="T1335" s="27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76" t="s">
        <v>283</v>
      </c>
      <c r="AU1335" s="276" t="s">
        <v>85</v>
      </c>
      <c r="AV1335" s="15" t="s">
        <v>281</v>
      </c>
      <c r="AW1335" s="15" t="s">
        <v>32</v>
      </c>
      <c r="AX1335" s="15" t="s">
        <v>83</v>
      </c>
      <c r="AY1335" s="276" t="s">
        <v>274</v>
      </c>
    </row>
    <row r="1336" s="2" customFormat="1" ht="24.15" customHeight="1">
      <c r="A1336" s="39"/>
      <c r="B1336" s="40"/>
      <c r="C1336" s="287" t="s">
        <v>1481</v>
      </c>
      <c r="D1336" s="287" t="s">
        <v>385</v>
      </c>
      <c r="E1336" s="288" t="s">
        <v>1482</v>
      </c>
      <c r="F1336" s="289" t="s">
        <v>1483</v>
      </c>
      <c r="G1336" s="290" t="s">
        <v>604</v>
      </c>
      <c r="H1336" s="291">
        <v>11</v>
      </c>
      <c r="I1336" s="292"/>
      <c r="J1336" s="293">
        <f>ROUND(I1336*H1336,2)</f>
        <v>0</v>
      </c>
      <c r="K1336" s="289" t="s">
        <v>280</v>
      </c>
      <c r="L1336" s="294"/>
      <c r="M1336" s="295" t="s">
        <v>1</v>
      </c>
      <c r="N1336" s="296" t="s">
        <v>41</v>
      </c>
      <c r="O1336" s="92"/>
      <c r="P1336" s="239">
        <f>O1336*H1336</f>
        <v>0</v>
      </c>
      <c r="Q1336" s="239">
        <v>0.01521</v>
      </c>
      <c r="R1336" s="239">
        <f>Q1336*H1336</f>
        <v>0.16730999999999999</v>
      </c>
      <c r="S1336" s="239">
        <v>0</v>
      </c>
      <c r="T1336" s="240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41" t="s">
        <v>333</v>
      </c>
      <c r="AT1336" s="241" t="s">
        <v>385</v>
      </c>
      <c r="AU1336" s="241" t="s">
        <v>85</v>
      </c>
      <c r="AY1336" s="18" t="s">
        <v>274</v>
      </c>
      <c r="BE1336" s="242">
        <f>IF(N1336="základní",J1336,0)</f>
        <v>0</v>
      </c>
      <c r="BF1336" s="242">
        <f>IF(N1336="snížená",J1336,0)</f>
        <v>0</v>
      </c>
      <c r="BG1336" s="242">
        <f>IF(N1336="zákl. přenesená",J1336,0)</f>
        <v>0</v>
      </c>
      <c r="BH1336" s="242">
        <f>IF(N1336="sníž. přenesená",J1336,0)</f>
        <v>0</v>
      </c>
      <c r="BI1336" s="242">
        <f>IF(N1336="nulová",J1336,0)</f>
        <v>0</v>
      </c>
      <c r="BJ1336" s="18" t="s">
        <v>83</v>
      </c>
      <c r="BK1336" s="242">
        <f>ROUND(I1336*H1336,2)</f>
        <v>0</v>
      </c>
      <c r="BL1336" s="18" t="s">
        <v>281</v>
      </c>
      <c r="BM1336" s="241" t="s">
        <v>1484</v>
      </c>
    </row>
    <row r="1337" s="13" customFormat="1">
      <c r="A1337" s="13"/>
      <c r="B1337" s="243"/>
      <c r="C1337" s="244"/>
      <c r="D1337" s="245" t="s">
        <v>283</v>
      </c>
      <c r="E1337" s="246" t="s">
        <v>1</v>
      </c>
      <c r="F1337" s="247" t="s">
        <v>1485</v>
      </c>
      <c r="G1337" s="244"/>
      <c r="H1337" s="248">
        <v>5</v>
      </c>
      <c r="I1337" s="249"/>
      <c r="J1337" s="244"/>
      <c r="K1337" s="244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4" t="s">
        <v>283</v>
      </c>
      <c r="AU1337" s="254" t="s">
        <v>85</v>
      </c>
      <c r="AV1337" s="13" t="s">
        <v>85</v>
      </c>
      <c r="AW1337" s="13" t="s">
        <v>32</v>
      </c>
      <c r="AX1337" s="13" t="s">
        <v>76</v>
      </c>
      <c r="AY1337" s="254" t="s">
        <v>274</v>
      </c>
    </row>
    <row r="1338" s="13" customFormat="1">
      <c r="A1338" s="13"/>
      <c r="B1338" s="243"/>
      <c r="C1338" s="244"/>
      <c r="D1338" s="245" t="s">
        <v>283</v>
      </c>
      <c r="E1338" s="246" t="s">
        <v>1</v>
      </c>
      <c r="F1338" s="247" t="s">
        <v>1486</v>
      </c>
      <c r="G1338" s="244"/>
      <c r="H1338" s="248">
        <v>6</v>
      </c>
      <c r="I1338" s="249"/>
      <c r="J1338" s="244"/>
      <c r="K1338" s="244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4" t="s">
        <v>283</v>
      </c>
      <c r="AU1338" s="254" t="s">
        <v>85</v>
      </c>
      <c r="AV1338" s="13" t="s">
        <v>85</v>
      </c>
      <c r="AW1338" s="13" t="s">
        <v>32</v>
      </c>
      <c r="AX1338" s="13" t="s">
        <v>76</v>
      </c>
      <c r="AY1338" s="254" t="s">
        <v>274</v>
      </c>
    </row>
    <row r="1339" s="14" customFormat="1">
      <c r="A1339" s="14"/>
      <c r="B1339" s="255"/>
      <c r="C1339" s="256"/>
      <c r="D1339" s="245" t="s">
        <v>283</v>
      </c>
      <c r="E1339" s="257" t="s">
        <v>1</v>
      </c>
      <c r="F1339" s="258" t="s">
        <v>285</v>
      </c>
      <c r="G1339" s="256"/>
      <c r="H1339" s="259">
        <v>11</v>
      </c>
      <c r="I1339" s="260"/>
      <c r="J1339" s="256"/>
      <c r="K1339" s="256"/>
      <c r="L1339" s="261"/>
      <c r="M1339" s="262"/>
      <c r="N1339" s="263"/>
      <c r="O1339" s="263"/>
      <c r="P1339" s="263"/>
      <c r="Q1339" s="263"/>
      <c r="R1339" s="263"/>
      <c r="S1339" s="263"/>
      <c r="T1339" s="26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5" t="s">
        <v>283</v>
      </c>
      <c r="AU1339" s="265" t="s">
        <v>85</v>
      </c>
      <c r="AV1339" s="14" t="s">
        <v>106</v>
      </c>
      <c r="AW1339" s="14" t="s">
        <v>32</v>
      </c>
      <c r="AX1339" s="14" t="s">
        <v>76</v>
      </c>
      <c r="AY1339" s="265" t="s">
        <v>274</v>
      </c>
    </row>
    <row r="1340" s="15" customFormat="1">
      <c r="A1340" s="15"/>
      <c r="B1340" s="266"/>
      <c r="C1340" s="267"/>
      <c r="D1340" s="245" t="s">
        <v>283</v>
      </c>
      <c r="E1340" s="268" t="s">
        <v>1</v>
      </c>
      <c r="F1340" s="269" t="s">
        <v>286</v>
      </c>
      <c r="G1340" s="267"/>
      <c r="H1340" s="270">
        <v>11</v>
      </c>
      <c r="I1340" s="271"/>
      <c r="J1340" s="267"/>
      <c r="K1340" s="267"/>
      <c r="L1340" s="272"/>
      <c r="M1340" s="273"/>
      <c r="N1340" s="274"/>
      <c r="O1340" s="274"/>
      <c r="P1340" s="274"/>
      <c r="Q1340" s="274"/>
      <c r="R1340" s="274"/>
      <c r="S1340" s="274"/>
      <c r="T1340" s="27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76" t="s">
        <v>283</v>
      </c>
      <c r="AU1340" s="276" t="s">
        <v>85</v>
      </c>
      <c r="AV1340" s="15" t="s">
        <v>281</v>
      </c>
      <c r="AW1340" s="15" t="s">
        <v>32</v>
      </c>
      <c r="AX1340" s="15" t="s">
        <v>83</v>
      </c>
      <c r="AY1340" s="276" t="s">
        <v>274</v>
      </c>
    </row>
    <row r="1341" s="2" customFormat="1" ht="37.8" customHeight="1">
      <c r="A1341" s="39"/>
      <c r="B1341" s="40"/>
      <c r="C1341" s="287" t="s">
        <v>1487</v>
      </c>
      <c r="D1341" s="287" t="s">
        <v>385</v>
      </c>
      <c r="E1341" s="288" t="s">
        <v>1488</v>
      </c>
      <c r="F1341" s="289" t="s">
        <v>1489</v>
      </c>
      <c r="G1341" s="290" t="s">
        <v>604</v>
      </c>
      <c r="H1341" s="291">
        <v>12</v>
      </c>
      <c r="I1341" s="292"/>
      <c r="J1341" s="293">
        <f>ROUND(I1341*H1341,2)</f>
        <v>0</v>
      </c>
      <c r="K1341" s="289" t="s">
        <v>280</v>
      </c>
      <c r="L1341" s="294"/>
      <c r="M1341" s="295" t="s">
        <v>1</v>
      </c>
      <c r="N1341" s="296" t="s">
        <v>41</v>
      </c>
      <c r="O1341" s="92"/>
      <c r="P1341" s="239">
        <f>O1341*H1341</f>
        <v>0</v>
      </c>
      <c r="Q1341" s="239">
        <v>0.012489999999999999</v>
      </c>
      <c r="R1341" s="239">
        <f>Q1341*H1341</f>
        <v>0.14987999999999999</v>
      </c>
      <c r="S1341" s="239">
        <v>0</v>
      </c>
      <c r="T1341" s="240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41" t="s">
        <v>333</v>
      </c>
      <c r="AT1341" s="241" t="s">
        <v>385</v>
      </c>
      <c r="AU1341" s="241" t="s">
        <v>85</v>
      </c>
      <c r="AY1341" s="18" t="s">
        <v>274</v>
      </c>
      <c r="BE1341" s="242">
        <f>IF(N1341="základní",J1341,0)</f>
        <v>0</v>
      </c>
      <c r="BF1341" s="242">
        <f>IF(N1341="snížená",J1341,0)</f>
        <v>0</v>
      </c>
      <c r="BG1341" s="242">
        <f>IF(N1341="zákl. přenesená",J1341,0)</f>
        <v>0</v>
      </c>
      <c r="BH1341" s="242">
        <f>IF(N1341="sníž. přenesená",J1341,0)</f>
        <v>0</v>
      </c>
      <c r="BI1341" s="242">
        <f>IF(N1341="nulová",J1341,0)</f>
        <v>0</v>
      </c>
      <c r="BJ1341" s="18" t="s">
        <v>83</v>
      </c>
      <c r="BK1341" s="242">
        <f>ROUND(I1341*H1341,2)</f>
        <v>0</v>
      </c>
      <c r="BL1341" s="18" t="s">
        <v>281</v>
      </c>
      <c r="BM1341" s="241" t="s">
        <v>1490</v>
      </c>
    </row>
    <row r="1342" s="13" customFormat="1">
      <c r="A1342" s="13"/>
      <c r="B1342" s="243"/>
      <c r="C1342" s="244"/>
      <c r="D1342" s="245" t="s">
        <v>283</v>
      </c>
      <c r="E1342" s="246" t="s">
        <v>1</v>
      </c>
      <c r="F1342" s="247" t="s">
        <v>1491</v>
      </c>
      <c r="G1342" s="244"/>
      <c r="H1342" s="248">
        <v>12</v>
      </c>
      <c r="I1342" s="249"/>
      <c r="J1342" s="244"/>
      <c r="K1342" s="244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4" t="s">
        <v>283</v>
      </c>
      <c r="AU1342" s="254" t="s">
        <v>85</v>
      </c>
      <c r="AV1342" s="13" t="s">
        <v>85</v>
      </c>
      <c r="AW1342" s="13" t="s">
        <v>32</v>
      </c>
      <c r="AX1342" s="13" t="s">
        <v>76</v>
      </c>
      <c r="AY1342" s="254" t="s">
        <v>274</v>
      </c>
    </row>
    <row r="1343" s="14" customFormat="1">
      <c r="A1343" s="14"/>
      <c r="B1343" s="255"/>
      <c r="C1343" s="256"/>
      <c r="D1343" s="245" t="s">
        <v>283</v>
      </c>
      <c r="E1343" s="257" t="s">
        <v>1</v>
      </c>
      <c r="F1343" s="258" t="s">
        <v>285</v>
      </c>
      <c r="G1343" s="256"/>
      <c r="H1343" s="259">
        <v>12</v>
      </c>
      <c r="I1343" s="260"/>
      <c r="J1343" s="256"/>
      <c r="K1343" s="256"/>
      <c r="L1343" s="261"/>
      <c r="M1343" s="262"/>
      <c r="N1343" s="263"/>
      <c r="O1343" s="263"/>
      <c r="P1343" s="263"/>
      <c r="Q1343" s="263"/>
      <c r="R1343" s="263"/>
      <c r="S1343" s="263"/>
      <c r="T1343" s="26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5" t="s">
        <v>283</v>
      </c>
      <c r="AU1343" s="265" t="s">
        <v>85</v>
      </c>
      <c r="AV1343" s="14" t="s">
        <v>106</v>
      </c>
      <c r="AW1343" s="14" t="s">
        <v>32</v>
      </c>
      <c r="AX1343" s="14" t="s">
        <v>76</v>
      </c>
      <c r="AY1343" s="265" t="s">
        <v>274</v>
      </c>
    </row>
    <row r="1344" s="15" customFormat="1">
      <c r="A1344" s="15"/>
      <c r="B1344" s="266"/>
      <c r="C1344" s="267"/>
      <c r="D1344" s="245" t="s">
        <v>283</v>
      </c>
      <c r="E1344" s="268" t="s">
        <v>1</v>
      </c>
      <c r="F1344" s="269" t="s">
        <v>286</v>
      </c>
      <c r="G1344" s="267"/>
      <c r="H1344" s="270">
        <v>12</v>
      </c>
      <c r="I1344" s="271"/>
      <c r="J1344" s="267"/>
      <c r="K1344" s="267"/>
      <c r="L1344" s="272"/>
      <c r="M1344" s="273"/>
      <c r="N1344" s="274"/>
      <c r="O1344" s="274"/>
      <c r="P1344" s="274"/>
      <c r="Q1344" s="274"/>
      <c r="R1344" s="274"/>
      <c r="S1344" s="274"/>
      <c r="T1344" s="27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76" t="s">
        <v>283</v>
      </c>
      <c r="AU1344" s="276" t="s">
        <v>85</v>
      </c>
      <c r="AV1344" s="15" t="s">
        <v>281</v>
      </c>
      <c r="AW1344" s="15" t="s">
        <v>32</v>
      </c>
      <c r="AX1344" s="15" t="s">
        <v>83</v>
      </c>
      <c r="AY1344" s="276" t="s">
        <v>274</v>
      </c>
    </row>
    <row r="1345" s="2" customFormat="1" ht="24.15" customHeight="1">
      <c r="A1345" s="39"/>
      <c r="B1345" s="40"/>
      <c r="C1345" s="287" t="s">
        <v>1492</v>
      </c>
      <c r="D1345" s="287" t="s">
        <v>385</v>
      </c>
      <c r="E1345" s="288" t="s">
        <v>1493</v>
      </c>
      <c r="F1345" s="289" t="s">
        <v>1494</v>
      </c>
      <c r="G1345" s="290" t="s">
        <v>604</v>
      </c>
      <c r="H1345" s="291">
        <v>1</v>
      </c>
      <c r="I1345" s="292"/>
      <c r="J1345" s="293">
        <f>ROUND(I1345*H1345,2)</f>
        <v>0</v>
      </c>
      <c r="K1345" s="289" t="s">
        <v>280</v>
      </c>
      <c r="L1345" s="294"/>
      <c r="M1345" s="295" t="s">
        <v>1</v>
      </c>
      <c r="N1345" s="296" t="s">
        <v>41</v>
      </c>
      <c r="O1345" s="92"/>
      <c r="P1345" s="239">
        <f>O1345*H1345</f>
        <v>0</v>
      </c>
      <c r="Q1345" s="239">
        <v>0.01201</v>
      </c>
      <c r="R1345" s="239">
        <f>Q1345*H1345</f>
        <v>0.01201</v>
      </c>
      <c r="S1345" s="239">
        <v>0</v>
      </c>
      <c r="T1345" s="240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41" t="s">
        <v>333</v>
      </c>
      <c r="AT1345" s="241" t="s">
        <v>385</v>
      </c>
      <c r="AU1345" s="241" t="s">
        <v>85</v>
      </c>
      <c r="AY1345" s="18" t="s">
        <v>274</v>
      </c>
      <c r="BE1345" s="242">
        <f>IF(N1345="základní",J1345,0)</f>
        <v>0</v>
      </c>
      <c r="BF1345" s="242">
        <f>IF(N1345="snížená",J1345,0)</f>
        <v>0</v>
      </c>
      <c r="BG1345" s="242">
        <f>IF(N1345="zákl. přenesená",J1345,0)</f>
        <v>0</v>
      </c>
      <c r="BH1345" s="242">
        <f>IF(N1345="sníž. přenesená",J1345,0)</f>
        <v>0</v>
      </c>
      <c r="BI1345" s="242">
        <f>IF(N1345="nulová",J1345,0)</f>
        <v>0</v>
      </c>
      <c r="BJ1345" s="18" t="s">
        <v>83</v>
      </c>
      <c r="BK1345" s="242">
        <f>ROUND(I1345*H1345,2)</f>
        <v>0</v>
      </c>
      <c r="BL1345" s="18" t="s">
        <v>281</v>
      </c>
      <c r="BM1345" s="241" t="s">
        <v>1495</v>
      </c>
    </row>
    <row r="1346" s="13" customFormat="1">
      <c r="A1346" s="13"/>
      <c r="B1346" s="243"/>
      <c r="C1346" s="244"/>
      <c r="D1346" s="245" t="s">
        <v>283</v>
      </c>
      <c r="E1346" s="246" t="s">
        <v>1</v>
      </c>
      <c r="F1346" s="247" t="s">
        <v>1443</v>
      </c>
      <c r="G1346" s="244"/>
      <c r="H1346" s="248">
        <v>1</v>
      </c>
      <c r="I1346" s="249"/>
      <c r="J1346" s="244"/>
      <c r="K1346" s="244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4" t="s">
        <v>283</v>
      </c>
      <c r="AU1346" s="254" t="s">
        <v>85</v>
      </c>
      <c r="AV1346" s="13" t="s">
        <v>85</v>
      </c>
      <c r="AW1346" s="13" t="s">
        <v>32</v>
      </c>
      <c r="AX1346" s="13" t="s">
        <v>76</v>
      </c>
      <c r="AY1346" s="254" t="s">
        <v>274</v>
      </c>
    </row>
    <row r="1347" s="14" customFormat="1">
      <c r="A1347" s="14"/>
      <c r="B1347" s="255"/>
      <c r="C1347" s="256"/>
      <c r="D1347" s="245" t="s">
        <v>283</v>
      </c>
      <c r="E1347" s="257" t="s">
        <v>1</v>
      </c>
      <c r="F1347" s="258" t="s">
        <v>285</v>
      </c>
      <c r="G1347" s="256"/>
      <c r="H1347" s="259">
        <v>1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5" t="s">
        <v>283</v>
      </c>
      <c r="AU1347" s="265" t="s">
        <v>85</v>
      </c>
      <c r="AV1347" s="14" t="s">
        <v>106</v>
      </c>
      <c r="AW1347" s="14" t="s">
        <v>32</v>
      </c>
      <c r="AX1347" s="14" t="s">
        <v>76</v>
      </c>
      <c r="AY1347" s="265" t="s">
        <v>274</v>
      </c>
    </row>
    <row r="1348" s="15" customFormat="1">
      <c r="A1348" s="15"/>
      <c r="B1348" s="266"/>
      <c r="C1348" s="267"/>
      <c r="D1348" s="245" t="s">
        <v>283</v>
      </c>
      <c r="E1348" s="268" t="s">
        <v>1</v>
      </c>
      <c r="F1348" s="269" t="s">
        <v>286</v>
      </c>
      <c r="G1348" s="267"/>
      <c r="H1348" s="270">
        <v>1</v>
      </c>
      <c r="I1348" s="271"/>
      <c r="J1348" s="267"/>
      <c r="K1348" s="267"/>
      <c r="L1348" s="272"/>
      <c r="M1348" s="273"/>
      <c r="N1348" s="274"/>
      <c r="O1348" s="274"/>
      <c r="P1348" s="274"/>
      <c r="Q1348" s="274"/>
      <c r="R1348" s="274"/>
      <c r="S1348" s="274"/>
      <c r="T1348" s="27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76" t="s">
        <v>283</v>
      </c>
      <c r="AU1348" s="276" t="s">
        <v>85</v>
      </c>
      <c r="AV1348" s="15" t="s">
        <v>281</v>
      </c>
      <c r="AW1348" s="15" t="s">
        <v>32</v>
      </c>
      <c r="AX1348" s="15" t="s">
        <v>83</v>
      </c>
      <c r="AY1348" s="276" t="s">
        <v>274</v>
      </c>
    </row>
    <row r="1349" s="2" customFormat="1" ht="24.15" customHeight="1">
      <c r="A1349" s="39"/>
      <c r="B1349" s="40"/>
      <c r="C1349" s="287" t="s">
        <v>1496</v>
      </c>
      <c r="D1349" s="287" t="s">
        <v>385</v>
      </c>
      <c r="E1349" s="288" t="s">
        <v>1497</v>
      </c>
      <c r="F1349" s="289" t="s">
        <v>1498</v>
      </c>
      <c r="G1349" s="290" t="s">
        <v>604</v>
      </c>
      <c r="H1349" s="291">
        <v>3</v>
      </c>
      <c r="I1349" s="292"/>
      <c r="J1349" s="293">
        <f>ROUND(I1349*H1349,2)</f>
        <v>0</v>
      </c>
      <c r="K1349" s="289" t="s">
        <v>1</v>
      </c>
      <c r="L1349" s="294"/>
      <c r="M1349" s="295" t="s">
        <v>1</v>
      </c>
      <c r="N1349" s="296" t="s">
        <v>41</v>
      </c>
      <c r="O1349" s="92"/>
      <c r="P1349" s="239">
        <f>O1349*H1349</f>
        <v>0</v>
      </c>
      <c r="Q1349" s="239">
        <v>0.01553</v>
      </c>
      <c r="R1349" s="239">
        <f>Q1349*H1349</f>
        <v>0.046589999999999999</v>
      </c>
      <c r="S1349" s="239">
        <v>0</v>
      </c>
      <c r="T1349" s="240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41" t="s">
        <v>333</v>
      </c>
      <c r="AT1349" s="241" t="s">
        <v>385</v>
      </c>
      <c r="AU1349" s="241" t="s">
        <v>85</v>
      </c>
      <c r="AY1349" s="18" t="s">
        <v>274</v>
      </c>
      <c r="BE1349" s="242">
        <f>IF(N1349="základní",J1349,0)</f>
        <v>0</v>
      </c>
      <c r="BF1349" s="242">
        <f>IF(N1349="snížená",J1349,0)</f>
        <v>0</v>
      </c>
      <c r="BG1349" s="242">
        <f>IF(N1349="zákl. přenesená",J1349,0)</f>
        <v>0</v>
      </c>
      <c r="BH1349" s="242">
        <f>IF(N1349="sníž. přenesená",J1349,0)</f>
        <v>0</v>
      </c>
      <c r="BI1349" s="242">
        <f>IF(N1349="nulová",J1349,0)</f>
        <v>0</v>
      </c>
      <c r="BJ1349" s="18" t="s">
        <v>83</v>
      </c>
      <c r="BK1349" s="242">
        <f>ROUND(I1349*H1349,2)</f>
        <v>0</v>
      </c>
      <c r="BL1349" s="18" t="s">
        <v>281</v>
      </c>
      <c r="BM1349" s="241" t="s">
        <v>1499</v>
      </c>
    </row>
    <row r="1350" s="13" customFormat="1">
      <c r="A1350" s="13"/>
      <c r="B1350" s="243"/>
      <c r="C1350" s="244"/>
      <c r="D1350" s="245" t="s">
        <v>283</v>
      </c>
      <c r="E1350" s="246" t="s">
        <v>1</v>
      </c>
      <c r="F1350" s="247" t="s">
        <v>1500</v>
      </c>
      <c r="G1350" s="244"/>
      <c r="H1350" s="248">
        <v>3</v>
      </c>
      <c r="I1350" s="249"/>
      <c r="J1350" s="244"/>
      <c r="K1350" s="244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4" t="s">
        <v>283</v>
      </c>
      <c r="AU1350" s="254" t="s">
        <v>85</v>
      </c>
      <c r="AV1350" s="13" t="s">
        <v>85</v>
      </c>
      <c r="AW1350" s="13" t="s">
        <v>32</v>
      </c>
      <c r="AX1350" s="13" t="s">
        <v>76</v>
      </c>
      <c r="AY1350" s="254" t="s">
        <v>274</v>
      </c>
    </row>
    <row r="1351" s="14" customFormat="1">
      <c r="A1351" s="14"/>
      <c r="B1351" s="255"/>
      <c r="C1351" s="256"/>
      <c r="D1351" s="245" t="s">
        <v>283</v>
      </c>
      <c r="E1351" s="257" t="s">
        <v>1</v>
      </c>
      <c r="F1351" s="258" t="s">
        <v>285</v>
      </c>
      <c r="G1351" s="256"/>
      <c r="H1351" s="259">
        <v>3</v>
      </c>
      <c r="I1351" s="260"/>
      <c r="J1351" s="256"/>
      <c r="K1351" s="256"/>
      <c r="L1351" s="261"/>
      <c r="M1351" s="262"/>
      <c r="N1351" s="263"/>
      <c r="O1351" s="263"/>
      <c r="P1351" s="263"/>
      <c r="Q1351" s="263"/>
      <c r="R1351" s="263"/>
      <c r="S1351" s="263"/>
      <c r="T1351" s="26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5" t="s">
        <v>283</v>
      </c>
      <c r="AU1351" s="265" t="s">
        <v>85</v>
      </c>
      <c r="AV1351" s="14" t="s">
        <v>106</v>
      </c>
      <c r="AW1351" s="14" t="s">
        <v>32</v>
      </c>
      <c r="AX1351" s="14" t="s">
        <v>76</v>
      </c>
      <c r="AY1351" s="265" t="s">
        <v>274</v>
      </c>
    </row>
    <row r="1352" s="15" customFormat="1">
      <c r="A1352" s="15"/>
      <c r="B1352" s="266"/>
      <c r="C1352" s="267"/>
      <c r="D1352" s="245" t="s">
        <v>283</v>
      </c>
      <c r="E1352" s="268" t="s">
        <v>1</v>
      </c>
      <c r="F1352" s="269" t="s">
        <v>286</v>
      </c>
      <c r="G1352" s="267"/>
      <c r="H1352" s="270">
        <v>3</v>
      </c>
      <c r="I1352" s="271"/>
      <c r="J1352" s="267"/>
      <c r="K1352" s="267"/>
      <c r="L1352" s="272"/>
      <c r="M1352" s="273"/>
      <c r="N1352" s="274"/>
      <c r="O1352" s="274"/>
      <c r="P1352" s="274"/>
      <c r="Q1352" s="274"/>
      <c r="R1352" s="274"/>
      <c r="S1352" s="274"/>
      <c r="T1352" s="27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76" t="s">
        <v>283</v>
      </c>
      <c r="AU1352" s="276" t="s">
        <v>85</v>
      </c>
      <c r="AV1352" s="15" t="s">
        <v>281</v>
      </c>
      <c r="AW1352" s="15" t="s">
        <v>32</v>
      </c>
      <c r="AX1352" s="15" t="s">
        <v>83</v>
      </c>
      <c r="AY1352" s="276" t="s">
        <v>274</v>
      </c>
    </row>
    <row r="1353" s="2" customFormat="1" ht="24.15" customHeight="1">
      <c r="A1353" s="39"/>
      <c r="B1353" s="40"/>
      <c r="C1353" s="287" t="s">
        <v>1501</v>
      </c>
      <c r="D1353" s="287" t="s">
        <v>385</v>
      </c>
      <c r="E1353" s="288" t="s">
        <v>1502</v>
      </c>
      <c r="F1353" s="289" t="s">
        <v>1503</v>
      </c>
      <c r="G1353" s="290" t="s">
        <v>604</v>
      </c>
      <c r="H1353" s="291">
        <v>1</v>
      </c>
      <c r="I1353" s="292"/>
      <c r="J1353" s="293">
        <f>ROUND(I1353*H1353,2)</f>
        <v>0</v>
      </c>
      <c r="K1353" s="289" t="s">
        <v>1</v>
      </c>
      <c r="L1353" s="294"/>
      <c r="M1353" s="295" t="s">
        <v>1</v>
      </c>
      <c r="N1353" s="296" t="s">
        <v>41</v>
      </c>
      <c r="O1353" s="92"/>
      <c r="P1353" s="239">
        <f>O1353*H1353</f>
        <v>0</v>
      </c>
      <c r="Q1353" s="239">
        <v>0.01272</v>
      </c>
      <c r="R1353" s="239">
        <f>Q1353*H1353</f>
        <v>0.01272</v>
      </c>
      <c r="S1353" s="239">
        <v>0</v>
      </c>
      <c r="T1353" s="240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1" t="s">
        <v>333</v>
      </c>
      <c r="AT1353" s="241" t="s">
        <v>385</v>
      </c>
      <c r="AU1353" s="241" t="s">
        <v>85</v>
      </c>
      <c r="AY1353" s="18" t="s">
        <v>274</v>
      </c>
      <c r="BE1353" s="242">
        <f>IF(N1353="základní",J1353,0)</f>
        <v>0</v>
      </c>
      <c r="BF1353" s="242">
        <f>IF(N1353="snížená",J1353,0)</f>
        <v>0</v>
      </c>
      <c r="BG1353" s="242">
        <f>IF(N1353="zákl. přenesená",J1353,0)</f>
        <v>0</v>
      </c>
      <c r="BH1353" s="242">
        <f>IF(N1353="sníž. přenesená",J1353,0)</f>
        <v>0</v>
      </c>
      <c r="BI1353" s="242">
        <f>IF(N1353="nulová",J1353,0)</f>
        <v>0</v>
      </c>
      <c r="BJ1353" s="18" t="s">
        <v>83</v>
      </c>
      <c r="BK1353" s="242">
        <f>ROUND(I1353*H1353,2)</f>
        <v>0</v>
      </c>
      <c r="BL1353" s="18" t="s">
        <v>281</v>
      </c>
      <c r="BM1353" s="241" t="s">
        <v>1504</v>
      </c>
    </row>
    <row r="1354" s="13" customFormat="1">
      <c r="A1354" s="13"/>
      <c r="B1354" s="243"/>
      <c r="C1354" s="244"/>
      <c r="D1354" s="245" t="s">
        <v>283</v>
      </c>
      <c r="E1354" s="246" t="s">
        <v>1</v>
      </c>
      <c r="F1354" s="247" t="s">
        <v>1505</v>
      </c>
      <c r="G1354" s="244"/>
      <c r="H1354" s="248">
        <v>1</v>
      </c>
      <c r="I1354" s="249"/>
      <c r="J1354" s="244"/>
      <c r="K1354" s="244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4" t="s">
        <v>283</v>
      </c>
      <c r="AU1354" s="254" t="s">
        <v>85</v>
      </c>
      <c r="AV1354" s="13" t="s">
        <v>85</v>
      </c>
      <c r="AW1354" s="13" t="s">
        <v>32</v>
      </c>
      <c r="AX1354" s="13" t="s">
        <v>76</v>
      </c>
      <c r="AY1354" s="254" t="s">
        <v>274</v>
      </c>
    </row>
    <row r="1355" s="14" customFormat="1">
      <c r="A1355" s="14"/>
      <c r="B1355" s="255"/>
      <c r="C1355" s="256"/>
      <c r="D1355" s="245" t="s">
        <v>283</v>
      </c>
      <c r="E1355" s="257" t="s">
        <v>1</v>
      </c>
      <c r="F1355" s="258" t="s">
        <v>285</v>
      </c>
      <c r="G1355" s="256"/>
      <c r="H1355" s="259">
        <v>1</v>
      </c>
      <c r="I1355" s="260"/>
      <c r="J1355" s="256"/>
      <c r="K1355" s="256"/>
      <c r="L1355" s="261"/>
      <c r="M1355" s="262"/>
      <c r="N1355" s="263"/>
      <c r="O1355" s="263"/>
      <c r="P1355" s="263"/>
      <c r="Q1355" s="263"/>
      <c r="R1355" s="263"/>
      <c r="S1355" s="263"/>
      <c r="T1355" s="26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5" t="s">
        <v>283</v>
      </c>
      <c r="AU1355" s="265" t="s">
        <v>85</v>
      </c>
      <c r="AV1355" s="14" t="s">
        <v>106</v>
      </c>
      <c r="AW1355" s="14" t="s">
        <v>32</v>
      </c>
      <c r="AX1355" s="14" t="s">
        <v>76</v>
      </c>
      <c r="AY1355" s="265" t="s">
        <v>274</v>
      </c>
    </row>
    <row r="1356" s="15" customFormat="1">
      <c r="A1356" s="15"/>
      <c r="B1356" s="266"/>
      <c r="C1356" s="267"/>
      <c r="D1356" s="245" t="s">
        <v>283</v>
      </c>
      <c r="E1356" s="268" t="s">
        <v>1</v>
      </c>
      <c r="F1356" s="269" t="s">
        <v>286</v>
      </c>
      <c r="G1356" s="267"/>
      <c r="H1356" s="270">
        <v>1</v>
      </c>
      <c r="I1356" s="271"/>
      <c r="J1356" s="267"/>
      <c r="K1356" s="267"/>
      <c r="L1356" s="272"/>
      <c r="M1356" s="273"/>
      <c r="N1356" s="274"/>
      <c r="O1356" s="274"/>
      <c r="P1356" s="274"/>
      <c r="Q1356" s="274"/>
      <c r="R1356" s="274"/>
      <c r="S1356" s="274"/>
      <c r="T1356" s="27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6" t="s">
        <v>283</v>
      </c>
      <c r="AU1356" s="276" t="s">
        <v>85</v>
      </c>
      <c r="AV1356" s="15" t="s">
        <v>281</v>
      </c>
      <c r="AW1356" s="15" t="s">
        <v>32</v>
      </c>
      <c r="AX1356" s="15" t="s">
        <v>83</v>
      </c>
      <c r="AY1356" s="276" t="s">
        <v>274</v>
      </c>
    </row>
    <row r="1357" s="2" customFormat="1" ht="24.15" customHeight="1">
      <c r="A1357" s="39"/>
      <c r="B1357" s="40"/>
      <c r="C1357" s="230" t="s">
        <v>1506</v>
      </c>
      <c r="D1357" s="230" t="s">
        <v>276</v>
      </c>
      <c r="E1357" s="231" t="s">
        <v>1507</v>
      </c>
      <c r="F1357" s="232" t="s">
        <v>1508</v>
      </c>
      <c r="G1357" s="233" t="s">
        <v>604</v>
      </c>
      <c r="H1357" s="234">
        <v>2</v>
      </c>
      <c r="I1357" s="235"/>
      <c r="J1357" s="236">
        <f>ROUND(I1357*H1357,2)</f>
        <v>0</v>
      </c>
      <c r="K1357" s="232" t="s">
        <v>280</v>
      </c>
      <c r="L1357" s="45"/>
      <c r="M1357" s="237" t="s">
        <v>1</v>
      </c>
      <c r="N1357" s="238" t="s">
        <v>41</v>
      </c>
      <c r="O1357" s="92"/>
      <c r="P1357" s="239">
        <f>O1357*H1357</f>
        <v>0</v>
      </c>
      <c r="Q1357" s="239">
        <v>0.44169999999999998</v>
      </c>
      <c r="R1357" s="239">
        <f>Q1357*H1357</f>
        <v>0.88339999999999996</v>
      </c>
      <c r="S1357" s="239">
        <v>0</v>
      </c>
      <c r="T1357" s="240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41" t="s">
        <v>281</v>
      </c>
      <c r="AT1357" s="241" t="s">
        <v>276</v>
      </c>
      <c r="AU1357" s="241" t="s">
        <v>85</v>
      </c>
      <c r="AY1357" s="18" t="s">
        <v>274</v>
      </c>
      <c r="BE1357" s="242">
        <f>IF(N1357="základní",J1357,0)</f>
        <v>0</v>
      </c>
      <c r="BF1357" s="242">
        <f>IF(N1357="snížená",J1357,0)</f>
        <v>0</v>
      </c>
      <c r="BG1357" s="242">
        <f>IF(N1357="zákl. přenesená",J1357,0)</f>
        <v>0</v>
      </c>
      <c r="BH1357" s="242">
        <f>IF(N1357="sníž. přenesená",J1357,0)</f>
        <v>0</v>
      </c>
      <c r="BI1357" s="242">
        <f>IF(N1357="nulová",J1357,0)</f>
        <v>0</v>
      </c>
      <c r="BJ1357" s="18" t="s">
        <v>83</v>
      </c>
      <c r="BK1357" s="242">
        <f>ROUND(I1357*H1357,2)</f>
        <v>0</v>
      </c>
      <c r="BL1357" s="18" t="s">
        <v>281</v>
      </c>
      <c r="BM1357" s="241" t="s">
        <v>1509</v>
      </c>
    </row>
    <row r="1358" s="13" customFormat="1">
      <c r="A1358" s="13"/>
      <c r="B1358" s="243"/>
      <c r="C1358" s="244"/>
      <c r="D1358" s="245" t="s">
        <v>283</v>
      </c>
      <c r="E1358" s="246" t="s">
        <v>1</v>
      </c>
      <c r="F1358" s="247" t="s">
        <v>1470</v>
      </c>
      <c r="G1358" s="244"/>
      <c r="H1358" s="248">
        <v>1</v>
      </c>
      <c r="I1358" s="249"/>
      <c r="J1358" s="244"/>
      <c r="K1358" s="244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4" t="s">
        <v>283</v>
      </c>
      <c r="AU1358" s="254" t="s">
        <v>85</v>
      </c>
      <c r="AV1358" s="13" t="s">
        <v>85</v>
      </c>
      <c r="AW1358" s="13" t="s">
        <v>32</v>
      </c>
      <c r="AX1358" s="13" t="s">
        <v>76</v>
      </c>
      <c r="AY1358" s="254" t="s">
        <v>274</v>
      </c>
    </row>
    <row r="1359" s="13" customFormat="1">
      <c r="A1359" s="13"/>
      <c r="B1359" s="243"/>
      <c r="C1359" s="244"/>
      <c r="D1359" s="245" t="s">
        <v>283</v>
      </c>
      <c r="E1359" s="246" t="s">
        <v>1</v>
      </c>
      <c r="F1359" s="247" t="s">
        <v>1510</v>
      </c>
      <c r="G1359" s="244"/>
      <c r="H1359" s="248">
        <v>1</v>
      </c>
      <c r="I1359" s="249"/>
      <c r="J1359" s="244"/>
      <c r="K1359" s="244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4" t="s">
        <v>283</v>
      </c>
      <c r="AU1359" s="254" t="s">
        <v>85</v>
      </c>
      <c r="AV1359" s="13" t="s">
        <v>85</v>
      </c>
      <c r="AW1359" s="13" t="s">
        <v>32</v>
      </c>
      <c r="AX1359" s="13" t="s">
        <v>76</v>
      </c>
      <c r="AY1359" s="254" t="s">
        <v>274</v>
      </c>
    </row>
    <row r="1360" s="14" customFormat="1">
      <c r="A1360" s="14"/>
      <c r="B1360" s="255"/>
      <c r="C1360" s="256"/>
      <c r="D1360" s="245" t="s">
        <v>283</v>
      </c>
      <c r="E1360" s="257" t="s">
        <v>1</v>
      </c>
      <c r="F1360" s="258" t="s">
        <v>285</v>
      </c>
      <c r="G1360" s="256"/>
      <c r="H1360" s="259">
        <v>2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5" t="s">
        <v>283</v>
      </c>
      <c r="AU1360" s="265" t="s">
        <v>85</v>
      </c>
      <c r="AV1360" s="14" t="s">
        <v>106</v>
      </c>
      <c r="AW1360" s="14" t="s">
        <v>32</v>
      </c>
      <c r="AX1360" s="14" t="s">
        <v>76</v>
      </c>
      <c r="AY1360" s="265" t="s">
        <v>274</v>
      </c>
    </row>
    <row r="1361" s="15" customFormat="1">
      <c r="A1361" s="15"/>
      <c r="B1361" s="266"/>
      <c r="C1361" s="267"/>
      <c r="D1361" s="245" t="s">
        <v>283</v>
      </c>
      <c r="E1361" s="268" t="s">
        <v>1</v>
      </c>
      <c r="F1361" s="269" t="s">
        <v>286</v>
      </c>
      <c r="G1361" s="267"/>
      <c r="H1361" s="270">
        <v>2</v>
      </c>
      <c r="I1361" s="271"/>
      <c r="J1361" s="267"/>
      <c r="K1361" s="267"/>
      <c r="L1361" s="272"/>
      <c r="M1361" s="273"/>
      <c r="N1361" s="274"/>
      <c r="O1361" s="274"/>
      <c r="P1361" s="274"/>
      <c r="Q1361" s="274"/>
      <c r="R1361" s="274"/>
      <c r="S1361" s="274"/>
      <c r="T1361" s="27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6" t="s">
        <v>283</v>
      </c>
      <c r="AU1361" s="276" t="s">
        <v>85</v>
      </c>
      <c r="AV1361" s="15" t="s">
        <v>281</v>
      </c>
      <c r="AW1361" s="15" t="s">
        <v>32</v>
      </c>
      <c r="AX1361" s="15" t="s">
        <v>83</v>
      </c>
      <c r="AY1361" s="276" t="s">
        <v>274</v>
      </c>
    </row>
    <row r="1362" s="2" customFormat="1" ht="37.8" customHeight="1">
      <c r="A1362" s="39"/>
      <c r="B1362" s="40"/>
      <c r="C1362" s="287" t="s">
        <v>1511</v>
      </c>
      <c r="D1362" s="287" t="s">
        <v>385</v>
      </c>
      <c r="E1362" s="288" t="s">
        <v>1512</v>
      </c>
      <c r="F1362" s="289" t="s">
        <v>1513</v>
      </c>
      <c r="G1362" s="290" t="s">
        <v>604</v>
      </c>
      <c r="H1362" s="291">
        <v>1</v>
      </c>
      <c r="I1362" s="292"/>
      <c r="J1362" s="293">
        <f>ROUND(I1362*H1362,2)</f>
        <v>0</v>
      </c>
      <c r="K1362" s="289" t="s">
        <v>280</v>
      </c>
      <c r="L1362" s="294"/>
      <c r="M1362" s="295" t="s">
        <v>1</v>
      </c>
      <c r="N1362" s="296" t="s">
        <v>41</v>
      </c>
      <c r="O1362" s="92"/>
      <c r="P1362" s="239">
        <f>O1362*H1362</f>
        <v>0</v>
      </c>
      <c r="Q1362" s="239">
        <v>0.01553</v>
      </c>
      <c r="R1362" s="239">
        <f>Q1362*H1362</f>
        <v>0.01553</v>
      </c>
      <c r="S1362" s="239">
        <v>0</v>
      </c>
      <c r="T1362" s="240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41" t="s">
        <v>333</v>
      </c>
      <c r="AT1362" s="241" t="s">
        <v>385</v>
      </c>
      <c r="AU1362" s="241" t="s">
        <v>85</v>
      </c>
      <c r="AY1362" s="18" t="s">
        <v>274</v>
      </c>
      <c r="BE1362" s="242">
        <f>IF(N1362="základní",J1362,0)</f>
        <v>0</v>
      </c>
      <c r="BF1362" s="242">
        <f>IF(N1362="snížená",J1362,0)</f>
        <v>0</v>
      </c>
      <c r="BG1362" s="242">
        <f>IF(N1362="zákl. přenesená",J1362,0)</f>
        <v>0</v>
      </c>
      <c r="BH1362" s="242">
        <f>IF(N1362="sníž. přenesená",J1362,0)</f>
        <v>0</v>
      </c>
      <c r="BI1362" s="242">
        <f>IF(N1362="nulová",J1362,0)</f>
        <v>0</v>
      </c>
      <c r="BJ1362" s="18" t="s">
        <v>83</v>
      </c>
      <c r="BK1362" s="242">
        <f>ROUND(I1362*H1362,2)</f>
        <v>0</v>
      </c>
      <c r="BL1362" s="18" t="s">
        <v>281</v>
      </c>
      <c r="BM1362" s="241" t="s">
        <v>1514</v>
      </c>
    </row>
    <row r="1363" s="13" customFormat="1">
      <c r="A1363" s="13"/>
      <c r="B1363" s="243"/>
      <c r="C1363" s="244"/>
      <c r="D1363" s="245" t="s">
        <v>283</v>
      </c>
      <c r="E1363" s="246" t="s">
        <v>1</v>
      </c>
      <c r="F1363" s="247" t="s">
        <v>1470</v>
      </c>
      <c r="G1363" s="244"/>
      <c r="H1363" s="248">
        <v>1</v>
      </c>
      <c r="I1363" s="249"/>
      <c r="J1363" s="244"/>
      <c r="K1363" s="244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283</v>
      </c>
      <c r="AU1363" s="254" t="s">
        <v>85</v>
      </c>
      <c r="AV1363" s="13" t="s">
        <v>85</v>
      </c>
      <c r="AW1363" s="13" t="s">
        <v>32</v>
      </c>
      <c r="AX1363" s="13" t="s">
        <v>76</v>
      </c>
      <c r="AY1363" s="254" t="s">
        <v>274</v>
      </c>
    </row>
    <row r="1364" s="14" customFormat="1">
      <c r="A1364" s="14"/>
      <c r="B1364" s="255"/>
      <c r="C1364" s="256"/>
      <c r="D1364" s="245" t="s">
        <v>283</v>
      </c>
      <c r="E1364" s="257" t="s">
        <v>1</v>
      </c>
      <c r="F1364" s="258" t="s">
        <v>285</v>
      </c>
      <c r="G1364" s="256"/>
      <c r="H1364" s="259">
        <v>1</v>
      </c>
      <c r="I1364" s="260"/>
      <c r="J1364" s="256"/>
      <c r="K1364" s="256"/>
      <c r="L1364" s="261"/>
      <c r="M1364" s="262"/>
      <c r="N1364" s="263"/>
      <c r="O1364" s="263"/>
      <c r="P1364" s="263"/>
      <c r="Q1364" s="263"/>
      <c r="R1364" s="263"/>
      <c r="S1364" s="263"/>
      <c r="T1364" s="26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5" t="s">
        <v>283</v>
      </c>
      <c r="AU1364" s="265" t="s">
        <v>85</v>
      </c>
      <c r="AV1364" s="14" t="s">
        <v>106</v>
      </c>
      <c r="AW1364" s="14" t="s">
        <v>32</v>
      </c>
      <c r="AX1364" s="14" t="s">
        <v>76</v>
      </c>
      <c r="AY1364" s="265" t="s">
        <v>274</v>
      </c>
    </row>
    <row r="1365" s="15" customFormat="1">
      <c r="A1365" s="15"/>
      <c r="B1365" s="266"/>
      <c r="C1365" s="267"/>
      <c r="D1365" s="245" t="s">
        <v>283</v>
      </c>
      <c r="E1365" s="268" t="s">
        <v>1</v>
      </c>
      <c r="F1365" s="269" t="s">
        <v>286</v>
      </c>
      <c r="G1365" s="267"/>
      <c r="H1365" s="270">
        <v>1</v>
      </c>
      <c r="I1365" s="271"/>
      <c r="J1365" s="267"/>
      <c r="K1365" s="267"/>
      <c r="L1365" s="272"/>
      <c r="M1365" s="273"/>
      <c r="N1365" s="274"/>
      <c r="O1365" s="274"/>
      <c r="P1365" s="274"/>
      <c r="Q1365" s="274"/>
      <c r="R1365" s="274"/>
      <c r="S1365" s="274"/>
      <c r="T1365" s="27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76" t="s">
        <v>283</v>
      </c>
      <c r="AU1365" s="276" t="s">
        <v>85</v>
      </c>
      <c r="AV1365" s="15" t="s">
        <v>281</v>
      </c>
      <c r="AW1365" s="15" t="s">
        <v>32</v>
      </c>
      <c r="AX1365" s="15" t="s">
        <v>83</v>
      </c>
      <c r="AY1365" s="276" t="s">
        <v>274</v>
      </c>
    </row>
    <row r="1366" s="2" customFormat="1" ht="37.8" customHeight="1">
      <c r="A1366" s="39"/>
      <c r="B1366" s="40"/>
      <c r="C1366" s="287" t="s">
        <v>1515</v>
      </c>
      <c r="D1366" s="287" t="s">
        <v>385</v>
      </c>
      <c r="E1366" s="288" t="s">
        <v>1516</v>
      </c>
      <c r="F1366" s="289" t="s">
        <v>1517</v>
      </c>
      <c r="G1366" s="290" t="s">
        <v>604</v>
      </c>
      <c r="H1366" s="291">
        <v>1</v>
      </c>
      <c r="I1366" s="292"/>
      <c r="J1366" s="293">
        <f>ROUND(I1366*H1366,2)</f>
        <v>0</v>
      </c>
      <c r="K1366" s="289" t="s">
        <v>280</v>
      </c>
      <c r="L1366" s="294"/>
      <c r="M1366" s="295" t="s">
        <v>1</v>
      </c>
      <c r="N1366" s="296" t="s">
        <v>41</v>
      </c>
      <c r="O1366" s="92"/>
      <c r="P1366" s="239">
        <f>O1366*H1366</f>
        <v>0</v>
      </c>
      <c r="Q1366" s="239">
        <v>0.01521</v>
      </c>
      <c r="R1366" s="239">
        <f>Q1366*H1366</f>
        <v>0.01521</v>
      </c>
      <c r="S1366" s="239">
        <v>0</v>
      </c>
      <c r="T1366" s="240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41" t="s">
        <v>333</v>
      </c>
      <c r="AT1366" s="241" t="s">
        <v>385</v>
      </c>
      <c r="AU1366" s="241" t="s">
        <v>85</v>
      </c>
      <c r="AY1366" s="18" t="s">
        <v>274</v>
      </c>
      <c r="BE1366" s="242">
        <f>IF(N1366="základní",J1366,0)</f>
        <v>0</v>
      </c>
      <c r="BF1366" s="242">
        <f>IF(N1366="snížená",J1366,0)</f>
        <v>0</v>
      </c>
      <c r="BG1366" s="242">
        <f>IF(N1366="zákl. přenesená",J1366,0)</f>
        <v>0</v>
      </c>
      <c r="BH1366" s="242">
        <f>IF(N1366="sníž. přenesená",J1366,0)</f>
        <v>0</v>
      </c>
      <c r="BI1366" s="242">
        <f>IF(N1366="nulová",J1366,0)</f>
        <v>0</v>
      </c>
      <c r="BJ1366" s="18" t="s">
        <v>83</v>
      </c>
      <c r="BK1366" s="242">
        <f>ROUND(I1366*H1366,2)</f>
        <v>0</v>
      </c>
      <c r="BL1366" s="18" t="s">
        <v>281</v>
      </c>
      <c r="BM1366" s="241" t="s">
        <v>1518</v>
      </c>
    </row>
    <row r="1367" s="13" customFormat="1">
      <c r="A1367" s="13"/>
      <c r="B1367" s="243"/>
      <c r="C1367" s="244"/>
      <c r="D1367" s="245" t="s">
        <v>283</v>
      </c>
      <c r="E1367" s="246" t="s">
        <v>1</v>
      </c>
      <c r="F1367" s="247" t="s">
        <v>1510</v>
      </c>
      <c r="G1367" s="244"/>
      <c r="H1367" s="248">
        <v>1</v>
      </c>
      <c r="I1367" s="249"/>
      <c r="J1367" s="244"/>
      <c r="K1367" s="244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4" t="s">
        <v>283</v>
      </c>
      <c r="AU1367" s="254" t="s">
        <v>85</v>
      </c>
      <c r="AV1367" s="13" t="s">
        <v>85</v>
      </c>
      <c r="AW1367" s="13" t="s">
        <v>32</v>
      </c>
      <c r="AX1367" s="13" t="s">
        <v>76</v>
      </c>
      <c r="AY1367" s="254" t="s">
        <v>274</v>
      </c>
    </row>
    <row r="1368" s="14" customFormat="1">
      <c r="A1368" s="14"/>
      <c r="B1368" s="255"/>
      <c r="C1368" s="256"/>
      <c r="D1368" s="245" t="s">
        <v>283</v>
      </c>
      <c r="E1368" s="257" t="s">
        <v>1</v>
      </c>
      <c r="F1368" s="258" t="s">
        <v>285</v>
      </c>
      <c r="G1368" s="256"/>
      <c r="H1368" s="259">
        <v>1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5" t="s">
        <v>283</v>
      </c>
      <c r="AU1368" s="265" t="s">
        <v>85</v>
      </c>
      <c r="AV1368" s="14" t="s">
        <v>106</v>
      </c>
      <c r="AW1368" s="14" t="s">
        <v>32</v>
      </c>
      <c r="AX1368" s="14" t="s">
        <v>76</v>
      </c>
      <c r="AY1368" s="265" t="s">
        <v>274</v>
      </c>
    </row>
    <row r="1369" s="15" customFormat="1">
      <c r="A1369" s="15"/>
      <c r="B1369" s="266"/>
      <c r="C1369" s="267"/>
      <c r="D1369" s="245" t="s">
        <v>283</v>
      </c>
      <c r="E1369" s="268" t="s">
        <v>1</v>
      </c>
      <c r="F1369" s="269" t="s">
        <v>286</v>
      </c>
      <c r="G1369" s="267"/>
      <c r="H1369" s="270">
        <v>1</v>
      </c>
      <c r="I1369" s="271"/>
      <c r="J1369" s="267"/>
      <c r="K1369" s="267"/>
      <c r="L1369" s="272"/>
      <c r="M1369" s="273"/>
      <c r="N1369" s="274"/>
      <c r="O1369" s="274"/>
      <c r="P1369" s="274"/>
      <c r="Q1369" s="274"/>
      <c r="R1369" s="274"/>
      <c r="S1369" s="274"/>
      <c r="T1369" s="27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6" t="s">
        <v>283</v>
      </c>
      <c r="AU1369" s="276" t="s">
        <v>85</v>
      </c>
      <c r="AV1369" s="15" t="s">
        <v>281</v>
      </c>
      <c r="AW1369" s="15" t="s">
        <v>32</v>
      </c>
      <c r="AX1369" s="15" t="s">
        <v>83</v>
      </c>
      <c r="AY1369" s="276" t="s">
        <v>274</v>
      </c>
    </row>
    <row r="1370" s="12" customFormat="1" ht="22.8" customHeight="1">
      <c r="A1370" s="12"/>
      <c r="B1370" s="214"/>
      <c r="C1370" s="215"/>
      <c r="D1370" s="216" t="s">
        <v>75</v>
      </c>
      <c r="E1370" s="228" t="s">
        <v>333</v>
      </c>
      <c r="F1370" s="228" t="s">
        <v>1519</v>
      </c>
      <c r="G1370" s="215"/>
      <c r="H1370" s="215"/>
      <c r="I1370" s="218"/>
      <c r="J1370" s="229">
        <f>BK1370</f>
        <v>0</v>
      </c>
      <c r="K1370" s="215"/>
      <c r="L1370" s="220"/>
      <c r="M1370" s="221"/>
      <c r="N1370" s="222"/>
      <c r="O1370" s="222"/>
      <c r="P1370" s="223">
        <f>SUM(P1371:P1381)</f>
        <v>0</v>
      </c>
      <c r="Q1370" s="222"/>
      <c r="R1370" s="223">
        <f>SUM(R1371:R1381)</f>
        <v>0.60262919999999998</v>
      </c>
      <c r="S1370" s="222"/>
      <c r="T1370" s="224">
        <f>SUM(T1371:T1381)</f>
        <v>0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225" t="s">
        <v>83</v>
      </c>
      <c r="AT1370" s="226" t="s">
        <v>75</v>
      </c>
      <c r="AU1370" s="226" t="s">
        <v>83</v>
      </c>
      <c r="AY1370" s="225" t="s">
        <v>274</v>
      </c>
      <c r="BK1370" s="227">
        <f>SUM(BK1371:BK1381)</f>
        <v>0</v>
      </c>
    </row>
    <row r="1371" s="2" customFormat="1" ht="24.15" customHeight="1">
      <c r="A1371" s="39"/>
      <c r="B1371" s="40"/>
      <c r="C1371" s="230" t="s">
        <v>1520</v>
      </c>
      <c r="D1371" s="230" t="s">
        <v>276</v>
      </c>
      <c r="E1371" s="231" t="s">
        <v>1521</v>
      </c>
      <c r="F1371" s="232" t="s">
        <v>1522</v>
      </c>
      <c r="G1371" s="233" t="s">
        <v>398</v>
      </c>
      <c r="H1371" s="234">
        <v>356.31999999999999</v>
      </c>
      <c r="I1371" s="235"/>
      <c r="J1371" s="236">
        <f>ROUND(I1371*H1371,2)</f>
        <v>0</v>
      </c>
      <c r="K1371" s="232" t="s">
        <v>280</v>
      </c>
      <c r="L1371" s="45"/>
      <c r="M1371" s="237" t="s">
        <v>1</v>
      </c>
      <c r="N1371" s="238" t="s">
        <v>41</v>
      </c>
      <c r="O1371" s="92"/>
      <c r="P1371" s="239">
        <f>O1371*H1371</f>
        <v>0</v>
      </c>
      <c r="Q1371" s="239">
        <v>0.00131</v>
      </c>
      <c r="R1371" s="239">
        <f>Q1371*H1371</f>
        <v>0.46677920000000001</v>
      </c>
      <c r="S1371" s="239">
        <v>0</v>
      </c>
      <c r="T1371" s="240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41" t="s">
        <v>281</v>
      </c>
      <c r="AT1371" s="241" t="s">
        <v>276</v>
      </c>
      <c r="AU1371" s="241" t="s">
        <v>85</v>
      </c>
      <c r="AY1371" s="18" t="s">
        <v>274</v>
      </c>
      <c r="BE1371" s="242">
        <f>IF(N1371="základní",J1371,0)</f>
        <v>0</v>
      </c>
      <c r="BF1371" s="242">
        <f>IF(N1371="snížená",J1371,0)</f>
        <v>0</v>
      </c>
      <c r="BG1371" s="242">
        <f>IF(N1371="zákl. přenesená",J1371,0)</f>
        <v>0</v>
      </c>
      <c r="BH1371" s="242">
        <f>IF(N1371="sníž. přenesená",J1371,0)</f>
        <v>0</v>
      </c>
      <c r="BI1371" s="242">
        <f>IF(N1371="nulová",J1371,0)</f>
        <v>0</v>
      </c>
      <c r="BJ1371" s="18" t="s">
        <v>83</v>
      </c>
      <c r="BK1371" s="242">
        <f>ROUND(I1371*H1371,2)</f>
        <v>0</v>
      </c>
      <c r="BL1371" s="18" t="s">
        <v>281</v>
      </c>
      <c r="BM1371" s="241" t="s">
        <v>1523</v>
      </c>
    </row>
    <row r="1372" s="16" customFormat="1">
      <c r="A1372" s="16"/>
      <c r="B1372" s="277"/>
      <c r="C1372" s="278"/>
      <c r="D1372" s="245" t="s">
        <v>283</v>
      </c>
      <c r="E1372" s="279" t="s">
        <v>1</v>
      </c>
      <c r="F1372" s="280" t="s">
        <v>1524</v>
      </c>
      <c r="G1372" s="278"/>
      <c r="H1372" s="279" t="s">
        <v>1</v>
      </c>
      <c r="I1372" s="281"/>
      <c r="J1372" s="278"/>
      <c r="K1372" s="278"/>
      <c r="L1372" s="282"/>
      <c r="M1372" s="283"/>
      <c r="N1372" s="284"/>
      <c r="O1372" s="284"/>
      <c r="P1372" s="284"/>
      <c r="Q1372" s="284"/>
      <c r="R1372" s="284"/>
      <c r="S1372" s="284"/>
      <c r="T1372" s="285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86" t="s">
        <v>283</v>
      </c>
      <c r="AU1372" s="286" t="s">
        <v>85</v>
      </c>
      <c r="AV1372" s="16" t="s">
        <v>83</v>
      </c>
      <c r="AW1372" s="16" t="s">
        <v>32</v>
      </c>
      <c r="AX1372" s="16" t="s">
        <v>76</v>
      </c>
      <c r="AY1372" s="286" t="s">
        <v>274</v>
      </c>
    </row>
    <row r="1373" s="13" customFormat="1">
      <c r="A1373" s="13"/>
      <c r="B1373" s="243"/>
      <c r="C1373" s="244"/>
      <c r="D1373" s="245" t="s">
        <v>283</v>
      </c>
      <c r="E1373" s="246" t="s">
        <v>1</v>
      </c>
      <c r="F1373" s="247" t="s">
        <v>1525</v>
      </c>
      <c r="G1373" s="244"/>
      <c r="H1373" s="248">
        <v>93.450000000000003</v>
      </c>
      <c r="I1373" s="249"/>
      <c r="J1373" s="244"/>
      <c r="K1373" s="244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4" t="s">
        <v>283</v>
      </c>
      <c r="AU1373" s="254" t="s">
        <v>85</v>
      </c>
      <c r="AV1373" s="13" t="s">
        <v>85</v>
      </c>
      <c r="AW1373" s="13" t="s">
        <v>32</v>
      </c>
      <c r="AX1373" s="13" t="s">
        <v>76</v>
      </c>
      <c r="AY1373" s="254" t="s">
        <v>274</v>
      </c>
    </row>
    <row r="1374" s="13" customFormat="1">
      <c r="A1374" s="13"/>
      <c r="B1374" s="243"/>
      <c r="C1374" s="244"/>
      <c r="D1374" s="245" t="s">
        <v>283</v>
      </c>
      <c r="E1374" s="246" t="s">
        <v>1</v>
      </c>
      <c r="F1374" s="247" t="s">
        <v>1526</v>
      </c>
      <c r="G1374" s="244"/>
      <c r="H1374" s="248">
        <v>91.019999999999996</v>
      </c>
      <c r="I1374" s="249"/>
      <c r="J1374" s="244"/>
      <c r="K1374" s="244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4" t="s">
        <v>283</v>
      </c>
      <c r="AU1374" s="254" t="s">
        <v>85</v>
      </c>
      <c r="AV1374" s="13" t="s">
        <v>85</v>
      </c>
      <c r="AW1374" s="13" t="s">
        <v>32</v>
      </c>
      <c r="AX1374" s="13" t="s">
        <v>76</v>
      </c>
      <c r="AY1374" s="254" t="s">
        <v>274</v>
      </c>
    </row>
    <row r="1375" s="13" customFormat="1">
      <c r="A1375" s="13"/>
      <c r="B1375" s="243"/>
      <c r="C1375" s="244"/>
      <c r="D1375" s="245" t="s">
        <v>283</v>
      </c>
      <c r="E1375" s="246" t="s">
        <v>1</v>
      </c>
      <c r="F1375" s="247" t="s">
        <v>1527</v>
      </c>
      <c r="G1375" s="244"/>
      <c r="H1375" s="248">
        <v>171.84999999999999</v>
      </c>
      <c r="I1375" s="249"/>
      <c r="J1375" s="244"/>
      <c r="K1375" s="244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4" t="s">
        <v>283</v>
      </c>
      <c r="AU1375" s="254" t="s">
        <v>85</v>
      </c>
      <c r="AV1375" s="13" t="s">
        <v>85</v>
      </c>
      <c r="AW1375" s="13" t="s">
        <v>32</v>
      </c>
      <c r="AX1375" s="13" t="s">
        <v>76</v>
      </c>
      <c r="AY1375" s="254" t="s">
        <v>274</v>
      </c>
    </row>
    <row r="1376" s="14" customFormat="1">
      <c r="A1376" s="14"/>
      <c r="B1376" s="255"/>
      <c r="C1376" s="256"/>
      <c r="D1376" s="245" t="s">
        <v>283</v>
      </c>
      <c r="E1376" s="257" t="s">
        <v>1</v>
      </c>
      <c r="F1376" s="258" t="s">
        <v>285</v>
      </c>
      <c r="G1376" s="256"/>
      <c r="H1376" s="259">
        <v>356.31999999999999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5" t="s">
        <v>283</v>
      </c>
      <c r="AU1376" s="265" t="s">
        <v>85</v>
      </c>
      <c r="AV1376" s="14" t="s">
        <v>106</v>
      </c>
      <c r="AW1376" s="14" t="s">
        <v>32</v>
      </c>
      <c r="AX1376" s="14" t="s">
        <v>76</v>
      </c>
      <c r="AY1376" s="265" t="s">
        <v>274</v>
      </c>
    </row>
    <row r="1377" s="15" customFormat="1">
      <c r="A1377" s="15"/>
      <c r="B1377" s="266"/>
      <c r="C1377" s="267"/>
      <c r="D1377" s="245" t="s">
        <v>283</v>
      </c>
      <c r="E1377" s="268" t="s">
        <v>1</v>
      </c>
      <c r="F1377" s="269" t="s">
        <v>286</v>
      </c>
      <c r="G1377" s="267"/>
      <c r="H1377" s="270">
        <v>356.31999999999999</v>
      </c>
      <c r="I1377" s="271"/>
      <c r="J1377" s="267"/>
      <c r="K1377" s="267"/>
      <c r="L1377" s="272"/>
      <c r="M1377" s="273"/>
      <c r="N1377" s="274"/>
      <c r="O1377" s="274"/>
      <c r="P1377" s="274"/>
      <c r="Q1377" s="274"/>
      <c r="R1377" s="274"/>
      <c r="S1377" s="274"/>
      <c r="T1377" s="27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76" t="s">
        <v>283</v>
      </c>
      <c r="AU1377" s="276" t="s">
        <v>85</v>
      </c>
      <c r="AV1377" s="15" t="s">
        <v>281</v>
      </c>
      <c r="AW1377" s="15" t="s">
        <v>32</v>
      </c>
      <c r="AX1377" s="15" t="s">
        <v>83</v>
      </c>
      <c r="AY1377" s="276" t="s">
        <v>274</v>
      </c>
    </row>
    <row r="1378" s="2" customFormat="1" ht="24.15" customHeight="1">
      <c r="A1378" s="39"/>
      <c r="B1378" s="40"/>
      <c r="C1378" s="230" t="s">
        <v>1528</v>
      </c>
      <c r="D1378" s="230" t="s">
        <v>276</v>
      </c>
      <c r="E1378" s="231" t="s">
        <v>1529</v>
      </c>
      <c r="F1378" s="232" t="s">
        <v>1530</v>
      </c>
      <c r="G1378" s="233" t="s">
        <v>398</v>
      </c>
      <c r="H1378" s="234">
        <v>11</v>
      </c>
      <c r="I1378" s="235"/>
      <c r="J1378" s="236">
        <f>ROUND(I1378*H1378,2)</f>
        <v>0</v>
      </c>
      <c r="K1378" s="232" t="s">
        <v>280</v>
      </c>
      <c r="L1378" s="45"/>
      <c r="M1378" s="237" t="s">
        <v>1</v>
      </c>
      <c r="N1378" s="238" t="s">
        <v>41</v>
      </c>
      <c r="O1378" s="92"/>
      <c r="P1378" s="239">
        <f>O1378*H1378</f>
        <v>0</v>
      </c>
      <c r="Q1378" s="239">
        <v>0.01235</v>
      </c>
      <c r="R1378" s="239">
        <f>Q1378*H1378</f>
        <v>0.13585</v>
      </c>
      <c r="S1378" s="239">
        <v>0</v>
      </c>
      <c r="T1378" s="240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41" t="s">
        <v>281</v>
      </c>
      <c r="AT1378" s="241" t="s">
        <v>276</v>
      </c>
      <c r="AU1378" s="241" t="s">
        <v>85</v>
      </c>
      <c r="AY1378" s="18" t="s">
        <v>274</v>
      </c>
      <c r="BE1378" s="242">
        <f>IF(N1378="základní",J1378,0)</f>
        <v>0</v>
      </c>
      <c r="BF1378" s="242">
        <f>IF(N1378="snížená",J1378,0)</f>
        <v>0</v>
      </c>
      <c r="BG1378" s="242">
        <f>IF(N1378="zákl. přenesená",J1378,0)</f>
        <v>0</v>
      </c>
      <c r="BH1378" s="242">
        <f>IF(N1378="sníž. přenesená",J1378,0)</f>
        <v>0</v>
      </c>
      <c r="BI1378" s="242">
        <f>IF(N1378="nulová",J1378,0)</f>
        <v>0</v>
      </c>
      <c r="BJ1378" s="18" t="s">
        <v>83</v>
      </c>
      <c r="BK1378" s="242">
        <f>ROUND(I1378*H1378,2)</f>
        <v>0</v>
      </c>
      <c r="BL1378" s="18" t="s">
        <v>281</v>
      </c>
      <c r="BM1378" s="241" t="s">
        <v>1531</v>
      </c>
    </row>
    <row r="1379" s="13" customFormat="1">
      <c r="A1379" s="13"/>
      <c r="B1379" s="243"/>
      <c r="C1379" s="244"/>
      <c r="D1379" s="245" t="s">
        <v>283</v>
      </c>
      <c r="E1379" s="246" t="s">
        <v>1</v>
      </c>
      <c r="F1379" s="247" t="s">
        <v>1532</v>
      </c>
      <c r="G1379" s="244"/>
      <c r="H1379" s="248">
        <v>11</v>
      </c>
      <c r="I1379" s="249"/>
      <c r="J1379" s="244"/>
      <c r="K1379" s="244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4" t="s">
        <v>283</v>
      </c>
      <c r="AU1379" s="254" t="s">
        <v>85</v>
      </c>
      <c r="AV1379" s="13" t="s">
        <v>85</v>
      </c>
      <c r="AW1379" s="13" t="s">
        <v>32</v>
      </c>
      <c r="AX1379" s="13" t="s">
        <v>76</v>
      </c>
      <c r="AY1379" s="254" t="s">
        <v>274</v>
      </c>
    </row>
    <row r="1380" s="14" customFormat="1">
      <c r="A1380" s="14"/>
      <c r="B1380" s="255"/>
      <c r="C1380" s="256"/>
      <c r="D1380" s="245" t="s">
        <v>283</v>
      </c>
      <c r="E1380" s="257" t="s">
        <v>1</v>
      </c>
      <c r="F1380" s="258" t="s">
        <v>285</v>
      </c>
      <c r="G1380" s="256"/>
      <c r="H1380" s="259">
        <v>11</v>
      </c>
      <c r="I1380" s="260"/>
      <c r="J1380" s="256"/>
      <c r="K1380" s="256"/>
      <c r="L1380" s="261"/>
      <c r="M1380" s="262"/>
      <c r="N1380" s="263"/>
      <c r="O1380" s="263"/>
      <c r="P1380" s="263"/>
      <c r="Q1380" s="263"/>
      <c r="R1380" s="263"/>
      <c r="S1380" s="263"/>
      <c r="T1380" s="26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5" t="s">
        <v>283</v>
      </c>
      <c r="AU1380" s="265" t="s">
        <v>85</v>
      </c>
      <c r="AV1380" s="14" t="s">
        <v>106</v>
      </c>
      <c r="AW1380" s="14" t="s">
        <v>32</v>
      </c>
      <c r="AX1380" s="14" t="s">
        <v>76</v>
      </c>
      <c r="AY1380" s="265" t="s">
        <v>274</v>
      </c>
    </row>
    <row r="1381" s="15" customFormat="1">
      <c r="A1381" s="15"/>
      <c r="B1381" s="266"/>
      <c r="C1381" s="267"/>
      <c r="D1381" s="245" t="s">
        <v>283</v>
      </c>
      <c r="E1381" s="268" t="s">
        <v>1</v>
      </c>
      <c r="F1381" s="269" t="s">
        <v>286</v>
      </c>
      <c r="G1381" s="267"/>
      <c r="H1381" s="270">
        <v>11</v>
      </c>
      <c r="I1381" s="271"/>
      <c r="J1381" s="267"/>
      <c r="K1381" s="267"/>
      <c r="L1381" s="272"/>
      <c r="M1381" s="273"/>
      <c r="N1381" s="274"/>
      <c r="O1381" s="274"/>
      <c r="P1381" s="274"/>
      <c r="Q1381" s="274"/>
      <c r="R1381" s="274"/>
      <c r="S1381" s="274"/>
      <c r="T1381" s="27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76" t="s">
        <v>283</v>
      </c>
      <c r="AU1381" s="276" t="s">
        <v>85</v>
      </c>
      <c r="AV1381" s="15" t="s">
        <v>281</v>
      </c>
      <c r="AW1381" s="15" t="s">
        <v>32</v>
      </c>
      <c r="AX1381" s="15" t="s">
        <v>83</v>
      </c>
      <c r="AY1381" s="276" t="s">
        <v>274</v>
      </c>
    </row>
    <row r="1382" s="12" customFormat="1" ht="22.8" customHeight="1">
      <c r="A1382" s="12"/>
      <c r="B1382" s="214"/>
      <c r="C1382" s="215"/>
      <c r="D1382" s="216" t="s">
        <v>75</v>
      </c>
      <c r="E1382" s="228" t="s">
        <v>338</v>
      </c>
      <c r="F1382" s="228" t="s">
        <v>1533</v>
      </c>
      <c r="G1382" s="215"/>
      <c r="H1382" s="215"/>
      <c r="I1382" s="218"/>
      <c r="J1382" s="229">
        <f>BK1382</f>
        <v>0</v>
      </c>
      <c r="K1382" s="215"/>
      <c r="L1382" s="220"/>
      <c r="M1382" s="221"/>
      <c r="N1382" s="222"/>
      <c r="O1382" s="222"/>
      <c r="P1382" s="223">
        <f>SUM(P1383:P1414)</f>
        <v>0</v>
      </c>
      <c r="Q1382" s="222"/>
      <c r="R1382" s="223">
        <f>SUM(R1383:R1414)</f>
        <v>1.0734775000000001</v>
      </c>
      <c r="S1382" s="222"/>
      <c r="T1382" s="224">
        <f>SUM(T1383:T1414)</f>
        <v>0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25" t="s">
        <v>83</v>
      </c>
      <c r="AT1382" s="226" t="s">
        <v>75</v>
      </c>
      <c r="AU1382" s="226" t="s">
        <v>83</v>
      </c>
      <c r="AY1382" s="225" t="s">
        <v>274</v>
      </c>
      <c r="BK1382" s="227">
        <f>SUM(BK1383:BK1414)</f>
        <v>0</v>
      </c>
    </row>
    <row r="1383" s="2" customFormat="1" ht="21.75" customHeight="1">
      <c r="A1383" s="39"/>
      <c r="B1383" s="40"/>
      <c r="C1383" s="230" t="s">
        <v>1534</v>
      </c>
      <c r="D1383" s="230" t="s">
        <v>276</v>
      </c>
      <c r="E1383" s="231" t="s">
        <v>1535</v>
      </c>
      <c r="F1383" s="232" t="s">
        <v>1536</v>
      </c>
      <c r="G1383" s="233" t="s">
        <v>591</v>
      </c>
      <c r="H1383" s="234">
        <v>1</v>
      </c>
      <c r="I1383" s="235"/>
      <c r="J1383" s="236">
        <f>ROUND(I1383*H1383,2)</f>
        <v>0</v>
      </c>
      <c r="K1383" s="232" t="s">
        <v>1</v>
      </c>
      <c r="L1383" s="45"/>
      <c r="M1383" s="237" t="s">
        <v>1</v>
      </c>
      <c r="N1383" s="238" t="s">
        <v>41</v>
      </c>
      <c r="O1383" s="92"/>
      <c r="P1383" s="239">
        <f>O1383*H1383</f>
        <v>0</v>
      </c>
      <c r="Q1383" s="239">
        <v>0</v>
      </c>
      <c r="R1383" s="239">
        <f>Q1383*H1383</f>
        <v>0</v>
      </c>
      <c r="S1383" s="239">
        <v>0</v>
      </c>
      <c r="T1383" s="240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41" t="s">
        <v>281</v>
      </c>
      <c r="AT1383" s="241" t="s">
        <v>276</v>
      </c>
      <c r="AU1383" s="241" t="s">
        <v>85</v>
      </c>
      <c r="AY1383" s="18" t="s">
        <v>274</v>
      </c>
      <c r="BE1383" s="242">
        <f>IF(N1383="základní",J1383,0)</f>
        <v>0</v>
      </c>
      <c r="BF1383" s="242">
        <f>IF(N1383="snížená",J1383,0)</f>
        <v>0</v>
      </c>
      <c r="BG1383" s="242">
        <f>IF(N1383="zákl. přenesená",J1383,0)</f>
        <v>0</v>
      </c>
      <c r="BH1383" s="242">
        <f>IF(N1383="sníž. přenesená",J1383,0)</f>
        <v>0</v>
      </c>
      <c r="BI1383" s="242">
        <f>IF(N1383="nulová",J1383,0)</f>
        <v>0</v>
      </c>
      <c r="BJ1383" s="18" t="s">
        <v>83</v>
      </c>
      <c r="BK1383" s="242">
        <f>ROUND(I1383*H1383,2)</f>
        <v>0</v>
      </c>
      <c r="BL1383" s="18" t="s">
        <v>281</v>
      </c>
      <c r="BM1383" s="241" t="s">
        <v>1537</v>
      </c>
    </row>
    <row r="1384" s="2" customFormat="1" ht="16.5" customHeight="1">
      <c r="A1384" s="39"/>
      <c r="B1384" s="40"/>
      <c r="C1384" s="230" t="s">
        <v>1538</v>
      </c>
      <c r="D1384" s="230" t="s">
        <v>276</v>
      </c>
      <c r="E1384" s="231" t="s">
        <v>1539</v>
      </c>
      <c r="F1384" s="232" t="s">
        <v>1540</v>
      </c>
      <c r="G1384" s="233" t="s">
        <v>1541</v>
      </c>
      <c r="H1384" s="234">
        <v>200</v>
      </c>
      <c r="I1384" s="235"/>
      <c r="J1384" s="236">
        <f>ROUND(I1384*H1384,2)</f>
        <v>0</v>
      </c>
      <c r="K1384" s="232" t="s">
        <v>1</v>
      </c>
      <c r="L1384" s="45"/>
      <c r="M1384" s="237" t="s">
        <v>1</v>
      </c>
      <c r="N1384" s="238" t="s">
        <v>41</v>
      </c>
      <c r="O1384" s="92"/>
      <c r="P1384" s="239">
        <f>O1384*H1384</f>
        <v>0</v>
      </c>
      <c r="Q1384" s="239">
        <v>0</v>
      </c>
      <c r="R1384" s="239">
        <f>Q1384*H1384</f>
        <v>0</v>
      </c>
      <c r="S1384" s="239">
        <v>0</v>
      </c>
      <c r="T1384" s="240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41" t="s">
        <v>281</v>
      </c>
      <c r="AT1384" s="241" t="s">
        <v>276</v>
      </c>
      <c r="AU1384" s="241" t="s">
        <v>85</v>
      </c>
      <c r="AY1384" s="18" t="s">
        <v>274</v>
      </c>
      <c r="BE1384" s="242">
        <f>IF(N1384="základní",J1384,0)</f>
        <v>0</v>
      </c>
      <c r="BF1384" s="242">
        <f>IF(N1384="snížená",J1384,0)</f>
        <v>0</v>
      </c>
      <c r="BG1384" s="242">
        <f>IF(N1384="zákl. přenesená",J1384,0)</f>
        <v>0</v>
      </c>
      <c r="BH1384" s="242">
        <f>IF(N1384="sníž. přenesená",J1384,0)</f>
        <v>0</v>
      </c>
      <c r="BI1384" s="242">
        <f>IF(N1384="nulová",J1384,0)</f>
        <v>0</v>
      </c>
      <c r="BJ1384" s="18" t="s">
        <v>83</v>
      </c>
      <c r="BK1384" s="242">
        <f>ROUND(I1384*H1384,2)</f>
        <v>0</v>
      </c>
      <c r="BL1384" s="18" t="s">
        <v>281</v>
      </c>
      <c r="BM1384" s="241" t="s">
        <v>1542</v>
      </c>
    </row>
    <row r="1385" s="2" customFormat="1" ht="16.5" customHeight="1">
      <c r="A1385" s="39"/>
      <c r="B1385" s="40"/>
      <c r="C1385" s="230" t="s">
        <v>1543</v>
      </c>
      <c r="D1385" s="230" t="s">
        <v>276</v>
      </c>
      <c r="E1385" s="231" t="s">
        <v>1544</v>
      </c>
      <c r="F1385" s="232" t="s">
        <v>1545</v>
      </c>
      <c r="G1385" s="233" t="s">
        <v>591</v>
      </c>
      <c r="H1385" s="234">
        <v>1</v>
      </c>
      <c r="I1385" s="235"/>
      <c r="J1385" s="236">
        <f>ROUND(I1385*H1385,2)</f>
        <v>0</v>
      </c>
      <c r="K1385" s="232" t="s">
        <v>1</v>
      </c>
      <c r="L1385" s="45"/>
      <c r="M1385" s="237" t="s">
        <v>1</v>
      </c>
      <c r="N1385" s="238" t="s">
        <v>41</v>
      </c>
      <c r="O1385" s="92"/>
      <c r="P1385" s="239">
        <f>O1385*H1385</f>
        <v>0</v>
      </c>
      <c r="Q1385" s="239">
        <v>0</v>
      </c>
      <c r="R1385" s="239">
        <f>Q1385*H1385</f>
        <v>0</v>
      </c>
      <c r="S1385" s="239">
        <v>0</v>
      </c>
      <c r="T1385" s="240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41" t="s">
        <v>281</v>
      </c>
      <c r="AT1385" s="241" t="s">
        <v>276</v>
      </c>
      <c r="AU1385" s="241" t="s">
        <v>85</v>
      </c>
      <c r="AY1385" s="18" t="s">
        <v>274</v>
      </c>
      <c r="BE1385" s="242">
        <f>IF(N1385="základní",J1385,0)</f>
        <v>0</v>
      </c>
      <c r="BF1385" s="242">
        <f>IF(N1385="snížená",J1385,0)</f>
        <v>0</v>
      </c>
      <c r="BG1385" s="242">
        <f>IF(N1385="zákl. přenesená",J1385,0)</f>
        <v>0</v>
      </c>
      <c r="BH1385" s="242">
        <f>IF(N1385="sníž. přenesená",J1385,0)</f>
        <v>0</v>
      </c>
      <c r="BI1385" s="242">
        <f>IF(N1385="nulová",J1385,0)</f>
        <v>0</v>
      </c>
      <c r="BJ1385" s="18" t="s">
        <v>83</v>
      </c>
      <c r="BK1385" s="242">
        <f>ROUND(I1385*H1385,2)</f>
        <v>0</v>
      </c>
      <c r="BL1385" s="18" t="s">
        <v>281</v>
      </c>
      <c r="BM1385" s="241" t="s">
        <v>1546</v>
      </c>
    </row>
    <row r="1386" s="2" customFormat="1" ht="24.15" customHeight="1">
      <c r="A1386" s="39"/>
      <c r="B1386" s="40"/>
      <c r="C1386" s="230" t="s">
        <v>1547</v>
      </c>
      <c r="D1386" s="230" t="s">
        <v>276</v>
      </c>
      <c r="E1386" s="231" t="s">
        <v>1548</v>
      </c>
      <c r="F1386" s="232" t="s">
        <v>1549</v>
      </c>
      <c r="G1386" s="233" t="s">
        <v>279</v>
      </c>
      <c r="H1386" s="234">
        <v>1312.3</v>
      </c>
      <c r="I1386" s="235"/>
      <c r="J1386" s="236">
        <f>ROUND(I1386*H1386,2)</f>
        <v>0</v>
      </c>
      <c r="K1386" s="232" t="s">
        <v>280</v>
      </c>
      <c r="L1386" s="45"/>
      <c r="M1386" s="237" t="s">
        <v>1</v>
      </c>
      <c r="N1386" s="238" t="s">
        <v>41</v>
      </c>
      <c r="O1386" s="92"/>
      <c r="P1386" s="239">
        <f>O1386*H1386</f>
        <v>0</v>
      </c>
      <c r="Q1386" s="239">
        <v>0.00046999999999999999</v>
      </c>
      <c r="R1386" s="239">
        <f>Q1386*H1386</f>
        <v>0.61678099999999991</v>
      </c>
      <c r="S1386" s="239">
        <v>0</v>
      </c>
      <c r="T1386" s="240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41" t="s">
        <v>281</v>
      </c>
      <c r="AT1386" s="241" t="s">
        <v>276</v>
      </c>
      <c r="AU1386" s="241" t="s">
        <v>85</v>
      </c>
      <c r="AY1386" s="18" t="s">
        <v>274</v>
      </c>
      <c r="BE1386" s="242">
        <f>IF(N1386="základní",J1386,0)</f>
        <v>0</v>
      </c>
      <c r="BF1386" s="242">
        <f>IF(N1386="snížená",J1386,0)</f>
        <v>0</v>
      </c>
      <c r="BG1386" s="242">
        <f>IF(N1386="zákl. přenesená",J1386,0)</f>
        <v>0</v>
      </c>
      <c r="BH1386" s="242">
        <f>IF(N1386="sníž. přenesená",J1386,0)</f>
        <v>0</v>
      </c>
      <c r="BI1386" s="242">
        <f>IF(N1386="nulová",J1386,0)</f>
        <v>0</v>
      </c>
      <c r="BJ1386" s="18" t="s">
        <v>83</v>
      </c>
      <c r="BK1386" s="242">
        <f>ROUND(I1386*H1386,2)</f>
        <v>0</v>
      </c>
      <c r="BL1386" s="18" t="s">
        <v>281</v>
      </c>
      <c r="BM1386" s="241" t="s">
        <v>1550</v>
      </c>
    </row>
    <row r="1387" s="16" customFormat="1">
      <c r="A1387" s="16"/>
      <c r="B1387" s="277"/>
      <c r="C1387" s="278"/>
      <c r="D1387" s="245" t="s">
        <v>283</v>
      </c>
      <c r="E1387" s="279" t="s">
        <v>1</v>
      </c>
      <c r="F1387" s="280" t="s">
        <v>352</v>
      </c>
      <c r="G1387" s="278"/>
      <c r="H1387" s="279" t="s">
        <v>1</v>
      </c>
      <c r="I1387" s="281"/>
      <c r="J1387" s="278"/>
      <c r="K1387" s="278"/>
      <c r="L1387" s="282"/>
      <c r="M1387" s="283"/>
      <c r="N1387" s="284"/>
      <c r="O1387" s="284"/>
      <c r="P1387" s="284"/>
      <c r="Q1387" s="284"/>
      <c r="R1387" s="284"/>
      <c r="S1387" s="284"/>
      <c r="T1387" s="285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T1387" s="286" t="s">
        <v>283</v>
      </c>
      <c r="AU1387" s="286" t="s">
        <v>85</v>
      </c>
      <c r="AV1387" s="16" t="s">
        <v>83</v>
      </c>
      <c r="AW1387" s="16" t="s">
        <v>32</v>
      </c>
      <c r="AX1387" s="16" t="s">
        <v>76</v>
      </c>
      <c r="AY1387" s="286" t="s">
        <v>274</v>
      </c>
    </row>
    <row r="1388" s="13" customFormat="1">
      <c r="A1388" s="13"/>
      <c r="B1388" s="243"/>
      <c r="C1388" s="244"/>
      <c r="D1388" s="245" t="s">
        <v>283</v>
      </c>
      <c r="E1388" s="246" t="s">
        <v>1</v>
      </c>
      <c r="F1388" s="247" t="s">
        <v>1551</v>
      </c>
      <c r="G1388" s="244"/>
      <c r="H1388" s="248">
        <v>439.88999999999999</v>
      </c>
      <c r="I1388" s="249"/>
      <c r="J1388" s="244"/>
      <c r="K1388" s="244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4" t="s">
        <v>283</v>
      </c>
      <c r="AU1388" s="254" t="s">
        <v>85</v>
      </c>
      <c r="AV1388" s="13" t="s">
        <v>85</v>
      </c>
      <c r="AW1388" s="13" t="s">
        <v>32</v>
      </c>
      <c r="AX1388" s="13" t="s">
        <v>76</v>
      </c>
      <c r="AY1388" s="254" t="s">
        <v>274</v>
      </c>
    </row>
    <row r="1389" s="13" customFormat="1">
      <c r="A1389" s="13"/>
      <c r="B1389" s="243"/>
      <c r="C1389" s="244"/>
      <c r="D1389" s="245" t="s">
        <v>283</v>
      </c>
      <c r="E1389" s="246" t="s">
        <v>1</v>
      </c>
      <c r="F1389" s="247" t="s">
        <v>1552</v>
      </c>
      <c r="G1389" s="244"/>
      <c r="H1389" s="248">
        <v>142.285</v>
      </c>
      <c r="I1389" s="249"/>
      <c r="J1389" s="244"/>
      <c r="K1389" s="244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4" t="s">
        <v>283</v>
      </c>
      <c r="AU1389" s="254" t="s">
        <v>85</v>
      </c>
      <c r="AV1389" s="13" t="s">
        <v>85</v>
      </c>
      <c r="AW1389" s="13" t="s">
        <v>32</v>
      </c>
      <c r="AX1389" s="13" t="s">
        <v>76</v>
      </c>
      <c r="AY1389" s="254" t="s">
        <v>274</v>
      </c>
    </row>
    <row r="1390" s="13" customFormat="1">
      <c r="A1390" s="13"/>
      <c r="B1390" s="243"/>
      <c r="C1390" s="244"/>
      <c r="D1390" s="245" t="s">
        <v>283</v>
      </c>
      <c r="E1390" s="246" t="s">
        <v>1</v>
      </c>
      <c r="F1390" s="247" t="s">
        <v>1553</v>
      </c>
      <c r="G1390" s="244"/>
      <c r="H1390" s="248">
        <v>370.69999999999999</v>
      </c>
      <c r="I1390" s="249"/>
      <c r="J1390" s="244"/>
      <c r="K1390" s="244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4" t="s">
        <v>283</v>
      </c>
      <c r="AU1390" s="254" t="s">
        <v>85</v>
      </c>
      <c r="AV1390" s="13" t="s">
        <v>85</v>
      </c>
      <c r="AW1390" s="13" t="s">
        <v>32</v>
      </c>
      <c r="AX1390" s="13" t="s">
        <v>76</v>
      </c>
      <c r="AY1390" s="254" t="s">
        <v>274</v>
      </c>
    </row>
    <row r="1391" s="13" customFormat="1">
      <c r="A1391" s="13"/>
      <c r="B1391" s="243"/>
      <c r="C1391" s="244"/>
      <c r="D1391" s="245" t="s">
        <v>283</v>
      </c>
      <c r="E1391" s="246" t="s">
        <v>1</v>
      </c>
      <c r="F1391" s="247" t="s">
        <v>1554</v>
      </c>
      <c r="G1391" s="244"/>
      <c r="H1391" s="248">
        <v>359.42500000000001</v>
      </c>
      <c r="I1391" s="249"/>
      <c r="J1391" s="244"/>
      <c r="K1391" s="244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4" t="s">
        <v>283</v>
      </c>
      <c r="AU1391" s="254" t="s">
        <v>85</v>
      </c>
      <c r="AV1391" s="13" t="s">
        <v>85</v>
      </c>
      <c r="AW1391" s="13" t="s">
        <v>32</v>
      </c>
      <c r="AX1391" s="13" t="s">
        <v>76</v>
      </c>
      <c r="AY1391" s="254" t="s">
        <v>274</v>
      </c>
    </row>
    <row r="1392" s="14" customFormat="1">
      <c r="A1392" s="14"/>
      <c r="B1392" s="255"/>
      <c r="C1392" s="256"/>
      <c r="D1392" s="245" t="s">
        <v>283</v>
      </c>
      <c r="E1392" s="257" t="s">
        <v>1</v>
      </c>
      <c r="F1392" s="258" t="s">
        <v>285</v>
      </c>
      <c r="G1392" s="256"/>
      <c r="H1392" s="259">
        <v>1312.3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5" t="s">
        <v>283</v>
      </c>
      <c r="AU1392" s="265" t="s">
        <v>85</v>
      </c>
      <c r="AV1392" s="14" t="s">
        <v>106</v>
      </c>
      <c r="AW1392" s="14" t="s">
        <v>32</v>
      </c>
      <c r="AX1392" s="14" t="s">
        <v>76</v>
      </c>
      <c r="AY1392" s="265" t="s">
        <v>274</v>
      </c>
    </row>
    <row r="1393" s="15" customFormat="1">
      <c r="A1393" s="15"/>
      <c r="B1393" s="266"/>
      <c r="C1393" s="267"/>
      <c r="D1393" s="245" t="s">
        <v>283</v>
      </c>
      <c r="E1393" s="268" t="s">
        <v>1</v>
      </c>
      <c r="F1393" s="269" t="s">
        <v>286</v>
      </c>
      <c r="G1393" s="267"/>
      <c r="H1393" s="270">
        <v>1312.3</v>
      </c>
      <c r="I1393" s="271"/>
      <c r="J1393" s="267"/>
      <c r="K1393" s="267"/>
      <c r="L1393" s="272"/>
      <c r="M1393" s="273"/>
      <c r="N1393" s="274"/>
      <c r="O1393" s="274"/>
      <c r="P1393" s="274"/>
      <c r="Q1393" s="274"/>
      <c r="R1393" s="274"/>
      <c r="S1393" s="274"/>
      <c r="T1393" s="27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76" t="s">
        <v>283</v>
      </c>
      <c r="AU1393" s="276" t="s">
        <v>85</v>
      </c>
      <c r="AV1393" s="15" t="s">
        <v>281</v>
      </c>
      <c r="AW1393" s="15" t="s">
        <v>32</v>
      </c>
      <c r="AX1393" s="15" t="s">
        <v>83</v>
      </c>
      <c r="AY1393" s="276" t="s">
        <v>274</v>
      </c>
    </row>
    <row r="1394" s="2" customFormat="1" ht="33" customHeight="1">
      <c r="A1394" s="39"/>
      <c r="B1394" s="40"/>
      <c r="C1394" s="230" t="s">
        <v>1555</v>
      </c>
      <c r="D1394" s="230" t="s">
        <v>276</v>
      </c>
      <c r="E1394" s="231" t="s">
        <v>1556</v>
      </c>
      <c r="F1394" s="232" t="s">
        <v>1557</v>
      </c>
      <c r="G1394" s="233" t="s">
        <v>279</v>
      </c>
      <c r="H1394" s="234">
        <v>936</v>
      </c>
      <c r="I1394" s="235"/>
      <c r="J1394" s="236">
        <f>ROUND(I1394*H1394,2)</f>
        <v>0</v>
      </c>
      <c r="K1394" s="232" t="s">
        <v>280</v>
      </c>
      <c r="L1394" s="45"/>
      <c r="M1394" s="237" t="s">
        <v>1</v>
      </c>
      <c r="N1394" s="238" t="s">
        <v>41</v>
      </c>
      <c r="O1394" s="92"/>
      <c r="P1394" s="239">
        <f>O1394*H1394</f>
        <v>0</v>
      </c>
      <c r="Q1394" s="239">
        <v>0</v>
      </c>
      <c r="R1394" s="239">
        <f>Q1394*H1394</f>
        <v>0</v>
      </c>
      <c r="S1394" s="239">
        <v>0</v>
      </c>
      <c r="T1394" s="240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41" t="s">
        <v>281</v>
      </c>
      <c r="AT1394" s="241" t="s">
        <v>276</v>
      </c>
      <c r="AU1394" s="241" t="s">
        <v>85</v>
      </c>
      <c r="AY1394" s="18" t="s">
        <v>274</v>
      </c>
      <c r="BE1394" s="242">
        <f>IF(N1394="základní",J1394,0)</f>
        <v>0</v>
      </c>
      <c r="BF1394" s="242">
        <f>IF(N1394="snížená",J1394,0)</f>
        <v>0</v>
      </c>
      <c r="BG1394" s="242">
        <f>IF(N1394="zákl. přenesená",J1394,0)</f>
        <v>0</v>
      </c>
      <c r="BH1394" s="242">
        <f>IF(N1394="sníž. přenesená",J1394,0)</f>
        <v>0</v>
      </c>
      <c r="BI1394" s="242">
        <f>IF(N1394="nulová",J1394,0)</f>
        <v>0</v>
      </c>
      <c r="BJ1394" s="18" t="s">
        <v>83</v>
      </c>
      <c r="BK1394" s="242">
        <f>ROUND(I1394*H1394,2)</f>
        <v>0</v>
      </c>
      <c r="BL1394" s="18" t="s">
        <v>281</v>
      </c>
      <c r="BM1394" s="241" t="s">
        <v>1558</v>
      </c>
    </row>
    <row r="1395" s="13" customFormat="1">
      <c r="A1395" s="13"/>
      <c r="B1395" s="243"/>
      <c r="C1395" s="244"/>
      <c r="D1395" s="245" t="s">
        <v>283</v>
      </c>
      <c r="E1395" s="246" t="s">
        <v>1</v>
      </c>
      <c r="F1395" s="247" t="s">
        <v>1559</v>
      </c>
      <c r="G1395" s="244"/>
      <c r="H1395" s="248">
        <v>936</v>
      </c>
      <c r="I1395" s="249"/>
      <c r="J1395" s="244"/>
      <c r="K1395" s="244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4" t="s">
        <v>283</v>
      </c>
      <c r="AU1395" s="254" t="s">
        <v>85</v>
      </c>
      <c r="AV1395" s="13" t="s">
        <v>85</v>
      </c>
      <c r="AW1395" s="13" t="s">
        <v>32</v>
      </c>
      <c r="AX1395" s="13" t="s">
        <v>76</v>
      </c>
      <c r="AY1395" s="254" t="s">
        <v>274</v>
      </c>
    </row>
    <row r="1396" s="14" customFormat="1">
      <c r="A1396" s="14"/>
      <c r="B1396" s="255"/>
      <c r="C1396" s="256"/>
      <c r="D1396" s="245" t="s">
        <v>283</v>
      </c>
      <c r="E1396" s="257" t="s">
        <v>1</v>
      </c>
      <c r="F1396" s="258" t="s">
        <v>285</v>
      </c>
      <c r="G1396" s="256"/>
      <c r="H1396" s="259">
        <v>936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5" t="s">
        <v>283</v>
      </c>
      <c r="AU1396" s="265" t="s">
        <v>85</v>
      </c>
      <c r="AV1396" s="14" t="s">
        <v>106</v>
      </c>
      <c r="AW1396" s="14" t="s">
        <v>32</v>
      </c>
      <c r="AX1396" s="14" t="s">
        <v>76</v>
      </c>
      <c r="AY1396" s="265" t="s">
        <v>274</v>
      </c>
    </row>
    <row r="1397" s="15" customFormat="1">
      <c r="A1397" s="15"/>
      <c r="B1397" s="266"/>
      <c r="C1397" s="267"/>
      <c r="D1397" s="245" t="s">
        <v>283</v>
      </c>
      <c r="E1397" s="268" t="s">
        <v>187</v>
      </c>
      <c r="F1397" s="269" t="s">
        <v>286</v>
      </c>
      <c r="G1397" s="267"/>
      <c r="H1397" s="270">
        <v>936</v>
      </c>
      <c r="I1397" s="271"/>
      <c r="J1397" s="267"/>
      <c r="K1397" s="267"/>
      <c r="L1397" s="272"/>
      <c r="M1397" s="273"/>
      <c r="N1397" s="274"/>
      <c r="O1397" s="274"/>
      <c r="P1397" s="274"/>
      <c r="Q1397" s="274"/>
      <c r="R1397" s="274"/>
      <c r="S1397" s="274"/>
      <c r="T1397" s="27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76" t="s">
        <v>283</v>
      </c>
      <c r="AU1397" s="276" t="s">
        <v>85</v>
      </c>
      <c r="AV1397" s="15" t="s">
        <v>281</v>
      </c>
      <c r="AW1397" s="15" t="s">
        <v>32</v>
      </c>
      <c r="AX1397" s="15" t="s">
        <v>83</v>
      </c>
      <c r="AY1397" s="276" t="s">
        <v>274</v>
      </c>
    </row>
    <row r="1398" s="2" customFormat="1" ht="33" customHeight="1">
      <c r="A1398" s="39"/>
      <c r="B1398" s="40"/>
      <c r="C1398" s="230" t="s">
        <v>1560</v>
      </c>
      <c r="D1398" s="230" t="s">
        <v>276</v>
      </c>
      <c r="E1398" s="231" t="s">
        <v>1561</v>
      </c>
      <c r="F1398" s="232" t="s">
        <v>1562</v>
      </c>
      <c r="G1398" s="233" t="s">
        <v>279</v>
      </c>
      <c r="H1398" s="234">
        <v>56160</v>
      </c>
      <c r="I1398" s="235"/>
      <c r="J1398" s="236">
        <f>ROUND(I1398*H1398,2)</f>
        <v>0</v>
      </c>
      <c r="K1398" s="232" t="s">
        <v>280</v>
      </c>
      <c r="L1398" s="45"/>
      <c r="M1398" s="237" t="s">
        <v>1</v>
      </c>
      <c r="N1398" s="238" t="s">
        <v>41</v>
      </c>
      <c r="O1398" s="92"/>
      <c r="P1398" s="239">
        <f>O1398*H1398</f>
        <v>0</v>
      </c>
      <c r="Q1398" s="239">
        <v>0</v>
      </c>
      <c r="R1398" s="239">
        <f>Q1398*H1398</f>
        <v>0</v>
      </c>
      <c r="S1398" s="239">
        <v>0</v>
      </c>
      <c r="T1398" s="240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41" t="s">
        <v>281</v>
      </c>
      <c r="AT1398" s="241" t="s">
        <v>276</v>
      </c>
      <c r="AU1398" s="241" t="s">
        <v>85</v>
      </c>
      <c r="AY1398" s="18" t="s">
        <v>274</v>
      </c>
      <c r="BE1398" s="242">
        <f>IF(N1398="základní",J1398,0)</f>
        <v>0</v>
      </c>
      <c r="BF1398" s="242">
        <f>IF(N1398="snížená",J1398,0)</f>
        <v>0</v>
      </c>
      <c r="BG1398" s="242">
        <f>IF(N1398="zákl. přenesená",J1398,0)</f>
        <v>0</v>
      </c>
      <c r="BH1398" s="242">
        <f>IF(N1398="sníž. přenesená",J1398,0)</f>
        <v>0</v>
      </c>
      <c r="BI1398" s="242">
        <f>IF(N1398="nulová",J1398,0)</f>
        <v>0</v>
      </c>
      <c r="BJ1398" s="18" t="s">
        <v>83</v>
      </c>
      <c r="BK1398" s="242">
        <f>ROUND(I1398*H1398,2)</f>
        <v>0</v>
      </c>
      <c r="BL1398" s="18" t="s">
        <v>281</v>
      </c>
      <c r="BM1398" s="241" t="s">
        <v>1563</v>
      </c>
    </row>
    <row r="1399" s="13" customFormat="1">
      <c r="A1399" s="13"/>
      <c r="B1399" s="243"/>
      <c r="C1399" s="244"/>
      <c r="D1399" s="245" t="s">
        <v>283</v>
      </c>
      <c r="E1399" s="246" t="s">
        <v>1</v>
      </c>
      <c r="F1399" s="247" t="s">
        <v>1564</v>
      </c>
      <c r="G1399" s="244"/>
      <c r="H1399" s="248">
        <v>56160</v>
      </c>
      <c r="I1399" s="249"/>
      <c r="J1399" s="244"/>
      <c r="K1399" s="244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4" t="s">
        <v>283</v>
      </c>
      <c r="AU1399" s="254" t="s">
        <v>85</v>
      </c>
      <c r="AV1399" s="13" t="s">
        <v>85</v>
      </c>
      <c r="AW1399" s="13" t="s">
        <v>32</v>
      </c>
      <c r="AX1399" s="13" t="s">
        <v>76</v>
      </c>
      <c r="AY1399" s="254" t="s">
        <v>274</v>
      </c>
    </row>
    <row r="1400" s="14" customFormat="1">
      <c r="A1400" s="14"/>
      <c r="B1400" s="255"/>
      <c r="C1400" s="256"/>
      <c r="D1400" s="245" t="s">
        <v>283</v>
      </c>
      <c r="E1400" s="257" t="s">
        <v>1</v>
      </c>
      <c r="F1400" s="258" t="s">
        <v>285</v>
      </c>
      <c r="G1400" s="256"/>
      <c r="H1400" s="259">
        <v>56160</v>
      </c>
      <c r="I1400" s="260"/>
      <c r="J1400" s="256"/>
      <c r="K1400" s="256"/>
      <c r="L1400" s="261"/>
      <c r="M1400" s="262"/>
      <c r="N1400" s="263"/>
      <c r="O1400" s="263"/>
      <c r="P1400" s="263"/>
      <c r="Q1400" s="263"/>
      <c r="R1400" s="263"/>
      <c r="S1400" s="263"/>
      <c r="T1400" s="26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5" t="s">
        <v>283</v>
      </c>
      <c r="AU1400" s="265" t="s">
        <v>85</v>
      </c>
      <c r="AV1400" s="14" t="s">
        <v>106</v>
      </c>
      <c r="AW1400" s="14" t="s">
        <v>32</v>
      </c>
      <c r="AX1400" s="14" t="s">
        <v>76</v>
      </c>
      <c r="AY1400" s="265" t="s">
        <v>274</v>
      </c>
    </row>
    <row r="1401" s="15" customFormat="1">
      <c r="A1401" s="15"/>
      <c r="B1401" s="266"/>
      <c r="C1401" s="267"/>
      <c r="D1401" s="245" t="s">
        <v>283</v>
      </c>
      <c r="E1401" s="268" t="s">
        <v>1</v>
      </c>
      <c r="F1401" s="269" t="s">
        <v>286</v>
      </c>
      <c r="G1401" s="267"/>
      <c r="H1401" s="270">
        <v>56160</v>
      </c>
      <c r="I1401" s="271"/>
      <c r="J1401" s="267"/>
      <c r="K1401" s="267"/>
      <c r="L1401" s="272"/>
      <c r="M1401" s="273"/>
      <c r="N1401" s="274"/>
      <c r="O1401" s="274"/>
      <c r="P1401" s="274"/>
      <c r="Q1401" s="274"/>
      <c r="R1401" s="274"/>
      <c r="S1401" s="274"/>
      <c r="T1401" s="27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76" t="s">
        <v>283</v>
      </c>
      <c r="AU1401" s="276" t="s">
        <v>85</v>
      </c>
      <c r="AV1401" s="15" t="s">
        <v>281</v>
      </c>
      <c r="AW1401" s="15" t="s">
        <v>32</v>
      </c>
      <c r="AX1401" s="15" t="s">
        <v>83</v>
      </c>
      <c r="AY1401" s="276" t="s">
        <v>274</v>
      </c>
    </row>
    <row r="1402" s="2" customFormat="1" ht="33" customHeight="1">
      <c r="A1402" s="39"/>
      <c r="B1402" s="40"/>
      <c r="C1402" s="230" t="s">
        <v>1565</v>
      </c>
      <c r="D1402" s="230" t="s">
        <v>276</v>
      </c>
      <c r="E1402" s="231" t="s">
        <v>1566</v>
      </c>
      <c r="F1402" s="232" t="s">
        <v>1567</v>
      </c>
      <c r="G1402" s="233" t="s">
        <v>279</v>
      </c>
      <c r="H1402" s="234">
        <v>936</v>
      </c>
      <c r="I1402" s="235"/>
      <c r="J1402" s="236">
        <f>ROUND(I1402*H1402,2)</f>
        <v>0</v>
      </c>
      <c r="K1402" s="232" t="s">
        <v>280</v>
      </c>
      <c r="L1402" s="45"/>
      <c r="M1402" s="237" t="s">
        <v>1</v>
      </c>
      <c r="N1402" s="238" t="s">
        <v>41</v>
      </c>
      <c r="O1402" s="92"/>
      <c r="P1402" s="239">
        <f>O1402*H1402</f>
        <v>0</v>
      </c>
      <c r="Q1402" s="239">
        <v>0</v>
      </c>
      <c r="R1402" s="239">
        <f>Q1402*H1402</f>
        <v>0</v>
      </c>
      <c r="S1402" s="239">
        <v>0</v>
      </c>
      <c r="T1402" s="240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41" t="s">
        <v>281</v>
      </c>
      <c r="AT1402" s="241" t="s">
        <v>276</v>
      </c>
      <c r="AU1402" s="241" t="s">
        <v>85</v>
      </c>
      <c r="AY1402" s="18" t="s">
        <v>274</v>
      </c>
      <c r="BE1402" s="242">
        <f>IF(N1402="základní",J1402,0)</f>
        <v>0</v>
      </c>
      <c r="BF1402" s="242">
        <f>IF(N1402="snížená",J1402,0)</f>
        <v>0</v>
      </c>
      <c r="BG1402" s="242">
        <f>IF(N1402="zákl. přenesená",J1402,0)</f>
        <v>0</v>
      </c>
      <c r="BH1402" s="242">
        <f>IF(N1402="sníž. přenesená",J1402,0)</f>
        <v>0</v>
      </c>
      <c r="BI1402" s="242">
        <f>IF(N1402="nulová",J1402,0)</f>
        <v>0</v>
      </c>
      <c r="BJ1402" s="18" t="s">
        <v>83</v>
      </c>
      <c r="BK1402" s="242">
        <f>ROUND(I1402*H1402,2)</f>
        <v>0</v>
      </c>
      <c r="BL1402" s="18" t="s">
        <v>281</v>
      </c>
      <c r="BM1402" s="241" t="s">
        <v>1568</v>
      </c>
    </row>
    <row r="1403" s="13" customFormat="1">
      <c r="A1403" s="13"/>
      <c r="B1403" s="243"/>
      <c r="C1403" s="244"/>
      <c r="D1403" s="245" t="s">
        <v>283</v>
      </c>
      <c r="E1403" s="246" t="s">
        <v>1</v>
      </c>
      <c r="F1403" s="247" t="s">
        <v>187</v>
      </c>
      <c r="G1403" s="244"/>
      <c r="H1403" s="248">
        <v>936</v>
      </c>
      <c r="I1403" s="249"/>
      <c r="J1403" s="244"/>
      <c r="K1403" s="244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4" t="s">
        <v>283</v>
      </c>
      <c r="AU1403" s="254" t="s">
        <v>85</v>
      </c>
      <c r="AV1403" s="13" t="s">
        <v>85</v>
      </c>
      <c r="AW1403" s="13" t="s">
        <v>32</v>
      </c>
      <c r="AX1403" s="13" t="s">
        <v>76</v>
      </c>
      <c r="AY1403" s="254" t="s">
        <v>274</v>
      </c>
    </row>
    <row r="1404" s="14" customFormat="1">
      <c r="A1404" s="14"/>
      <c r="B1404" s="255"/>
      <c r="C1404" s="256"/>
      <c r="D1404" s="245" t="s">
        <v>283</v>
      </c>
      <c r="E1404" s="257" t="s">
        <v>1</v>
      </c>
      <c r="F1404" s="258" t="s">
        <v>285</v>
      </c>
      <c r="G1404" s="256"/>
      <c r="H1404" s="259">
        <v>936</v>
      </c>
      <c r="I1404" s="260"/>
      <c r="J1404" s="256"/>
      <c r="K1404" s="256"/>
      <c r="L1404" s="261"/>
      <c r="M1404" s="262"/>
      <c r="N1404" s="263"/>
      <c r="O1404" s="263"/>
      <c r="P1404" s="263"/>
      <c r="Q1404" s="263"/>
      <c r="R1404" s="263"/>
      <c r="S1404" s="263"/>
      <c r="T1404" s="26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5" t="s">
        <v>283</v>
      </c>
      <c r="AU1404" s="265" t="s">
        <v>85</v>
      </c>
      <c r="AV1404" s="14" t="s">
        <v>106</v>
      </c>
      <c r="AW1404" s="14" t="s">
        <v>32</v>
      </c>
      <c r="AX1404" s="14" t="s">
        <v>76</v>
      </c>
      <c r="AY1404" s="265" t="s">
        <v>274</v>
      </c>
    </row>
    <row r="1405" s="15" customFormat="1">
      <c r="A1405" s="15"/>
      <c r="B1405" s="266"/>
      <c r="C1405" s="267"/>
      <c r="D1405" s="245" t="s">
        <v>283</v>
      </c>
      <c r="E1405" s="268" t="s">
        <v>1</v>
      </c>
      <c r="F1405" s="269" t="s">
        <v>286</v>
      </c>
      <c r="G1405" s="267"/>
      <c r="H1405" s="270">
        <v>936</v>
      </c>
      <c r="I1405" s="271"/>
      <c r="J1405" s="267"/>
      <c r="K1405" s="267"/>
      <c r="L1405" s="272"/>
      <c r="M1405" s="273"/>
      <c r="N1405" s="274"/>
      <c r="O1405" s="274"/>
      <c r="P1405" s="274"/>
      <c r="Q1405" s="274"/>
      <c r="R1405" s="274"/>
      <c r="S1405" s="274"/>
      <c r="T1405" s="27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76" t="s">
        <v>283</v>
      </c>
      <c r="AU1405" s="276" t="s">
        <v>85</v>
      </c>
      <c r="AV1405" s="15" t="s">
        <v>281</v>
      </c>
      <c r="AW1405" s="15" t="s">
        <v>32</v>
      </c>
      <c r="AX1405" s="15" t="s">
        <v>83</v>
      </c>
      <c r="AY1405" s="276" t="s">
        <v>274</v>
      </c>
    </row>
    <row r="1406" s="2" customFormat="1" ht="37.8" customHeight="1">
      <c r="A1406" s="39"/>
      <c r="B1406" s="40"/>
      <c r="C1406" s="230" t="s">
        <v>1569</v>
      </c>
      <c r="D1406" s="230" t="s">
        <v>276</v>
      </c>
      <c r="E1406" s="231" t="s">
        <v>1570</v>
      </c>
      <c r="F1406" s="232" t="s">
        <v>1571</v>
      </c>
      <c r="G1406" s="233" t="s">
        <v>279</v>
      </c>
      <c r="H1406" s="234">
        <v>1846.3699999999999</v>
      </c>
      <c r="I1406" s="235"/>
      <c r="J1406" s="236">
        <f>ROUND(I1406*H1406,2)</f>
        <v>0</v>
      </c>
      <c r="K1406" s="232" t="s">
        <v>280</v>
      </c>
      <c r="L1406" s="45"/>
      <c r="M1406" s="237" t="s">
        <v>1</v>
      </c>
      <c r="N1406" s="238" t="s">
        <v>41</v>
      </c>
      <c r="O1406" s="92"/>
      <c r="P1406" s="239">
        <f>O1406*H1406</f>
        <v>0</v>
      </c>
      <c r="Q1406" s="239">
        <v>0.00021000000000000001</v>
      </c>
      <c r="R1406" s="239">
        <f>Q1406*H1406</f>
        <v>0.38773770000000002</v>
      </c>
      <c r="S1406" s="239">
        <v>0</v>
      </c>
      <c r="T1406" s="240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41" t="s">
        <v>281</v>
      </c>
      <c r="AT1406" s="241" t="s">
        <v>276</v>
      </c>
      <c r="AU1406" s="241" t="s">
        <v>85</v>
      </c>
      <c r="AY1406" s="18" t="s">
        <v>274</v>
      </c>
      <c r="BE1406" s="242">
        <f>IF(N1406="základní",J1406,0)</f>
        <v>0</v>
      </c>
      <c r="BF1406" s="242">
        <f>IF(N1406="snížená",J1406,0)</f>
        <v>0</v>
      </c>
      <c r="BG1406" s="242">
        <f>IF(N1406="zákl. přenesená",J1406,0)</f>
        <v>0</v>
      </c>
      <c r="BH1406" s="242">
        <f>IF(N1406="sníž. přenesená",J1406,0)</f>
        <v>0</v>
      </c>
      <c r="BI1406" s="242">
        <f>IF(N1406="nulová",J1406,0)</f>
        <v>0</v>
      </c>
      <c r="BJ1406" s="18" t="s">
        <v>83</v>
      </c>
      <c r="BK1406" s="242">
        <f>ROUND(I1406*H1406,2)</f>
        <v>0</v>
      </c>
      <c r="BL1406" s="18" t="s">
        <v>281</v>
      </c>
      <c r="BM1406" s="241" t="s">
        <v>1572</v>
      </c>
    </row>
    <row r="1407" s="13" customFormat="1">
      <c r="A1407" s="13"/>
      <c r="B1407" s="243"/>
      <c r="C1407" s="244"/>
      <c r="D1407" s="245" t="s">
        <v>283</v>
      </c>
      <c r="E1407" s="246" t="s">
        <v>1</v>
      </c>
      <c r="F1407" s="247" t="s">
        <v>1573</v>
      </c>
      <c r="G1407" s="244"/>
      <c r="H1407" s="248">
        <v>1720</v>
      </c>
      <c r="I1407" s="249"/>
      <c r="J1407" s="244"/>
      <c r="K1407" s="244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4" t="s">
        <v>283</v>
      </c>
      <c r="AU1407" s="254" t="s">
        <v>85</v>
      </c>
      <c r="AV1407" s="13" t="s">
        <v>85</v>
      </c>
      <c r="AW1407" s="13" t="s">
        <v>32</v>
      </c>
      <c r="AX1407" s="13" t="s">
        <v>76</v>
      </c>
      <c r="AY1407" s="254" t="s">
        <v>274</v>
      </c>
    </row>
    <row r="1408" s="13" customFormat="1">
      <c r="A1408" s="13"/>
      <c r="B1408" s="243"/>
      <c r="C1408" s="244"/>
      <c r="D1408" s="245" t="s">
        <v>283</v>
      </c>
      <c r="E1408" s="246" t="s">
        <v>1</v>
      </c>
      <c r="F1408" s="247" t="s">
        <v>198</v>
      </c>
      <c r="G1408" s="244"/>
      <c r="H1408" s="248">
        <v>126.37000000000001</v>
      </c>
      <c r="I1408" s="249"/>
      <c r="J1408" s="244"/>
      <c r="K1408" s="244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4" t="s">
        <v>283</v>
      </c>
      <c r="AU1408" s="254" t="s">
        <v>85</v>
      </c>
      <c r="AV1408" s="13" t="s">
        <v>85</v>
      </c>
      <c r="AW1408" s="13" t="s">
        <v>32</v>
      </c>
      <c r="AX1408" s="13" t="s">
        <v>76</v>
      </c>
      <c r="AY1408" s="254" t="s">
        <v>274</v>
      </c>
    </row>
    <row r="1409" s="14" customFormat="1">
      <c r="A1409" s="14"/>
      <c r="B1409" s="255"/>
      <c r="C1409" s="256"/>
      <c r="D1409" s="245" t="s">
        <v>283</v>
      </c>
      <c r="E1409" s="257" t="s">
        <v>1</v>
      </c>
      <c r="F1409" s="258" t="s">
        <v>285</v>
      </c>
      <c r="G1409" s="256"/>
      <c r="H1409" s="259">
        <v>1846.3699999999999</v>
      </c>
      <c r="I1409" s="260"/>
      <c r="J1409" s="256"/>
      <c r="K1409" s="256"/>
      <c r="L1409" s="261"/>
      <c r="M1409" s="262"/>
      <c r="N1409" s="263"/>
      <c r="O1409" s="263"/>
      <c r="P1409" s="263"/>
      <c r="Q1409" s="263"/>
      <c r="R1409" s="263"/>
      <c r="S1409" s="263"/>
      <c r="T1409" s="26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5" t="s">
        <v>283</v>
      </c>
      <c r="AU1409" s="265" t="s">
        <v>85</v>
      </c>
      <c r="AV1409" s="14" t="s">
        <v>106</v>
      </c>
      <c r="AW1409" s="14" t="s">
        <v>32</v>
      </c>
      <c r="AX1409" s="14" t="s">
        <v>76</v>
      </c>
      <c r="AY1409" s="265" t="s">
        <v>274</v>
      </c>
    </row>
    <row r="1410" s="15" customFormat="1">
      <c r="A1410" s="15"/>
      <c r="B1410" s="266"/>
      <c r="C1410" s="267"/>
      <c r="D1410" s="245" t="s">
        <v>283</v>
      </c>
      <c r="E1410" s="268" t="s">
        <v>1</v>
      </c>
      <c r="F1410" s="269" t="s">
        <v>286</v>
      </c>
      <c r="G1410" s="267"/>
      <c r="H1410" s="270">
        <v>1846.3699999999999</v>
      </c>
      <c r="I1410" s="271"/>
      <c r="J1410" s="267"/>
      <c r="K1410" s="267"/>
      <c r="L1410" s="272"/>
      <c r="M1410" s="273"/>
      <c r="N1410" s="274"/>
      <c r="O1410" s="274"/>
      <c r="P1410" s="274"/>
      <c r="Q1410" s="274"/>
      <c r="R1410" s="274"/>
      <c r="S1410" s="274"/>
      <c r="T1410" s="27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76" t="s">
        <v>283</v>
      </c>
      <c r="AU1410" s="276" t="s">
        <v>85</v>
      </c>
      <c r="AV1410" s="15" t="s">
        <v>281</v>
      </c>
      <c r="AW1410" s="15" t="s">
        <v>32</v>
      </c>
      <c r="AX1410" s="15" t="s">
        <v>83</v>
      </c>
      <c r="AY1410" s="276" t="s">
        <v>274</v>
      </c>
    </row>
    <row r="1411" s="2" customFormat="1" ht="24.15" customHeight="1">
      <c r="A1411" s="39"/>
      <c r="B1411" s="40"/>
      <c r="C1411" s="230" t="s">
        <v>1574</v>
      </c>
      <c r="D1411" s="230" t="s">
        <v>276</v>
      </c>
      <c r="E1411" s="231" t="s">
        <v>1575</v>
      </c>
      <c r="F1411" s="232" t="s">
        <v>1576</v>
      </c>
      <c r="G1411" s="233" t="s">
        <v>279</v>
      </c>
      <c r="H1411" s="234">
        <v>1723.97</v>
      </c>
      <c r="I1411" s="235"/>
      <c r="J1411" s="236">
        <f>ROUND(I1411*H1411,2)</f>
        <v>0</v>
      </c>
      <c r="K1411" s="232" t="s">
        <v>280</v>
      </c>
      <c r="L1411" s="45"/>
      <c r="M1411" s="237" t="s">
        <v>1</v>
      </c>
      <c r="N1411" s="238" t="s">
        <v>41</v>
      </c>
      <c r="O1411" s="92"/>
      <c r="P1411" s="239">
        <f>O1411*H1411</f>
        <v>0</v>
      </c>
      <c r="Q1411" s="239">
        <v>4.0000000000000003E-05</v>
      </c>
      <c r="R1411" s="239">
        <f>Q1411*H1411</f>
        <v>0.068958800000000001</v>
      </c>
      <c r="S1411" s="239">
        <v>0</v>
      </c>
      <c r="T1411" s="240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41" t="s">
        <v>281</v>
      </c>
      <c r="AT1411" s="241" t="s">
        <v>276</v>
      </c>
      <c r="AU1411" s="241" t="s">
        <v>85</v>
      </c>
      <c r="AY1411" s="18" t="s">
        <v>274</v>
      </c>
      <c r="BE1411" s="242">
        <f>IF(N1411="základní",J1411,0)</f>
        <v>0</v>
      </c>
      <c r="BF1411" s="242">
        <f>IF(N1411="snížená",J1411,0)</f>
        <v>0</v>
      </c>
      <c r="BG1411" s="242">
        <f>IF(N1411="zákl. přenesená",J1411,0)</f>
        <v>0</v>
      </c>
      <c r="BH1411" s="242">
        <f>IF(N1411="sníž. přenesená",J1411,0)</f>
        <v>0</v>
      </c>
      <c r="BI1411" s="242">
        <f>IF(N1411="nulová",J1411,0)</f>
        <v>0</v>
      </c>
      <c r="BJ1411" s="18" t="s">
        <v>83</v>
      </c>
      <c r="BK1411" s="242">
        <f>ROUND(I1411*H1411,2)</f>
        <v>0</v>
      </c>
      <c r="BL1411" s="18" t="s">
        <v>281</v>
      </c>
      <c r="BM1411" s="241" t="s">
        <v>1577</v>
      </c>
    </row>
    <row r="1412" s="13" customFormat="1">
      <c r="A1412" s="13"/>
      <c r="B1412" s="243"/>
      <c r="C1412" s="244"/>
      <c r="D1412" s="245" t="s">
        <v>283</v>
      </c>
      <c r="E1412" s="246" t="s">
        <v>1</v>
      </c>
      <c r="F1412" s="247" t="s">
        <v>1578</v>
      </c>
      <c r="G1412" s="244"/>
      <c r="H1412" s="248">
        <v>1723.97</v>
      </c>
      <c r="I1412" s="249"/>
      <c r="J1412" s="244"/>
      <c r="K1412" s="244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4" t="s">
        <v>283</v>
      </c>
      <c r="AU1412" s="254" t="s">
        <v>85</v>
      </c>
      <c r="AV1412" s="13" t="s">
        <v>85</v>
      </c>
      <c r="AW1412" s="13" t="s">
        <v>32</v>
      </c>
      <c r="AX1412" s="13" t="s">
        <v>76</v>
      </c>
      <c r="AY1412" s="254" t="s">
        <v>274</v>
      </c>
    </row>
    <row r="1413" s="14" customFormat="1">
      <c r="A1413" s="14"/>
      <c r="B1413" s="255"/>
      <c r="C1413" s="256"/>
      <c r="D1413" s="245" t="s">
        <v>283</v>
      </c>
      <c r="E1413" s="257" t="s">
        <v>1</v>
      </c>
      <c r="F1413" s="258" t="s">
        <v>285</v>
      </c>
      <c r="G1413" s="256"/>
      <c r="H1413" s="259">
        <v>1723.97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5" t="s">
        <v>283</v>
      </c>
      <c r="AU1413" s="265" t="s">
        <v>85</v>
      </c>
      <c r="AV1413" s="14" t="s">
        <v>106</v>
      </c>
      <c r="AW1413" s="14" t="s">
        <v>32</v>
      </c>
      <c r="AX1413" s="14" t="s">
        <v>76</v>
      </c>
      <c r="AY1413" s="265" t="s">
        <v>274</v>
      </c>
    </row>
    <row r="1414" s="15" customFormat="1">
      <c r="A1414" s="15"/>
      <c r="B1414" s="266"/>
      <c r="C1414" s="267"/>
      <c r="D1414" s="245" t="s">
        <v>283</v>
      </c>
      <c r="E1414" s="268" t="s">
        <v>1</v>
      </c>
      <c r="F1414" s="269" t="s">
        <v>286</v>
      </c>
      <c r="G1414" s="267"/>
      <c r="H1414" s="270">
        <v>1723.97</v>
      </c>
      <c r="I1414" s="271"/>
      <c r="J1414" s="267"/>
      <c r="K1414" s="267"/>
      <c r="L1414" s="272"/>
      <c r="M1414" s="273"/>
      <c r="N1414" s="274"/>
      <c r="O1414" s="274"/>
      <c r="P1414" s="274"/>
      <c r="Q1414" s="274"/>
      <c r="R1414" s="274"/>
      <c r="S1414" s="274"/>
      <c r="T1414" s="27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6" t="s">
        <v>283</v>
      </c>
      <c r="AU1414" s="276" t="s">
        <v>85</v>
      </c>
      <c r="AV1414" s="15" t="s">
        <v>281</v>
      </c>
      <c r="AW1414" s="15" t="s">
        <v>32</v>
      </c>
      <c r="AX1414" s="15" t="s">
        <v>83</v>
      </c>
      <c r="AY1414" s="276" t="s">
        <v>274</v>
      </c>
    </row>
    <row r="1415" s="12" customFormat="1" ht="22.8" customHeight="1">
      <c r="A1415" s="12"/>
      <c r="B1415" s="214"/>
      <c r="C1415" s="215"/>
      <c r="D1415" s="216" t="s">
        <v>75</v>
      </c>
      <c r="E1415" s="228" t="s">
        <v>1579</v>
      </c>
      <c r="F1415" s="228" t="s">
        <v>1580</v>
      </c>
      <c r="G1415" s="215"/>
      <c r="H1415" s="215"/>
      <c r="I1415" s="218"/>
      <c r="J1415" s="229">
        <f>BK1415</f>
        <v>0</v>
      </c>
      <c r="K1415" s="215"/>
      <c r="L1415" s="220"/>
      <c r="M1415" s="221"/>
      <c r="N1415" s="222"/>
      <c r="O1415" s="222"/>
      <c r="P1415" s="223">
        <f>P1416</f>
        <v>0</v>
      </c>
      <c r="Q1415" s="222"/>
      <c r="R1415" s="223">
        <f>R1416</f>
        <v>0</v>
      </c>
      <c r="S1415" s="222"/>
      <c r="T1415" s="224">
        <f>T1416</f>
        <v>0</v>
      </c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R1415" s="225" t="s">
        <v>83</v>
      </c>
      <c r="AT1415" s="226" t="s">
        <v>75</v>
      </c>
      <c r="AU1415" s="226" t="s">
        <v>83</v>
      </c>
      <c r="AY1415" s="225" t="s">
        <v>274</v>
      </c>
      <c r="BK1415" s="227">
        <f>BK1416</f>
        <v>0</v>
      </c>
    </row>
    <row r="1416" s="2" customFormat="1" ht="21.75" customHeight="1">
      <c r="A1416" s="39"/>
      <c r="B1416" s="40"/>
      <c r="C1416" s="230" t="s">
        <v>1581</v>
      </c>
      <c r="D1416" s="230" t="s">
        <v>276</v>
      </c>
      <c r="E1416" s="231" t="s">
        <v>1582</v>
      </c>
      <c r="F1416" s="232" t="s">
        <v>1583</v>
      </c>
      <c r="G1416" s="233" t="s">
        <v>341</v>
      </c>
      <c r="H1416" s="234">
        <v>4920.5799999999999</v>
      </c>
      <c r="I1416" s="235"/>
      <c r="J1416" s="236">
        <f>ROUND(I1416*H1416,2)</f>
        <v>0</v>
      </c>
      <c r="K1416" s="232" t="s">
        <v>280</v>
      </c>
      <c r="L1416" s="45"/>
      <c r="M1416" s="237" t="s">
        <v>1</v>
      </c>
      <c r="N1416" s="238" t="s">
        <v>41</v>
      </c>
      <c r="O1416" s="92"/>
      <c r="P1416" s="239">
        <f>O1416*H1416</f>
        <v>0</v>
      </c>
      <c r="Q1416" s="239">
        <v>0</v>
      </c>
      <c r="R1416" s="239">
        <f>Q1416*H1416</f>
        <v>0</v>
      </c>
      <c r="S1416" s="239">
        <v>0</v>
      </c>
      <c r="T1416" s="240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41" t="s">
        <v>281</v>
      </c>
      <c r="AT1416" s="241" t="s">
        <v>276</v>
      </c>
      <c r="AU1416" s="241" t="s">
        <v>85</v>
      </c>
      <c r="AY1416" s="18" t="s">
        <v>274</v>
      </c>
      <c r="BE1416" s="242">
        <f>IF(N1416="základní",J1416,0)</f>
        <v>0</v>
      </c>
      <c r="BF1416" s="242">
        <f>IF(N1416="snížená",J1416,0)</f>
        <v>0</v>
      </c>
      <c r="BG1416" s="242">
        <f>IF(N1416="zákl. přenesená",J1416,0)</f>
        <v>0</v>
      </c>
      <c r="BH1416" s="242">
        <f>IF(N1416="sníž. přenesená",J1416,0)</f>
        <v>0</v>
      </c>
      <c r="BI1416" s="242">
        <f>IF(N1416="nulová",J1416,0)</f>
        <v>0</v>
      </c>
      <c r="BJ1416" s="18" t="s">
        <v>83</v>
      </c>
      <c r="BK1416" s="242">
        <f>ROUND(I1416*H1416,2)</f>
        <v>0</v>
      </c>
      <c r="BL1416" s="18" t="s">
        <v>281</v>
      </c>
      <c r="BM1416" s="241" t="s">
        <v>1584</v>
      </c>
    </row>
    <row r="1417" s="12" customFormat="1" ht="25.92" customHeight="1">
      <c r="A1417" s="12"/>
      <c r="B1417" s="214"/>
      <c r="C1417" s="215"/>
      <c r="D1417" s="216" t="s">
        <v>75</v>
      </c>
      <c r="E1417" s="217" t="s">
        <v>1585</v>
      </c>
      <c r="F1417" s="217" t="s">
        <v>1586</v>
      </c>
      <c r="G1417" s="215"/>
      <c r="H1417" s="215"/>
      <c r="I1417" s="218"/>
      <c r="J1417" s="219">
        <f>BK1417</f>
        <v>0</v>
      </c>
      <c r="K1417" s="215"/>
      <c r="L1417" s="220"/>
      <c r="M1417" s="221"/>
      <c r="N1417" s="222"/>
      <c r="O1417" s="222"/>
      <c r="P1417" s="223">
        <f>P1418+P1507+P1601+P1731+P1756+P1811+P1895+P2112+P2169+P2308+P2333+P2360+P2378</f>
        <v>0</v>
      </c>
      <c r="Q1417" s="222"/>
      <c r="R1417" s="223">
        <f>R1418+R1507+R1601+R1731+R1756+R1811+R1895+R2112+R2169+R2308+R2333+R2360+R2378</f>
        <v>245.28593875000001</v>
      </c>
      <c r="S1417" s="222"/>
      <c r="T1417" s="224">
        <f>T1418+T1507+T1601+T1731+T1756+T1811+T1895+T2112+T2169+T2308+T2333+T2360+T2378</f>
        <v>0.55249499999999996</v>
      </c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R1417" s="225" t="s">
        <v>85</v>
      </c>
      <c r="AT1417" s="226" t="s">
        <v>75</v>
      </c>
      <c r="AU1417" s="226" t="s">
        <v>76</v>
      </c>
      <c r="AY1417" s="225" t="s">
        <v>274</v>
      </c>
      <c r="BK1417" s="227">
        <f>BK1418+BK1507+BK1601+BK1731+BK1756+BK1811+BK1895+BK2112+BK2169+BK2308+BK2333+BK2360+BK2378</f>
        <v>0</v>
      </c>
    </row>
    <row r="1418" s="12" customFormat="1" ht="22.8" customHeight="1">
      <c r="A1418" s="12"/>
      <c r="B1418" s="214"/>
      <c r="C1418" s="215"/>
      <c r="D1418" s="216" t="s">
        <v>75</v>
      </c>
      <c r="E1418" s="228" t="s">
        <v>1587</v>
      </c>
      <c r="F1418" s="228" t="s">
        <v>1588</v>
      </c>
      <c r="G1418" s="215"/>
      <c r="H1418" s="215"/>
      <c r="I1418" s="218"/>
      <c r="J1418" s="229">
        <f>BK1418</f>
        <v>0</v>
      </c>
      <c r="K1418" s="215"/>
      <c r="L1418" s="220"/>
      <c r="M1418" s="221"/>
      <c r="N1418" s="222"/>
      <c r="O1418" s="222"/>
      <c r="P1418" s="223">
        <f>SUM(P1419:P1506)</f>
        <v>0</v>
      </c>
      <c r="Q1418" s="222"/>
      <c r="R1418" s="223">
        <f>SUM(R1419:R1506)</f>
        <v>9.1653891300000012</v>
      </c>
      <c r="S1418" s="222"/>
      <c r="T1418" s="224">
        <f>SUM(T1419:T1506)</f>
        <v>0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25" t="s">
        <v>85</v>
      </c>
      <c r="AT1418" s="226" t="s">
        <v>75</v>
      </c>
      <c r="AU1418" s="226" t="s">
        <v>83</v>
      </c>
      <c r="AY1418" s="225" t="s">
        <v>274</v>
      </c>
      <c r="BK1418" s="227">
        <f>SUM(BK1419:BK1506)</f>
        <v>0</v>
      </c>
    </row>
    <row r="1419" s="2" customFormat="1" ht="24.15" customHeight="1">
      <c r="A1419" s="39"/>
      <c r="B1419" s="40"/>
      <c r="C1419" s="230" t="s">
        <v>1589</v>
      </c>
      <c r="D1419" s="230" t="s">
        <v>276</v>
      </c>
      <c r="E1419" s="231" t="s">
        <v>1590</v>
      </c>
      <c r="F1419" s="232" t="s">
        <v>1591</v>
      </c>
      <c r="G1419" s="233" t="s">
        <v>279</v>
      </c>
      <c r="H1419" s="234">
        <v>267.868</v>
      </c>
      <c r="I1419" s="235"/>
      <c r="J1419" s="236">
        <f>ROUND(I1419*H1419,2)</f>
        <v>0</v>
      </c>
      <c r="K1419" s="232" t="s">
        <v>280</v>
      </c>
      <c r="L1419" s="45"/>
      <c r="M1419" s="237" t="s">
        <v>1</v>
      </c>
      <c r="N1419" s="238" t="s">
        <v>41</v>
      </c>
      <c r="O1419" s="92"/>
      <c r="P1419" s="239">
        <f>O1419*H1419</f>
        <v>0</v>
      </c>
      <c r="Q1419" s="239">
        <v>4.0000000000000003E-05</v>
      </c>
      <c r="R1419" s="239">
        <f>Q1419*H1419</f>
        <v>0.010714720000000001</v>
      </c>
      <c r="S1419" s="239">
        <v>0</v>
      </c>
      <c r="T1419" s="240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41" t="s">
        <v>379</v>
      </c>
      <c r="AT1419" s="241" t="s">
        <v>276</v>
      </c>
      <c r="AU1419" s="241" t="s">
        <v>85</v>
      </c>
      <c r="AY1419" s="18" t="s">
        <v>274</v>
      </c>
      <c r="BE1419" s="242">
        <f>IF(N1419="základní",J1419,0)</f>
        <v>0</v>
      </c>
      <c r="BF1419" s="242">
        <f>IF(N1419="snížená",J1419,0)</f>
        <v>0</v>
      </c>
      <c r="BG1419" s="242">
        <f>IF(N1419="zákl. přenesená",J1419,0)</f>
        <v>0</v>
      </c>
      <c r="BH1419" s="242">
        <f>IF(N1419="sníž. přenesená",J1419,0)</f>
        <v>0</v>
      </c>
      <c r="BI1419" s="242">
        <f>IF(N1419="nulová",J1419,0)</f>
        <v>0</v>
      </c>
      <c r="BJ1419" s="18" t="s">
        <v>83</v>
      </c>
      <c r="BK1419" s="242">
        <f>ROUND(I1419*H1419,2)</f>
        <v>0</v>
      </c>
      <c r="BL1419" s="18" t="s">
        <v>379</v>
      </c>
      <c r="BM1419" s="241" t="s">
        <v>1592</v>
      </c>
    </row>
    <row r="1420" s="16" customFormat="1">
      <c r="A1420" s="16"/>
      <c r="B1420" s="277"/>
      <c r="C1420" s="278"/>
      <c r="D1420" s="245" t="s">
        <v>283</v>
      </c>
      <c r="E1420" s="279" t="s">
        <v>1</v>
      </c>
      <c r="F1420" s="280" t="s">
        <v>412</v>
      </c>
      <c r="G1420" s="278"/>
      <c r="H1420" s="279" t="s">
        <v>1</v>
      </c>
      <c r="I1420" s="281"/>
      <c r="J1420" s="278"/>
      <c r="K1420" s="278"/>
      <c r="L1420" s="282"/>
      <c r="M1420" s="283"/>
      <c r="N1420" s="284"/>
      <c r="O1420" s="284"/>
      <c r="P1420" s="284"/>
      <c r="Q1420" s="284"/>
      <c r="R1420" s="284"/>
      <c r="S1420" s="284"/>
      <c r="T1420" s="285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T1420" s="286" t="s">
        <v>283</v>
      </c>
      <c r="AU1420" s="286" t="s">
        <v>85</v>
      </c>
      <c r="AV1420" s="16" t="s">
        <v>83</v>
      </c>
      <c r="AW1420" s="16" t="s">
        <v>32</v>
      </c>
      <c r="AX1420" s="16" t="s">
        <v>76</v>
      </c>
      <c r="AY1420" s="286" t="s">
        <v>274</v>
      </c>
    </row>
    <row r="1421" s="13" customFormat="1">
      <c r="A1421" s="13"/>
      <c r="B1421" s="243"/>
      <c r="C1421" s="244"/>
      <c r="D1421" s="245" t="s">
        <v>283</v>
      </c>
      <c r="E1421" s="246" t="s">
        <v>1</v>
      </c>
      <c r="F1421" s="247" t="s">
        <v>1593</v>
      </c>
      <c r="G1421" s="244"/>
      <c r="H1421" s="248">
        <v>9.1400000000000006</v>
      </c>
      <c r="I1421" s="249"/>
      <c r="J1421" s="244"/>
      <c r="K1421" s="244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4" t="s">
        <v>283</v>
      </c>
      <c r="AU1421" s="254" t="s">
        <v>85</v>
      </c>
      <c r="AV1421" s="13" t="s">
        <v>85</v>
      </c>
      <c r="AW1421" s="13" t="s">
        <v>32</v>
      </c>
      <c r="AX1421" s="13" t="s">
        <v>76</v>
      </c>
      <c r="AY1421" s="254" t="s">
        <v>274</v>
      </c>
    </row>
    <row r="1422" s="13" customFormat="1">
      <c r="A1422" s="13"/>
      <c r="B1422" s="243"/>
      <c r="C1422" s="244"/>
      <c r="D1422" s="245" t="s">
        <v>283</v>
      </c>
      <c r="E1422" s="246" t="s">
        <v>1</v>
      </c>
      <c r="F1422" s="247" t="s">
        <v>1594</v>
      </c>
      <c r="G1422" s="244"/>
      <c r="H1422" s="248">
        <v>199.97999999999999</v>
      </c>
      <c r="I1422" s="249"/>
      <c r="J1422" s="244"/>
      <c r="K1422" s="244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4" t="s">
        <v>283</v>
      </c>
      <c r="AU1422" s="254" t="s">
        <v>85</v>
      </c>
      <c r="AV1422" s="13" t="s">
        <v>85</v>
      </c>
      <c r="AW1422" s="13" t="s">
        <v>32</v>
      </c>
      <c r="AX1422" s="13" t="s">
        <v>76</v>
      </c>
      <c r="AY1422" s="254" t="s">
        <v>274</v>
      </c>
    </row>
    <row r="1423" s="13" customFormat="1">
      <c r="A1423" s="13"/>
      <c r="B1423" s="243"/>
      <c r="C1423" s="244"/>
      <c r="D1423" s="245" t="s">
        <v>283</v>
      </c>
      <c r="E1423" s="246" t="s">
        <v>1</v>
      </c>
      <c r="F1423" s="247" t="s">
        <v>1595</v>
      </c>
      <c r="G1423" s="244"/>
      <c r="H1423" s="248">
        <v>23.888000000000002</v>
      </c>
      <c r="I1423" s="249"/>
      <c r="J1423" s="244"/>
      <c r="K1423" s="244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4" t="s">
        <v>283</v>
      </c>
      <c r="AU1423" s="254" t="s">
        <v>85</v>
      </c>
      <c r="AV1423" s="13" t="s">
        <v>85</v>
      </c>
      <c r="AW1423" s="13" t="s">
        <v>32</v>
      </c>
      <c r="AX1423" s="13" t="s">
        <v>76</v>
      </c>
      <c r="AY1423" s="254" t="s">
        <v>274</v>
      </c>
    </row>
    <row r="1424" s="14" customFormat="1">
      <c r="A1424" s="14"/>
      <c r="B1424" s="255"/>
      <c r="C1424" s="256"/>
      <c r="D1424" s="245" t="s">
        <v>283</v>
      </c>
      <c r="E1424" s="257" t="s">
        <v>1</v>
      </c>
      <c r="F1424" s="258" t="s">
        <v>285</v>
      </c>
      <c r="G1424" s="256"/>
      <c r="H1424" s="259">
        <v>233.00800000000001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5" t="s">
        <v>283</v>
      </c>
      <c r="AU1424" s="265" t="s">
        <v>85</v>
      </c>
      <c r="AV1424" s="14" t="s">
        <v>106</v>
      </c>
      <c r="AW1424" s="14" t="s">
        <v>32</v>
      </c>
      <c r="AX1424" s="14" t="s">
        <v>76</v>
      </c>
      <c r="AY1424" s="265" t="s">
        <v>274</v>
      </c>
    </row>
    <row r="1425" s="16" customFormat="1">
      <c r="A1425" s="16"/>
      <c r="B1425" s="277"/>
      <c r="C1425" s="278"/>
      <c r="D1425" s="245" t="s">
        <v>283</v>
      </c>
      <c r="E1425" s="279" t="s">
        <v>1</v>
      </c>
      <c r="F1425" s="280" t="s">
        <v>415</v>
      </c>
      <c r="G1425" s="278"/>
      <c r="H1425" s="279" t="s">
        <v>1</v>
      </c>
      <c r="I1425" s="281"/>
      <c r="J1425" s="278"/>
      <c r="K1425" s="278"/>
      <c r="L1425" s="282"/>
      <c r="M1425" s="283"/>
      <c r="N1425" s="284"/>
      <c r="O1425" s="284"/>
      <c r="P1425" s="284"/>
      <c r="Q1425" s="284"/>
      <c r="R1425" s="284"/>
      <c r="S1425" s="284"/>
      <c r="T1425" s="285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86" t="s">
        <v>283</v>
      </c>
      <c r="AU1425" s="286" t="s">
        <v>85</v>
      </c>
      <c r="AV1425" s="16" t="s">
        <v>83</v>
      </c>
      <c r="AW1425" s="16" t="s">
        <v>32</v>
      </c>
      <c r="AX1425" s="16" t="s">
        <v>76</v>
      </c>
      <c r="AY1425" s="286" t="s">
        <v>274</v>
      </c>
    </row>
    <row r="1426" s="13" customFormat="1">
      <c r="A1426" s="13"/>
      <c r="B1426" s="243"/>
      <c r="C1426" s="244"/>
      <c r="D1426" s="245" t="s">
        <v>283</v>
      </c>
      <c r="E1426" s="246" t="s">
        <v>1</v>
      </c>
      <c r="F1426" s="247" t="s">
        <v>1596</v>
      </c>
      <c r="G1426" s="244"/>
      <c r="H1426" s="248">
        <v>10.48</v>
      </c>
      <c r="I1426" s="249"/>
      <c r="J1426" s="244"/>
      <c r="K1426" s="244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4" t="s">
        <v>283</v>
      </c>
      <c r="AU1426" s="254" t="s">
        <v>85</v>
      </c>
      <c r="AV1426" s="13" t="s">
        <v>85</v>
      </c>
      <c r="AW1426" s="13" t="s">
        <v>32</v>
      </c>
      <c r="AX1426" s="13" t="s">
        <v>76</v>
      </c>
      <c r="AY1426" s="254" t="s">
        <v>274</v>
      </c>
    </row>
    <row r="1427" s="13" customFormat="1">
      <c r="A1427" s="13"/>
      <c r="B1427" s="243"/>
      <c r="C1427" s="244"/>
      <c r="D1427" s="245" t="s">
        <v>283</v>
      </c>
      <c r="E1427" s="246" t="s">
        <v>1</v>
      </c>
      <c r="F1427" s="247" t="s">
        <v>1597</v>
      </c>
      <c r="G1427" s="244"/>
      <c r="H1427" s="248">
        <v>24.379999999999999</v>
      </c>
      <c r="I1427" s="249"/>
      <c r="J1427" s="244"/>
      <c r="K1427" s="244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4" t="s">
        <v>283</v>
      </c>
      <c r="AU1427" s="254" t="s">
        <v>85</v>
      </c>
      <c r="AV1427" s="13" t="s">
        <v>85</v>
      </c>
      <c r="AW1427" s="13" t="s">
        <v>32</v>
      </c>
      <c r="AX1427" s="13" t="s">
        <v>76</v>
      </c>
      <c r="AY1427" s="254" t="s">
        <v>274</v>
      </c>
    </row>
    <row r="1428" s="14" customFormat="1">
      <c r="A1428" s="14"/>
      <c r="B1428" s="255"/>
      <c r="C1428" s="256"/>
      <c r="D1428" s="245" t="s">
        <v>283</v>
      </c>
      <c r="E1428" s="257" t="s">
        <v>1</v>
      </c>
      <c r="F1428" s="258" t="s">
        <v>285</v>
      </c>
      <c r="G1428" s="256"/>
      <c r="H1428" s="259">
        <v>34.859999999999999</v>
      </c>
      <c r="I1428" s="260"/>
      <c r="J1428" s="256"/>
      <c r="K1428" s="256"/>
      <c r="L1428" s="261"/>
      <c r="M1428" s="262"/>
      <c r="N1428" s="263"/>
      <c r="O1428" s="263"/>
      <c r="P1428" s="263"/>
      <c r="Q1428" s="263"/>
      <c r="R1428" s="263"/>
      <c r="S1428" s="263"/>
      <c r="T1428" s="26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5" t="s">
        <v>283</v>
      </c>
      <c r="AU1428" s="265" t="s">
        <v>85</v>
      </c>
      <c r="AV1428" s="14" t="s">
        <v>106</v>
      </c>
      <c r="AW1428" s="14" t="s">
        <v>32</v>
      </c>
      <c r="AX1428" s="14" t="s">
        <v>76</v>
      </c>
      <c r="AY1428" s="265" t="s">
        <v>274</v>
      </c>
    </row>
    <row r="1429" s="15" customFormat="1">
      <c r="A1429" s="15"/>
      <c r="B1429" s="266"/>
      <c r="C1429" s="267"/>
      <c r="D1429" s="245" t="s">
        <v>283</v>
      </c>
      <c r="E1429" s="268" t="s">
        <v>1</v>
      </c>
      <c r="F1429" s="269" t="s">
        <v>286</v>
      </c>
      <c r="G1429" s="267"/>
      <c r="H1429" s="270">
        <v>267.868</v>
      </c>
      <c r="I1429" s="271"/>
      <c r="J1429" s="267"/>
      <c r="K1429" s="267"/>
      <c r="L1429" s="272"/>
      <c r="M1429" s="273"/>
      <c r="N1429" s="274"/>
      <c r="O1429" s="274"/>
      <c r="P1429" s="274"/>
      <c r="Q1429" s="274"/>
      <c r="R1429" s="274"/>
      <c r="S1429" s="274"/>
      <c r="T1429" s="27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76" t="s">
        <v>283</v>
      </c>
      <c r="AU1429" s="276" t="s">
        <v>85</v>
      </c>
      <c r="AV1429" s="15" t="s">
        <v>281</v>
      </c>
      <c r="AW1429" s="15" t="s">
        <v>32</v>
      </c>
      <c r="AX1429" s="15" t="s">
        <v>83</v>
      </c>
      <c r="AY1429" s="276" t="s">
        <v>274</v>
      </c>
    </row>
    <row r="1430" s="2" customFormat="1" ht="24.15" customHeight="1">
      <c r="A1430" s="39"/>
      <c r="B1430" s="40"/>
      <c r="C1430" s="287" t="s">
        <v>1598</v>
      </c>
      <c r="D1430" s="287" t="s">
        <v>385</v>
      </c>
      <c r="E1430" s="288" t="s">
        <v>1599</v>
      </c>
      <c r="F1430" s="289" t="s">
        <v>1600</v>
      </c>
      <c r="G1430" s="290" t="s">
        <v>279</v>
      </c>
      <c r="H1430" s="291">
        <v>327.06700000000001</v>
      </c>
      <c r="I1430" s="292"/>
      <c r="J1430" s="293">
        <f>ROUND(I1430*H1430,2)</f>
        <v>0</v>
      </c>
      <c r="K1430" s="289" t="s">
        <v>280</v>
      </c>
      <c r="L1430" s="294"/>
      <c r="M1430" s="295" t="s">
        <v>1</v>
      </c>
      <c r="N1430" s="296" t="s">
        <v>41</v>
      </c>
      <c r="O1430" s="92"/>
      <c r="P1430" s="239">
        <f>O1430*H1430</f>
        <v>0</v>
      </c>
      <c r="Q1430" s="239">
        <v>0.00029999999999999997</v>
      </c>
      <c r="R1430" s="239">
        <f>Q1430*H1430</f>
        <v>0.098120099999999988</v>
      </c>
      <c r="S1430" s="239">
        <v>0</v>
      </c>
      <c r="T1430" s="240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41" t="s">
        <v>510</v>
      </c>
      <c r="AT1430" s="241" t="s">
        <v>385</v>
      </c>
      <c r="AU1430" s="241" t="s">
        <v>85</v>
      </c>
      <c r="AY1430" s="18" t="s">
        <v>274</v>
      </c>
      <c r="BE1430" s="242">
        <f>IF(N1430="základní",J1430,0)</f>
        <v>0</v>
      </c>
      <c r="BF1430" s="242">
        <f>IF(N1430="snížená",J1430,0)</f>
        <v>0</v>
      </c>
      <c r="BG1430" s="242">
        <f>IF(N1430="zákl. přenesená",J1430,0)</f>
        <v>0</v>
      </c>
      <c r="BH1430" s="242">
        <f>IF(N1430="sníž. přenesená",J1430,0)</f>
        <v>0</v>
      </c>
      <c r="BI1430" s="242">
        <f>IF(N1430="nulová",J1430,0)</f>
        <v>0</v>
      </c>
      <c r="BJ1430" s="18" t="s">
        <v>83</v>
      </c>
      <c r="BK1430" s="242">
        <f>ROUND(I1430*H1430,2)</f>
        <v>0</v>
      </c>
      <c r="BL1430" s="18" t="s">
        <v>379</v>
      </c>
      <c r="BM1430" s="241" t="s">
        <v>1601</v>
      </c>
    </row>
    <row r="1431" s="13" customFormat="1">
      <c r="A1431" s="13"/>
      <c r="B1431" s="243"/>
      <c r="C1431" s="244"/>
      <c r="D1431" s="245" t="s">
        <v>283</v>
      </c>
      <c r="E1431" s="244"/>
      <c r="F1431" s="247" t="s">
        <v>1602</v>
      </c>
      <c r="G1431" s="244"/>
      <c r="H1431" s="248">
        <v>327.06700000000001</v>
      </c>
      <c r="I1431" s="249"/>
      <c r="J1431" s="244"/>
      <c r="K1431" s="244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4" t="s">
        <v>283</v>
      </c>
      <c r="AU1431" s="254" t="s">
        <v>85</v>
      </c>
      <c r="AV1431" s="13" t="s">
        <v>85</v>
      </c>
      <c r="AW1431" s="13" t="s">
        <v>4</v>
      </c>
      <c r="AX1431" s="13" t="s">
        <v>83</v>
      </c>
      <c r="AY1431" s="254" t="s">
        <v>274</v>
      </c>
    </row>
    <row r="1432" s="2" customFormat="1" ht="33" customHeight="1">
      <c r="A1432" s="39"/>
      <c r="B1432" s="40"/>
      <c r="C1432" s="230" t="s">
        <v>1603</v>
      </c>
      <c r="D1432" s="230" t="s">
        <v>276</v>
      </c>
      <c r="E1432" s="231" t="s">
        <v>1604</v>
      </c>
      <c r="F1432" s="232" t="s">
        <v>1605</v>
      </c>
      <c r="G1432" s="233" t="s">
        <v>279</v>
      </c>
      <c r="H1432" s="234">
        <v>220.80000000000001</v>
      </c>
      <c r="I1432" s="235"/>
      <c r="J1432" s="236">
        <f>ROUND(I1432*H1432,2)</f>
        <v>0</v>
      </c>
      <c r="K1432" s="232" t="s">
        <v>280</v>
      </c>
      <c r="L1432" s="45"/>
      <c r="M1432" s="237" t="s">
        <v>1</v>
      </c>
      <c r="N1432" s="238" t="s">
        <v>41</v>
      </c>
      <c r="O1432" s="92"/>
      <c r="P1432" s="239">
        <f>O1432*H1432</f>
        <v>0</v>
      </c>
      <c r="Q1432" s="239">
        <v>0</v>
      </c>
      <c r="R1432" s="239">
        <f>Q1432*H1432</f>
        <v>0</v>
      </c>
      <c r="S1432" s="239">
        <v>0</v>
      </c>
      <c r="T1432" s="240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41" t="s">
        <v>379</v>
      </c>
      <c r="AT1432" s="241" t="s">
        <v>276</v>
      </c>
      <c r="AU1432" s="241" t="s">
        <v>85</v>
      </c>
      <c r="AY1432" s="18" t="s">
        <v>274</v>
      </c>
      <c r="BE1432" s="242">
        <f>IF(N1432="základní",J1432,0)</f>
        <v>0</v>
      </c>
      <c r="BF1432" s="242">
        <f>IF(N1432="snížená",J1432,0)</f>
        <v>0</v>
      </c>
      <c r="BG1432" s="242">
        <f>IF(N1432="zákl. přenesená",J1432,0)</f>
        <v>0</v>
      </c>
      <c r="BH1432" s="242">
        <f>IF(N1432="sníž. přenesená",J1432,0)</f>
        <v>0</v>
      </c>
      <c r="BI1432" s="242">
        <f>IF(N1432="nulová",J1432,0)</f>
        <v>0</v>
      </c>
      <c r="BJ1432" s="18" t="s">
        <v>83</v>
      </c>
      <c r="BK1432" s="242">
        <f>ROUND(I1432*H1432,2)</f>
        <v>0</v>
      </c>
      <c r="BL1432" s="18" t="s">
        <v>379</v>
      </c>
      <c r="BM1432" s="241" t="s">
        <v>1606</v>
      </c>
    </row>
    <row r="1433" s="13" customFormat="1">
      <c r="A1433" s="13"/>
      <c r="B1433" s="243"/>
      <c r="C1433" s="244"/>
      <c r="D1433" s="245" t="s">
        <v>283</v>
      </c>
      <c r="E1433" s="246" t="s">
        <v>1</v>
      </c>
      <c r="F1433" s="247" t="s">
        <v>1607</v>
      </c>
      <c r="G1433" s="244"/>
      <c r="H1433" s="248">
        <v>220.80000000000001</v>
      </c>
      <c r="I1433" s="249"/>
      <c r="J1433" s="244"/>
      <c r="K1433" s="244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4" t="s">
        <v>283</v>
      </c>
      <c r="AU1433" s="254" t="s">
        <v>85</v>
      </c>
      <c r="AV1433" s="13" t="s">
        <v>85</v>
      </c>
      <c r="AW1433" s="13" t="s">
        <v>32</v>
      </c>
      <c r="AX1433" s="13" t="s">
        <v>76</v>
      </c>
      <c r="AY1433" s="254" t="s">
        <v>274</v>
      </c>
    </row>
    <row r="1434" s="14" customFormat="1">
      <c r="A1434" s="14"/>
      <c r="B1434" s="255"/>
      <c r="C1434" s="256"/>
      <c r="D1434" s="245" t="s">
        <v>283</v>
      </c>
      <c r="E1434" s="257" t="s">
        <v>1</v>
      </c>
      <c r="F1434" s="258" t="s">
        <v>285</v>
      </c>
      <c r="G1434" s="256"/>
      <c r="H1434" s="259">
        <v>220.80000000000001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5" t="s">
        <v>283</v>
      </c>
      <c r="AU1434" s="265" t="s">
        <v>85</v>
      </c>
      <c r="AV1434" s="14" t="s">
        <v>106</v>
      </c>
      <c r="AW1434" s="14" t="s">
        <v>32</v>
      </c>
      <c r="AX1434" s="14" t="s">
        <v>76</v>
      </c>
      <c r="AY1434" s="265" t="s">
        <v>274</v>
      </c>
    </row>
    <row r="1435" s="15" customFormat="1">
      <c r="A1435" s="15"/>
      <c r="B1435" s="266"/>
      <c r="C1435" s="267"/>
      <c r="D1435" s="245" t="s">
        <v>283</v>
      </c>
      <c r="E1435" s="268" t="s">
        <v>1</v>
      </c>
      <c r="F1435" s="269" t="s">
        <v>286</v>
      </c>
      <c r="G1435" s="267"/>
      <c r="H1435" s="270">
        <v>220.80000000000001</v>
      </c>
      <c r="I1435" s="271"/>
      <c r="J1435" s="267"/>
      <c r="K1435" s="267"/>
      <c r="L1435" s="272"/>
      <c r="M1435" s="273"/>
      <c r="N1435" s="274"/>
      <c r="O1435" s="274"/>
      <c r="P1435" s="274"/>
      <c r="Q1435" s="274"/>
      <c r="R1435" s="274"/>
      <c r="S1435" s="274"/>
      <c r="T1435" s="27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6" t="s">
        <v>283</v>
      </c>
      <c r="AU1435" s="276" t="s">
        <v>85</v>
      </c>
      <c r="AV1435" s="15" t="s">
        <v>281</v>
      </c>
      <c r="AW1435" s="15" t="s">
        <v>32</v>
      </c>
      <c r="AX1435" s="15" t="s">
        <v>83</v>
      </c>
      <c r="AY1435" s="276" t="s">
        <v>274</v>
      </c>
    </row>
    <row r="1436" s="2" customFormat="1" ht="24.15" customHeight="1">
      <c r="A1436" s="39"/>
      <c r="B1436" s="40"/>
      <c r="C1436" s="287" t="s">
        <v>1608</v>
      </c>
      <c r="D1436" s="287" t="s">
        <v>385</v>
      </c>
      <c r="E1436" s="288" t="s">
        <v>1609</v>
      </c>
      <c r="F1436" s="289" t="s">
        <v>1610</v>
      </c>
      <c r="G1436" s="290" t="s">
        <v>1611</v>
      </c>
      <c r="H1436" s="291">
        <v>993.60000000000002</v>
      </c>
      <c r="I1436" s="292"/>
      <c r="J1436" s="293">
        <f>ROUND(I1436*H1436,2)</f>
        <v>0</v>
      </c>
      <c r="K1436" s="289" t="s">
        <v>280</v>
      </c>
      <c r="L1436" s="294"/>
      <c r="M1436" s="295" t="s">
        <v>1</v>
      </c>
      <c r="N1436" s="296" t="s">
        <v>41</v>
      </c>
      <c r="O1436" s="92"/>
      <c r="P1436" s="239">
        <f>O1436*H1436</f>
        <v>0</v>
      </c>
      <c r="Q1436" s="239">
        <v>0.001</v>
      </c>
      <c r="R1436" s="239">
        <f>Q1436*H1436</f>
        <v>0.99360000000000004</v>
      </c>
      <c r="S1436" s="239">
        <v>0</v>
      </c>
      <c r="T1436" s="240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41" t="s">
        <v>510</v>
      </c>
      <c r="AT1436" s="241" t="s">
        <v>385</v>
      </c>
      <c r="AU1436" s="241" t="s">
        <v>85</v>
      </c>
      <c r="AY1436" s="18" t="s">
        <v>274</v>
      </c>
      <c r="BE1436" s="242">
        <f>IF(N1436="základní",J1436,0)</f>
        <v>0</v>
      </c>
      <c r="BF1436" s="242">
        <f>IF(N1436="snížená",J1436,0)</f>
        <v>0</v>
      </c>
      <c r="BG1436" s="242">
        <f>IF(N1436="zákl. přenesená",J1436,0)</f>
        <v>0</v>
      </c>
      <c r="BH1436" s="242">
        <f>IF(N1436="sníž. přenesená",J1436,0)</f>
        <v>0</v>
      </c>
      <c r="BI1436" s="242">
        <f>IF(N1436="nulová",J1436,0)</f>
        <v>0</v>
      </c>
      <c r="BJ1436" s="18" t="s">
        <v>83</v>
      </c>
      <c r="BK1436" s="242">
        <f>ROUND(I1436*H1436,2)</f>
        <v>0</v>
      </c>
      <c r="BL1436" s="18" t="s">
        <v>379</v>
      </c>
      <c r="BM1436" s="241" t="s">
        <v>1612</v>
      </c>
    </row>
    <row r="1437" s="13" customFormat="1">
      <c r="A1437" s="13"/>
      <c r="B1437" s="243"/>
      <c r="C1437" s="244"/>
      <c r="D1437" s="245" t="s">
        <v>283</v>
      </c>
      <c r="E1437" s="244"/>
      <c r="F1437" s="247" t="s">
        <v>1613</v>
      </c>
      <c r="G1437" s="244"/>
      <c r="H1437" s="248">
        <v>993.60000000000002</v>
      </c>
      <c r="I1437" s="249"/>
      <c r="J1437" s="244"/>
      <c r="K1437" s="244"/>
      <c r="L1437" s="250"/>
      <c r="M1437" s="251"/>
      <c r="N1437" s="252"/>
      <c r="O1437" s="252"/>
      <c r="P1437" s="252"/>
      <c r="Q1437" s="252"/>
      <c r="R1437" s="252"/>
      <c r="S1437" s="252"/>
      <c r="T1437" s="25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4" t="s">
        <v>283</v>
      </c>
      <c r="AU1437" s="254" t="s">
        <v>85</v>
      </c>
      <c r="AV1437" s="13" t="s">
        <v>85</v>
      </c>
      <c r="AW1437" s="13" t="s">
        <v>4</v>
      </c>
      <c r="AX1437" s="13" t="s">
        <v>83</v>
      </c>
      <c r="AY1437" s="254" t="s">
        <v>274</v>
      </c>
    </row>
    <row r="1438" s="2" customFormat="1" ht="24.15" customHeight="1">
      <c r="A1438" s="39"/>
      <c r="B1438" s="40"/>
      <c r="C1438" s="230" t="s">
        <v>1614</v>
      </c>
      <c r="D1438" s="230" t="s">
        <v>276</v>
      </c>
      <c r="E1438" s="231" t="s">
        <v>1615</v>
      </c>
      <c r="F1438" s="232" t="s">
        <v>1616</v>
      </c>
      <c r="G1438" s="233" t="s">
        <v>279</v>
      </c>
      <c r="H1438" s="234">
        <v>160.99000000000001</v>
      </c>
      <c r="I1438" s="235"/>
      <c r="J1438" s="236">
        <f>ROUND(I1438*H1438,2)</f>
        <v>0</v>
      </c>
      <c r="K1438" s="232" t="s">
        <v>280</v>
      </c>
      <c r="L1438" s="45"/>
      <c r="M1438" s="237" t="s">
        <v>1</v>
      </c>
      <c r="N1438" s="238" t="s">
        <v>41</v>
      </c>
      <c r="O1438" s="92"/>
      <c r="P1438" s="239">
        <f>O1438*H1438</f>
        <v>0</v>
      </c>
      <c r="Q1438" s="239">
        <v>0</v>
      </c>
      <c r="R1438" s="239">
        <f>Q1438*H1438</f>
        <v>0</v>
      </c>
      <c r="S1438" s="239">
        <v>0</v>
      </c>
      <c r="T1438" s="240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41" t="s">
        <v>379</v>
      </c>
      <c r="AT1438" s="241" t="s">
        <v>276</v>
      </c>
      <c r="AU1438" s="241" t="s">
        <v>85</v>
      </c>
      <c r="AY1438" s="18" t="s">
        <v>274</v>
      </c>
      <c r="BE1438" s="242">
        <f>IF(N1438="základní",J1438,0)</f>
        <v>0</v>
      </c>
      <c r="BF1438" s="242">
        <f>IF(N1438="snížená",J1438,0)</f>
        <v>0</v>
      </c>
      <c r="BG1438" s="242">
        <f>IF(N1438="zákl. přenesená",J1438,0)</f>
        <v>0</v>
      </c>
      <c r="BH1438" s="242">
        <f>IF(N1438="sníž. přenesená",J1438,0)</f>
        <v>0</v>
      </c>
      <c r="BI1438" s="242">
        <f>IF(N1438="nulová",J1438,0)</f>
        <v>0</v>
      </c>
      <c r="BJ1438" s="18" t="s">
        <v>83</v>
      </c>
      <c r="BK1438" s="242">
        <f>ROUND(I1438*H1438,2)</f>
        <v>0</v>
      </c>
      <c r="BL1438" s="18" t="s">
        <v>379</v>
      </c>
      <c r="BM1438" s="241" t="s">
        <v>1617</v>
      </c>
    </row>
    <row r="1439" s="13" customFormat="1">
      <c r="A1439" s="13"/>
      <c r="B1439" s="243"/>
      <c r="C1439" s="244"/>
      <c r="D1439" s="245" t="s">
        <v>283</v>
      </c>
      <c r="E1439" s="246" t="s">
        <v>1</v>
      </c>
      <c r="F1439" s="247" t="s">
        <v>1618</v>
      </c>
      <c r="G1439" s="244"/>
      <c r="H1439" s="248">
        <v>67.120000000000005</v>
      </c>
      <c r="I1439" s="249"/>
      <c r="J1439" s="244"/>
      <c r="K1439" s="244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4" t="s">
        <v>283</v>
      </c>
      <c r="AU1439" s="254" t="s">
        <v>85</v>
      </c>
      <c r="AV1439" s="13" t="s">
        <v>85</v>
      </c>
      <c r="AW1439" s="13" t="s">
        <v>32</v>
      </c>
      <c r="AX1439" s="13" t="s">
        <v>76</v>
      </c>
      <c r="AY1439" s="254" t="s">
        <v>274</v>
      </c>
    </row>
    <row r="1440" s="13" customFormat="1">
      <c r="A1440" s="13"/>
      <c r="B1440" s="243"/>
      <c r="C1440" s="244"/>
      <c r="D1440" s="245" t="s">
        <v>283</v>
      </c>
      <c r="E1440" s="246" t="s">
        <v>1</v>
      </c>
      <c r="F1440" s="247" t="s">
        <v>1619</v>
      </c>
      <c r="G1440" s="244"/>
      <c r="H1440" s="248">
        <v>3.2400000000000002</v>
      </c>
      <c r="I1440" s="249"/>
      <c r="J1440" s="244"/>
      <c r="K1440" s="244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4" t="s">
        <v>283</v>
      </c>
      <c r="AU1440" s="254" t="s">
        <v>85</v>
      </c>
      <c r="AV1440" s="13" t="s">
        <v>85</v>
      </c>
      <c r="AW1440" s="13" t="s">
        <v>32</v>
      </c>
      <c r="AX1440" s="13" t="s">
        <v>76</v>
      </c>
      <c r="AY1440" s="254" t="s">
        <v>274</v>
      </c>
    </row>
    <row r="1441" s="13" customFormat="1">
      <c r="A1441" s="13"/>
      <c r="B1441" s="243"/>
      <c r="C1441" s="244"/>
      <c r="D1441" s="245" t="s">
        <v>283</v>
      </c>
      <c r="E1441" s="246" t="s">
        <v>1</v>
      </c>
      <c r="F1441" s="247" t="s">
        <v>1620</v>
      </c>
      <c r="G1441" s="244"/>
      <c r="H1441" s="248">
        <v>11.880000000000001</v>
      </c>
      <c r="I1441" s="249"/>
      <c r="J1441" s="244"/>
      <c r="K1441" s="244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4" t="s">
        <v>283</v>
      </c>
      <c r="AU1441" s="254" t="s">
        <v>85</v>
      </c>
      <c r="AV1441" s="13" t="s">
        <v>85</v>
      </c>
      <c r="AW1441" s="13" t="s">
        <v>32</v>
      </c>
      <c r="AX1441" s="13" t="s">
        <v>76</v>
      </c>
      <c r="AY1441" s="254" t="s">
        <v>274</v>
      </c>
    </row>
    <row r="1442" s="13" customFormat="1">
      <c r="A1442" s="13"/>
      <c r="B1442" s="243"/>
      <c r="C1442" s="244"/>
      <c r="D1442" s="245" t="s">
        <v>283</v>
      </c>
      <c r="E1442" s="246" t="s">
        <v>1</v>
      </c>
      <c r="F1442" s="247" t="s">
        <v>1621</v>
      </c>
      <c r="G1442" s="244"/>
      <c r="H1442" s="248">
        <v>1.8</v>
      </c>
      <c r="I1442" s="249"/>
      <c r="J1442" s="244"/>
      <c r="K1442" s="244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4" t="s">
        <v>283</v>
      </c>
      <c r="AU1442" s="254" t="s">
        <v>85</v>
      </c>
      <c r="AV1442" s="13" t="s">
        <v>85</v>
      </c>
      <c r="AW1442" s="13" t="s">
        <v>32</v>
      </c>
      <c r="AX1442" s="13" t="s">
        <v>76</v>
      </c>
      <c r="AY1442" s="254" t="s">
        <v>274</v>
      </c>
    </row>
    <row r="1443" s="13" customFormat="1">
      <c r="A1443" s="13"/>
      <c r="B1443" s="243"/>
      <c r="C1443" s="244"/>
      <c r="D1443" s="245" t="s">
        <v>283</v>
      </c>
      <c r="E1443" s="246" t="s">
        <v>1</v>
      </c>
      <c r="F1443" s="247" t="s">
        <v>1622</v>
      </c>
      <c r="G1443" s="244"/>
      <c r="H1443" s="248">
        <v>3.6000000000000001</v>
      </c>
      <c r="I1443" s="249"/>
      <c r="J1443" s="244"/>
      <c r="K1443" s="244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4" t="s">
        <v>283</v>
      </c>
      <c r="AU1443" s="254" t="s">
        <v>85</v>
      </c>
      <c r="AV1443" s="13" t="s">
        <v>85</v>
      </c>
      <c r="AW1443" s="13" t="s">
        <v>32</v>
      </c>
      <c r="AX1443" s="13" t="s">
        <v>76</v>
      </c>
      <c r="AY1443" s="254" t="s">
        <v>274</v>
      </c>
    </row>
    <row r="1444" s="13" customFormat="1">
      <c r="A1444" s="13"/>
      <c r="B1444" s="243"/>
      <c r="C1444" s="244"/>
      <c r="D1444" s="245" t="s">
        <v>283</v>
      </c>
      <c r="E1444" s="246" t="s">
        <v>1</v>
      </c>
      <c r="F1444" s="247" t="s">
        <v>1623</v>
      </c>
      <c r="G1444" s="244"/>
      <c r="H1444" s="248">
        <v>4.9500000000000002</v>
      </c>
      <c r="I1444" s="249"/>
      <c r="J1444" s="244"/>
      <c r="K1444" s="244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4" t="s">
        <v>283</v>
      </c>
      <c r="AU1444" s="254" t="s">
        <v>85</v>
      </c>
      <c r="AV1444" s="13" t="s">
        <v>85</v>
      </c>
      <c r="AW1444" s="13" t="s">
        <v>32</v>
      </c>
      <c r="AX1444" s="13" t="s">
        <v>76</v>
      </c>
      <c r="AY1444" s="254" t="s">
        <v>274</v>
      </c>
    </row>
    <row r="1445" s="13" customFormat="1">
      <c r="A1445" s="13"/>
      <c r="B1445" s="243"/>
      <c r="C1445" s="244"/>
      <c r="D1445" s="245" t="s">
        <v>283</v>
      </c>
      <c r="E1445" s="246" t="s">
        <v>1</v>
      </c>
      <c r="F1445" s="247" t="s">
        <v>1624</v>
      </c>
      <c r="G1445" s="244"/>
      <c r="H1445" s="248">
        <v>68.400000000000006</v>
      </c>
      <c r="I1445" s="249"/>
      <c r="J1445" s="244"/>
      <c r="K1445" s="244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4" t="s">
        <v>283</v>
      </c>
      <c r="AU1445" s="254" t="s">
        <v>85</v>
      </c>
      <c r="AV1445" s="13" t="s">
        <v>85</v>
      </c>
      <c r="AW1445" s="13" t="s">
        <v>32</v>
      </c>
      <c r="AX1445" s="13" t="s">
        <v>76</v>
      </c>
      <c r="AY1445" s="254" t="s">
        <v>274</v>
      </c>
    </row>
    <row r="1446" s="14" customFormat="1">
      <c r="A1446" s="14"/>
      <c r="B1446" s="255"/>
      <c r="C1446" s="256"/>
      <c r="D1446" s="245" t="s">
        <v>283</v>
      </c>
      <c r="E1446" s="257" t="s">
        <v>1</v>
      </c>
      <c r="F1446" s="258" t="s">
        <v>285</v>
      </c>
      <c r="G1446" s="256"/>
      <c r="H1446" s="259">
        <v>160.99000000000001</v>
      </c>
      <c r="I1446" s="260"/>
      <c r="J1446" s="256"/>
      <c r="K1446" s="256"/>
      <c r="L1446" s="261"/>
      <c r="M1446" s="262"/>
      <c r="N1446" s="263"/>
      <c r="O1446" s="263"/>
      <c r="P1446" s="263"/>
      <c r="Q1446" s="263"/>
      <c r="R1446" s="263"/>
      <c r="S1446" s="263"/>
      <c r="T1446" s="26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5" t="s">
        <v>283</v>
      </c>
      <c r="AU1446" s="265" t="s">
        <v>85</v>
      </c>
      <c r="AV1446" s="14" t="s">
        <v>106</v>
      </c>
      <c r="AW1446" s="14" t="s">
        <v>32</v>
      </c>
      <c r="AX1446" s="14" t="s">
        <v>76</v>
      </c>
      <c r="AY1446" s="265" t="s">
        <v>274</v>
      </c>
    </row>
    <row r="1447" s="15" customFormat="1">
      <c r="A1447" s="15"/>
      <c r="B1447" s="266"/>
      <c r="C1447" s="267"/>
      <c r="D1447" s="245" t="s">
        <v>283</v>
      </c>
      <c r="E1447" s="268" t="s">
        <v>1</v>
      </c>
      <c r="F1447" s="269" t="s">
        <v>286</v>
      </c>
      <c r="G1447" s="267"/>
      <c r="H1447" s="270">
        <v>160.99000000000001</v>
      </c>
      <c r="I1447" s="271"/>
      <c r="J1447" s="267"/>
      <c r="K1447" s="267"/>
      <c r="L1447" s="272"/>
      <c r="M1447" s="273"/>
      <c r="N1447" s="274"/>
      <c r="O1447" s="274"/>
      <c r="P1447" s="274"/>
      <c r="Q1447" s="274"/>
      <c r="R1447" s="274"/>
      <c r="S1447" s="274"/>
      <c r="T1447" s="27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76" t="s">
        <v>283</v>
      </c>
      <c r="AU1447" s="276" t="s">
        <v>85</v>
      </c>
      <c r="AV1447" s="15" t="s">
        <v>281</v>
      </c>
      <c r="AW1447" s="15" t="s">
        <v>32</v>
      </c>
      <c r="AX1447" s="15" t="s">
        <v>83</v>
      </c>
      <c r="AY1447" s="276" t="s">
        <v>274</v>
      </c>
    </row>
    <row r="1448" s="2" customFormat="1" ht="24.15" customHeight="1">
      <c r="A1448" s="39"/>
      <c r="B1448" s="40"/>
      <c r="C1448" s="287" t="s">
        <v>1625</v>
      </c>
      <c r="D1448" s="287" t="s">
        <v>385</v>
      </c>
      <c r="E1448" s="288" t="s">
        <v>1609</v>
      </c>
      <c r="F1448" s="289" t="s">
        <v>1610</v>
      </c>
      <c r="G1448" s="290" t="s">
        <v>1611</v>
      </c>
      <c r="H1448" s="291">
        <v>756.65300000000002</v>
      </c>
      <c r="I1448" s="292"/>
      <c r="J1448" s="293">
        <f>ROUND(I1448*H1448,2)</f>
        <v>0</v>
      </c>
      <c r="K1448" s="289" t="s">
        <v>280</v>
      </c>
      <c r="L1448" s="294"/>
      <c r="M1448" s="295" t="s">
        <v>1</v>
      </c>
      <c r="N1448" s="296" t="s">
        <v>41</v>
      </c>
      <c r="O1448" s="92"/>
      <c r="P1448" s="239">
        <f>O1448*H1448</f>
        <v>0</v>
      </c>
      <c r="Q1448" s="239">
        <v>0.001</v>
      </c>
      <c r="R1448" s="239">
        <f>Q1448*H1448</f>
        <v>0.75665300000000002</v>
      </c>
      <c r="S1448" s="239">
        <v>0</v>
      </c>
      <c r="T1448" s="240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41" t="s">
        <v>510</v>
      </c>
      <c r="AT1448" s="241" t="s">
        <v>385</v>
      </c>
      <c r="AU1448" s="241" t="s">
        <v>85</v>
      </c>
      <c r="AY1448" s="18" t="s">
        <v>274</v>
      </c>
      <c r="BE1448" s="242">
        <f>IF(N1448="základní",J1448,0)</f>
        <v>0</v>
      </c>
      <c r="BF1448" s="242">
        <f>IF(N1448="snížená",J1448,0)</f>
        <v>0</v>
      </c>
      <c r="BG1448" s="242">
        <f>IF(N1448="zákl. přenesená",J1448,0)</f>
        <v>0</v>
      </c>
      <c r="BH1448" s="242">
        <f>IF(N1448="sníž. přenesená",J1448,0)</f>
        <v>0</v>
      </c>
      <c r="BI1448" s="242">
        <f>IF(N1448="nulová",J1448,0)</f>
        <v>0</v>
      </c>
      <c r="BJ1448" s="18" t="s">
        <v>83</v>
      </c>
      <c r="BK1448" s="242">
        <f>ROUND(I1448*H1448,2)</f>
        <v>0</v>
      </c>
      <c r="BL1448" s="18" t="s">
        <v>379</v>
      </c>
      <c r="BM1448" s="241" t="s">
        <v>1626</v>
      </c>
    </row>
    <row r="1449" s="13" customFormat="1">
      <c r="A1449" s="13"/>
      <c r="B1449" s="243"/>
      <c r="C1449" s="244"/>
      <c r="D1449" s="245" t="s">
        <v>283</v>
      </c>
      <c r="E1449" s="244"/>
      <c r="F1449" s="247" t="s">
        <v>1627</v>
      </c>
      <c r="G1449" s="244"/>
      <c r="H1449" s="248">
        <v>756.65300000000002</v>
      </c>
      <c r="I1449" s="249"/>
      <c r="J1449" s="244"/>
      <c r="K1449" s="244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4" t="s">
        <v>283</v>
      </c>
      <c r="AU1449" s="254" t="s">
        <v>85</v>
      </c>
      <c r="AV1449" s="13" t="s">
        <v>85</v>
      </c>
      <c r="AW1449" s="13" t="s">
        <v>4</v>
      </c>
      <c r="AX1449" s="13" t="s">
        <v>83</v>
      </c>
      <c r="AY1449" s="254" t="s">
        <v>274</v>
      </c>
    </row>
    <row r="1450" s="2" customFormat="1" ht="24.15" customHeight="1">
      <c r="A1450" s="39"/>
      <c r="B1450" s="40"/>
      <c r="C1450" s="230" t="s">
        <v>1628</v>
      </c>
      <c r="D1450" s="230" t="s">
        <v>276</v>
      </c>
      <c r="E1450" s="231" t="s">
        <v>1629</v>
      </c>
      <c r="F1450" s="232" t="s">
        <v>1630</v>
      </c>
      <c r="G1450" s="233" t="s">
        <v>398</v>
      </c>
      <c r="H1450" s="234">
        <v>389.60000000000002</v>
      </c>
      <c r="I1450" s="235"/>
      <c r="J1450" s="236">
        <f>ROUND(I1450*H1450,2)</f>
        <v>0</v>
      </c>
      <c r="K1450" s="232" t="s">
        <v>280</v>
      </c>
      <c r="L1450" s="45"/>
      <c r="M1450" s="237" t="s">
        <v>1</v>
      </c>
      <c r="N1450" s="238" t="s">
        <v>41</v>
      </c>
      <c r="O1450" s="92"/>
      <c r="P1450" s="239">
        <f>O1450*H1450</f>
        <v>0</v>
      </c>
      <c r="Q1450" s="239">
        <v>0</v>
      </c>
      <c r="R1450" s="239">
        <f>Q1450*H1450</f>
        <v>0</v>
      </c>
      <c r="S1450" s="239">
        <v>0</v>
      </c>
      <c r="T1450" s="240">
        <f>S1450*H1450</f>
        <v>0</v>
      </c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R1450" s="241" t="s">
        <v>379</v>
      </c>
      <c r="AT1450" s="241" t="s">
        <v>276</v>
      </c>
      <c r="AU1450" s="241" t="s">
        <v>85</v>
      </c>
      <c r="AY1450" s="18" t="s">
        <v>274</v>
      </c>
      <c r="BE1450" s="242">
        <f>IF(N1450="základní",J1450,0)</f>
        <v>0</v>
      </c>
      <c r="BF1450" s="242">
        <f>IF(N1450="snížená",J1450,0)</f>
        <v>0</v>
      </c>
      <c r="BG1450" s="242">
        <f>IF(N1450="zákl. přenesená",J1450,0)</f>
        <v>0</v>
      </c>
      <c r="BH1450" s="242">
        <f>IF(N1450="sníž. přenesená",J1450,0)</f>
        <v>0</v>
      </c>
      <c r="BI1450" s="242">
        <f>IF(N1450="nulová",J1450,0)</f>
        <v>0</v>
      </c>
      <c r="BJ1450" s="18" t="s">
        <v>83</v>
      </c>
      <c r="BK1450" s="242">
        <f>ROUND(I1450*H1450,2)</f>
        <v>0</v>
      </c>
      <c r="BL1450" s="18" t="s">
        <v>379</v>
      </c>
      <c r="BM1450" s="241" t="s">
        <v>1631</v>
      </c>
    </row>
    <row r="1451" s="13" customFormat="1">
      <c r="A1451" s="13"/>
      <c r="B1451" s="243"/>
      <c r="C1451" s="244"/>
      <c r="D1451" s="245" t="s">
        <v>283</v>
      </c>
      <c r="E1451" s="246" t="s">
        <v>1</v>
      </c>
      <c r="F1451" s="247" t="s">
        <v>1632</v>
      </c>
      <c r="G1451" s="244"/>
      <c r="H1451" s="248">
        <v>335.60000000000002</v>
      </c>
      <c r="I1451" s="249"/>
      <c r="J1451" s="244"/>
      <c r="K1451" s="244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4" t="s">
        <v>283</v>
      </c>
      <c r="AU1451" s="254" t="s">
        <v>85</v>
      </c>
      <c r="AV1451" s="13" t="s">
        <v>85</v>
      </c>
      <c r="AW1451" s="13" t="s">
        <v>32</v>
      </c>
      <c r="AX1451" s="13" t="s">
        <v>76</v>
      </c>
      <c r="AY1451" s="254" t="s">
        <v>274</v>
      </c>
    </row>
    <row r="1452" s="13" customFormat="1">
      <c r="A1452" s="13"/>
      <c r="B1452" s="243"/>
      <c r="C1452" s="244"/>
      <c r="D1452" s="245" t="s">
        <v>283</v>
      </c>
      <c r="E1452" s="246" t="s">
        <v>1</v>
      </c>
      <c r="F1452" s="247" t="s">
        <v>1633</v>
      </c>
      <c r="G1452" s="244"/>
      <c r="H1452" s="248">
        <v>54</v>
      </c>
      <c r="I1452" s="249"/>
      <c r="J1452" s="244"/>
      <c r="K1452" s="244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4" t="s">
        <v>283</v>
      </c>
      <c r="AU1452" s="254" t="s">
        <v>85</v>
      </c>
      <c r="AV1452" s="13" t="s">
        <v>85</v>
      </c>
      <c r="AW1452" s="13" t="s">
        <v>32</v>
      </c>
      <c r="AX1452" s="13" t="s">
        <v>76</v>
      </c>
      <c r="AY1452" s="254" t="s">
        <v>274</v>
      </c>
    </row>
    <row r="1453" s="14" customFormat="1">
      <c r="A1453" s="14"/>
      <c r="B1453" s="255"/>
      <c r="C1453" s="256"/>
      <c r="D1453" s="245" t="s">
        <v>283</v>
      </c>
      <c r="E1453" s="257" t="s">
        <v>1</v>
      </c>
      <c r="F1453" s="258" t="s">
        <v>285</v>
      </c>
      <c r="G1453" s="256"/>
      <c r="H1453" s="259">
        <v>389.60000000000002</v>
      </c>
      <c r="I1453" s="260"/>
      <c r="J1453" s="256"/>
      <c r="K1453" s="256"/>
      <c r="L1453" s="261"/>
      <c r="M1453" s="262"/>
      <c r="N1453" s="263"/>
      <c r="O1453" s="263"/>
      <c r="P1453" s="263"/>
      <c r="Q1453" s="263"/>
      <c r="R1453" s="263"/>
      <c r="S1453" s="263"/>
      <c r="T1453" s="26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5" t="s">
        <v>283</v>
      </c>
      <c r="AU1453" s="265" t="s">
        <v>85</v>
      </c>
      <c r="AV1453" s="14" t="s">
        <v>106</v>
      </c>
      <c r="AW1453" s="14" t="s">
        <v>32</v>
      </c>
      <c r="AX1453" s="14" t="s">
        <v>76</v>
      </c>
      <c r="AY1453" s="265" t="s">
        <v>274</v>
      </c>
    </row>
    <row r="1454" s="15" customFormat="1">
      <c r="A1454" s="15"/>
      <c r="B1454" s="266"/>
      <c r="C1454" s="267"/>
      <c r="D1454" s="245" t="s">
        <v>283</v>
      </c>
      <c r="E1454" s="268" t="s">
        <v>1</v>
      </c>
      <c r="F1454" s="269" t="s">
        <v>286</v>
      </c>
      <c r="G1454" s="267"/>
      <c r="H1454" s="270">
        <v>389.60000000000002</v>
      </c>
      <c r="I1454" s="271"/>
      <c r="J1454" s="267"/>
      <c r="K1454" s="267"/>
      <c r="L1454" s="272"/>
      <c r="M1454" s="273"/>
      <c r="N1454" s="274"/>
      <c r="O1454" s="274"/>
      <c r="P1454" s="274"/>
      <c r="Q1454" s="274"/>
      <c r="R1454" s="274"/>
      <c r="S1454" s="274"/>
      <c r="T1454" s="27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6" t="s">
        <v>283</v>
      </c>
      <c r="AU1454" s="276" t="s">
        <v>85</v>
      </c>
      <c r="AV1454" s="15" t="s">
        <v>281</v>
      </c>
      <c r="AW1454" s="15" t="s">
        <v>32</v>
      </c>
      <c r="AX1454" s="15" t="s">
        <v>83</v>
      </c>
      <c r="AY1454" s="276" t="s">
        <v>274</v>
      </c>
    </row>
    <row r="1455" s="2" customFormat="1" ht="16.5" customHeight="1">
      <c r="A1455" s="39"/>
      <c r="B1455" s="40"/>
      <c r="C1455" s="287" t="s">
        <v>1634</v>
      </c>
      <c r="D1455" s="287" t="s">
        <v>385</v>
      </c>
      <c r="E1455" s="288" t="s">
        <v>1635</v>
      </c>
      <c r="F1455" s="289" t="s">
        <v>1636</v>
      </c>
      <c r="G1455" s="290" t="s">
        <v>398</v>
      </c>
      <c r="H1455" s="291">
        <v>409.07999999999998</v>
      </c>
      <c r="I1455" s="292"/>
      <c r="J1455" s="293">
        <f>ROUND(I1455*H1455,2)</f>
        <v>0</v>
      </c>
      <c r="K1455" s="289" t="s">
        <v>280</v>
      </c>
      <c r="L1455" s="294"/>
      <c r="M1455" s="295" t="s">
        <v>1</v>
      </c>
      <c r="N1455" s="296" t="s">
        <v>41</v>
      </c>
      <c r="O1455" s="92"/>
      <c r="P1455" s="239">
        <f>O1455*H1455</f>
        <v>0</v>
      </c>
      <c r="Q1455" s="239">
        <v>2.0000000000000002E-05</v>
      </c>
      <c r="R1455" s="239">
        <f>Q1455*H1455</f>
        <v>0.0081816000000000007</v>
      </c>
      <c r="S1455" s="239">
        <v>0</v>
      </c>
      <c r="T1455" s="240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41" t="s">
        <v>510</v>
      </c>
      <c r="AT1455" s="241" t="s">
        <v>385</v>
      </c>
      <c r="AU1455" s="241" t="s">
        <v>85</v>
      </c>
      <c r="AY1455" s="18" t="s">
        <v>274</v>
      </c>
      <c r="BE1455" s="242">
        <f>IF(N1455="základní",J1455,0)</f>
        <v>0</v>
      </c>
      <c r="BF1455" s="242">
        <f>IF(N1455="snížená",J1455,0)</f>
        <v>0</v>
      </c>
      <c r="BG1455" s="242">
        <f>IF(N1455="zákl. přenesená",J1455,0)</f>
        <v>0</v>
      </c>
      <c r="BH1455" s="242">
        <f>IF(N1455="sníž. přenesená",J1455,0)</f>
        <v>0</v>
      </c>
      <c r="BI1455" s="242">
        <f>IF(N1455="nulová",J1455,0)</f>
        <v>0</v>
      </c>
      <c r="BJ1455" s="18" t="s">
        <v>83</v>
      </c>
      <c r="BK1455" s="242">
        <f>ROUND(I1455*H1455,2)</f>
        <v>0</v>
      </c>
      <c r="BL1455" s="18" t="s">
        <v>379</v>
      </c>
      <c r="BM1455" s="241" t="s">
        <v>1637</v>
      </c>
    </row>
    <row r="1456" s="13" customFormat="1">
      <c r="A1456" s="13"/>
      <c r="B1456" s="243"/>
      <c r="C1456" s="244"/>
      <c r="D1456" s="245" t="s">
        <v>283</v>
      </c>
      <c r="E1456" s="244"/>
      <c r="F1456" s="247" t="s">
        <v>1638</v>
      </c>
      <c r="G1456" s="244"/>
      <c r="H1456" s="248">
        <v>409.07999999999998</v>
      </c>
      <c r="I1456" s="249"/>
      <c r="J1456" s="244"/>
      <c r="K1456" s="244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4" t="s">
        <v>283</v>
      </c>
      <c r="AU1456" s="254" t="s">
        <v>85</v>
      </c>
      <c r="AV1456" s="13" t="s">
        <v>85</v>
      </c>
      <c r="AW1456" s="13" t="s">
        <v>4</v>
      </c>
      <c r="AX1456" s="13" t="s">
        <v>83</v>
      </c>
      <c r="AY1456" s="254" t="s">
        <v>274</v>
      </c>
    </row>
    <row r="1457" s="2" customFormat="1" ht="24.15" customHeight="1">
      <c r="A1457" s="39"/>
      <c r="B1457" s="40"/>
      <c r="C1457" s="230" t="s">
        <v>1639</v>
      </c>
      <c r="D1457" s="230" t="s">
        <v>276</v>
      </c>
      <c r="E1457" s="231" t="s">
        <v>1640</v>
      </c>
      <c r="F1457" s="232" t="s">
        <v>1641</v>
      </c>
      <c r="G1457" s="233" t="s">
        <v>279</v>
      </c>
      <c r="H1457" s="234">
        <v>1577.75</v>
      </c>
      <c r="I1457" s="235"/>
      <c r="J1457" s="236">
        <f>ROUND(I1457*H1457,2)</f>
        <v>0</v>
      </c>
      <c r="K1457" s="232" t="s">
        <v>280</v>
      </c>
      <c r="L1457" s="45"/>
      <c r="M1457" s="237" t="s">
        <v>1</v>
      </c>
      <c r="N1457" s="238" t="s">
        <v>41</v>
      </c>
      <c r="O1457" s="92"/>
      <c r="P1457" s="239">
        <f>O1457*H1457</f>
        <v>0</v>
      </c>
      <c r="Q1457" s="239">
        <v>0.00018000000000000001</v>
      </c>
      <c r="R1457" s="239">
        <f>Q1457*H1457</f>
        <v>0.283995</v>
      </c>
      <c r="S1457" s="239">
        <v>0</v>
      </c>
      <c r="T1457" s="240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41" t="s">
        <v>379</v>
      </c>
      <c r="AT1457" s="241" t="s">
        <v>276</v>
      </c>
      <c r="AU1457" s="241" t="s">
        <v>85</v>
      </c>
      <c r="AY1457" s="18" t="s">
        <v>274</v>
      </c>
      <c r="BE1457" s="242">
        <f>IF(N1457="základní",J1457,0)</f>
        <v>0</v>
      </c>
      <c r="BF1457" s="242">
        <f>IF(N1457="snížená",J1457,0)</f>
        <v>0</v>
      </c>
      <c r="BG1457" s="242">
        <f>IF(N1457="zákl. přenesená",J1457,0)</f>
        <v>0</v>
      </c>
      <c r="BH1457" s="242">
        <f>IF(N1457="sníž. přenesená",J1457,0)</f>
        <v>0</v>
      </c>
      <c r="BI1457" s="242">
        <f>IF(N1457="nulová",J1457,0)</f>
        <v>0</v>
      </c>
      <c r="BJ1457" s="18" t="s">
        <v>83</v>
      </c>
      <c r="BK1457" s="242">
        <f>ROUND(I1457*H1457,2)</f>
        <v>0</v>
      </c>
      <c r="BL1457" s="18" t="s">
        <v>379</v>
      </c>
      <c r="BM1457" s="241" t="s">
        <v>1642</v>
      </c>
    </row>
    <row r="1458" s="16" customFormat="1">
      <c r="A1458" s="16"/>
      <c r="B1458" s="277"/>
      <c r="C1458" s="278"/>
      <c r="D1458" s="245" t="s">
        <v>283</v>
      </c>
      <c r="E1458" s="279" t="s">
        <v>1</v>
      </c>
      <c r="F1458" s="280" t="s">
        <v>412</v>
      </c>
      <c r="G1458" s="278"/>
      <c r="H1458" s="279" t="s">
        <v>1</v>
      </c>
      <c r="I1458" s="281"/>
      <c r="J1458" s="278"/>
      <c r="K1458" s="278"/>
      <c r="L1458" s="282"/>
      <c r="M1458" s="283"/>
      <c r="N1458" s="284"/>
      <c r="O1458" s="284"/>
      <c r="P1458" s="284"/>
      <c r="Q1458" s="284"/>
      <c r="R1458" s="284"/>
      <c r="S1458" s="284"/>
      <c r="T1458" s="285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86" t="s">
        <v>283</v>
      </c>
      <c r="AU1458" s="286" t="s">
        <v>85</v>
      </c>
      <c r="AV1458" s="16" t="s">
        <v>83</v>
      </c>
      <c r="AW1458" s="16" t="s">
        <v>32</v>
      </c>
      <c r="AX1458" s="16" t="s">
        <v>76</v>
      </c>
      <c r="AY1458" s="286" t="s">
        <v>274</v>
      </c>
    </row>
    <row r="1459" s="13" customFormat="1">
      <c r="A1459" s="13"/>
      <c r="B1459" s="243"/>
      <c r="C1459" s="244"/>
      <c r="D1459" s="245" t="s">
        <v>283</v>
      </c>
      <c r="E1459" s="246" t="s">
        <v>1</v>
      </c>
      <c r="F1459" s="247" t="s">
        <v>1643</v>
      </c>
      <c r="G1459" s="244"/>
      <c r="H1459" s="248">
        <v>450.60000000000002</v>
      </c>
      <c r="I1459" s="249"/>
      <c r="J1459" s="244"/>
      <c r="K1459" s="244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4" t="s">
        <v>283</v>
      </c>
      <c r="AU1459" s="254" t="s">
        <v>85</v>
      </c>
      <c r="AV1459" s="13" t="s">
        <v>85</v>
      </c>
      <c r="AW1459" s="13" t="s">
        <v>32</v>
      </c>
      <c r="AX1459" s="13" t="s">
        <v>76</v>
      </c>
      <c r="AY1459" s="254" t="s">
        <v>274</v>
      </c>
    </row>
    <row r="1460" s="13" customFormat="1">
      <c r="A1460" s="13"/>
      <c r="B1460" s="243"/>
      <c r="C1460" s="244"/>
      <c r="D1460" s="245" t="s">
        <v>283</v>
      </c>
      <c r="E1460" s="246" t="s">
        <v>1</v>
      </c>
      <c r="F1460" s="247" t="s">
        <v>1644</v>
      </c>
      <c r="G1460" s="244"/>
      <c r="H1460" s="248">
        <v>9.25</v>
      </c>
      <c r="I1460" s="249"/>
      <c r="J1460" s="244"/>
      <c r="K1460" s="244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4" t="s">
        <v>283</v>
      </c>
      <c r="AU1460" s="254" t="s">
        <v>85</v>
      </c>
      <c r="AV1460" s="13" t="s">
        <v>85</v>
      </c>
      <c r="AW1460" s="13" t="s">
        <v>32</v>
      </c>
      <c r="AX1460" s="13" t="s">
        <v>76</v>
      </c>
      <c r="AY1460" s="254" t="s">
        <v>274</v>
      </c>
    </row>
    <row r="1461" s="14" customFormat="1">
      <c r="A1461" s="14"/>
      <c r="B1461" s="255"/>
      <c r="C1461" s="256"/>
      <c r="D1461" s="245" t="s">
        <v>283</v>
      </c>
      <c r="E1461" s="257" t="s">
        <v>1</v>
      </c>
      <c r="F1461" s="258" t="s">
        <v>285</v>
      </c>
      <c r="G1461" s="256"/>
      <c r="H1461" s="259">
        <v>459.85000000000002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5" t="s">
        <v>283</v>
      </c>
      <c r="AU1461" s="265" t="s">
        <v>85</v>
      </c>
      <c r="AV1461" s="14" t="s">
        <v>106</v>
      </c>
      <c r="AW1461" s="14" t="s">
        <v>32</v>
      </c>
      <c r="AX1461" s="14" t="s">
        <v>76</v>
      </c>
      <c r="AY1461" s="265" t="s">
        <v>274</v>
      </c>
    </row>
    <row r="1462" s="16" customFormat="1">
      <c r="A1462" s="16"/>
      <c r="B1462" s="277"/>
      <c r="C1462" s="278"/>
      <c r="D1462" s="245" t="s">
        <v>283</v>
      </c>
      <c r="E1462" s="279" t="s">
        <v>1</v>
      </c>
      <c r="F1462" s="280" t="s">
        <v>415</v>
      </c>
      <c r="G1462" s="278"/>
      <c r="H1462" s="279" t="s">
        <v>1</v>
      </c>
      <c r="I1462" s="281"/>
      <c r="J1462" s="278"/>
      <c r="K1462" s="278"/>
      <c r="L1462" s="282"/>
      <c r="M1462" s="283"/>
      <c r="N1462" s="284"/>
      <c r="O1462" s="284"/>
      <c r="P1462" s="284"/>
      <c r="Q1462" s="284"/>
      <c r="R1462" s="284"/>
      <c r="S1462" s="284"/>
      <c r="T1462" s="285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86" t="s">
        <v>283</v>
      </c>
      <c r="AU1462" s="286" t="s">
        <v>85</v>
      </c>
      <c r="AV1462" s="16" t="s">
        <v>83</v>
      </c>
      <c r="AW1462" s="16" t="s">
        <v>32</v>
      </c>
      <c r="AX1462" s="16" t="s">
        <v>76</v>
      </c>
      <c r="AY1462" s="286" t="s">
        <v>274</v>
      </c>
    </row>
    <row r="1463" s="13" customFormat="1">
      <c r="A1463" s="13"/>
      <c r="B1463" s="243"/>
      <c r="C1463" s="244"/>
      <c r="D1463" s="245" t="s">
        <v>283</v>
      </c>
      <c r="E1463" s="246" t="s">
        <v>1</v>
      </c>
      <c r="F1463" s="247" t="s">
        <v>1645</v>
      </c>
      <c r="G1463" s="244"/>
      <c r="H1463" s="248">
        <v>385.10000000000002</v>
      </c>
      <c r="I1463" s="249"/>
      <c r="J1463" s="244"/>
      <c r="K1463" s="244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4" t="s">
        <v>283</v>
      </c>
      <c r="AU1463" s="254" t="s">
        <v>85</v>
      </c>
      <c r="AV1463" s="13" t="s">
        <v>85</v>
      </c>
      <c r="AW1463" s="13" t="s">
        <v>32</v>
      </c>
      <c r="AX1463" s="13" t="s">
        <v>76</v>
      </c>
      <c r="AY1463" s="254" t="s">
        <v>274</v>
      </c>
    </row>
    <row r="1464" s="13" customFormat="1">
      <c r="A1464" s="13"/>
      <c r="B1464" s="243"/>
      <c r="C1464" s="244"/>
      <c r="D1464" s="245" t="s">
        <v>283</v>
      </c>
      <c r="E1464" s="246" t="s">
        <v>1</v>
      </c>
      <c r="F1464" s="247" t="s">
        <v>1646</v>
      </c>
      <c r="G1464" s="244"/>
      <c r="H1464" s="248">
        <v>732.79999999999995</v>
      </c>
      <c r="I1464" s="249"/>
      <c r="J1464" s="244"/>
      <c r="K1464" s="244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4" t="s">
        <v>283</v>
      </c>
      <c r="AU1464" s="254" t="s">
        <v>85</v>
      </c>
      <c r="AV1464" s="13" t="s">
        <v>85</v>
      </c>
      <c r="AW1464" s="13" t="s">
        <v>32</v>
      </c>
      <c r="AX1464" s="13" t="s">
        <v>76</v>
      </c>
      <c r="AY1464" s="254" t="s">
        <v>274</v>
      </c>
    </row>
    <row r="1465" s="14" customFormat="1">
      <c r="A1465" s="14"/>
      <c r="B1465" s="255"/>
      <c r="C1465" s="256"/>
      <c r="D1465" s="245" t="s">
        <v>283</v>
      </c>
      <c r="E1465" s="257" t="s">
        <v>1</v>
      </c>
      <c r="F1465" s="258" t="s">
        <v>285</v>
      </c>
      <c r="G1465" s="256"/>
      <c r="H1465" s="259">
        <v>1117.9000000000001</v>
      </c>
      <c r="I1465" s="260"/>
      <c r="J1465" s="256"/>
      <c r="K1465" s="256"/>
      <c r="L1465" s="261"/>
      <c r="M1465" s="262"/>
      <c r="N1465" s="263"/>
      <c r="O1465" s="263"/>
      <c r="P1465" s="263"/>
      <c r="Q1465" s="263"/>
      <c r="R1465" s="263"/>
      <c r="S1465" s="263"/>
      <c r="T1465" s="26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5" t="s">
        <v>283</v>
      </c>
      <c r="AU1465" s="265" t="s">
        <v>85</v>
      </c>
      <c r="AV1465" s="14" t="s">
        <v>106</v>
      </c>
      <c r="AW1465" s="14" t="s">
        <v>32</v>
      </c>
      <c r="AX1465" s="14" t="s">
        <v>76</v>
      </c>
      <c r="AY1465" s="265" t="s">
        <v>274</v>
      </c>
    </row>
    <row r="1466" s="15" customFormat="1">
      <c r="A1466" s="15"/>
      <c r="B1466" s="266"/>
      <c r="C1466" s="267"/>
      <c r="D1466" s="245" t="s">
        <v>283</v>
      </c>
      <c r="E1466" s="268" t="s">
        <v>178</v>
      </c>
      <c r="F1466" s="269" t="s">
        <v>286</v>
      </c>
      <c r="G1466" s="267"/>
      <c r="H1466" s="270">
        <v>1577.75</v>
      </c>
      <c r="I1466" s="271"/>
      <c r="J1466" s="267"/>
      <c r="K1466" s="267"/>
      <c r="L1466" s="272"/>
      <c r="M1466" s="273"/>
      <c r="N1466" s="274"/>
      <c r="O1466" s="274"/>
      <c r="P1466" s="274"/>
      <c r="Q1466" s="274"/>
      <c r="R1466" s="274"/>
      <c r="S1466" s="274"/>
      <c r="T1466" s="27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6" t="s">
        <v>283</v>
      </c>
      <c r="AU1466" s="276" t="s">
        <v>85</v>
      </c>
      <c r="AV1466" s="15" t="s">
        <v>281</v>
      </c>
      <c r="AW1466" s="15" t="s">
        <v>32</v>
      </c>
      <c r="AX1466" s="15" t="s">
        <v>83</v>
      </c>
      <c r="AY1466" s="276" t="s">
        <v>274</v>
      </c>
    </row>
    <row r="1467" s="2" customFormat="1" ht="21.75" customHeight="1">
      <c r="A1467" s="39"/>
      <c r="B1467" s="40"/>
      <c r="C1467" s="287" t="s">
        <v>1647</v>
      </c>
      <c r="D1467" s="287" t="s">
        <v>385</v>
      </c>
      <c r="E1467" s="288" t="s">
        <v>1648</v>
      </c>
      <c r="F1467" s="289" t="s">
        <v>1649</v>
      </c>
      <c r="G1467" s="290" t="s">
        <v>279</v>
      </c>
      <c r="H1467" s="291">
        <v>1838.8679999999999</v>
      </c>
      <c r="I1467" s="292"/>
      <c r="J1467" s="293">
        <f>ROUND(I1467*H1467,2)</f>
        <v>0</v>
      </c>
      <c r="K1467" s="289" t="s">
        <v>280</v>
      </c>
      <c r="L1467" s="294"/>
      <c r="M1467" s="295" t="s">
        <v>1</v>
      </c>
      <c r="N1467" s="296" t="s">
        <v>41</v>
      </c>
      <c r="O1467" s="92"/>
      <c r="P1467" s="239">
        <f>O1467*H1467</f>
        <v>0</v>
      </c>
      <c r="Q1467" s="239">
        <v>0.0025400000000000002</v>
      </c>
      <c r="R1467" s="239">
        <f>Q1467*H1467</f>
        <v>4.6707247199999999</v>
      </c>
      <c r="S1467" s="239">
        <v>0</v>
      </c>
      <c r="T1467" s="240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41" t="s">
        <v>510</v>
      </c>
      <c r="AT1467" s="241" t="s">
        <v>385</v>
      </c>
      <c r="AU1467" s="241" t="s">
        <v>85</v>
      </c>
      <c r="AY1467" s="18" t="s">
        <v>274</v>
      </c>
      <c r="BE1467" s="242">
        <f>IF(N1467="základní",J1467,0)</f>
        <v>0</v>
      </c>
      <c r="BF1467" s="242">
        <f>IF(N1467="snížená",J1467,0)</f>
        <v>0</v>
      </c>
      <c r="BG1467" s="242">
        <f>IF(N1467="zákl. přenesená",J1467,0)</f>
        <v>0</v>
      </c>
      <c r="BH1467" s="242">
        <f>IF(N1467="sníž. přenesená",J1467,0)</f>
        <v>0</v>
      </c>
      <c r="BI1467" s="242">
        <f>IF(N1467="nulová",J1467,0)</f>
        <v>0</v>
      </c>
      <c r="BJ1467" s="18" t="s">
        <v>83</v>
      </c>
      <c r="BK1467" s="242">
        <f>ROUND(I1467*H1467,2)</f>
        <v>0</v>
      </c>
      <c r="BL1467" s="18" t="s">
        <v>379</v>
      </c>
      <c r="BM1467" s="241" t="s">
        <v>1650</v>
      </c>
    </row>
    <row r="1468" s="13" customFormat="1">
      <c r="A1468" s="13"/>
      <c r="B1468" s="243"/>
      <c r="C1468" s="244"/>
      <c r="D1468" s="245" t="s">
        <v>283</v>
      </c>
      <c r="E1468" s="244"/>
      <c r="F1468" s="247" t="s">
        <v>1651</v>
      </c>
      <c r="G1468" s="244"/>
      <c r="H1468" s="248">
        <v>1838.8679999999999</v>
      </c>
      <c r="I1468" s="249"/>
      <c r="J1468" s="244"/>
      <c r="K1468" s="244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4" t="s">
        <v>283</v>
      </c>
      <c r="AU1468" s="254" t="s">
        <v>85</v>
      </c>
      <c r="AV1468" s="13" t="s">
        <v>85</v>
      </c>
      <c r="AW1468" s="13" t="s">
        <v>4</v>
      </c>
      <c r="AX1468" s="13" t="s">
        <v>83</v>
      </c>
      <c r="AY1468" s="254" t="s">
        <v>274</v>
      </c>
    </row>
    <row r="1469" s="2" customFormat="1" ht="24.15" customHeight="1">
      <c r="A1469" s="39"/>
      <c r="B1469" s="40"/>
      <c r="C1469" s="230" t="s">
        <v>1652</v>
      </c>
      <c r="D1469" s="230" t="s">
        <v>276</v>
      </c>
      <c r="E1469" s="231" t="s">
        <v>1653</v>
      </c>
      <c r="F1469" s="232" t="s">
        <v>1654</v>
      </c>
      <c r="G1469" s="233" t="s">
        <v>279</v>
      </c>
      <c r="H1469" s="234">
        <v>299.78100000000001</v>
      </c>
      <c r="I1469" s="235"/>
      <c r="J1469" s="236">
        <f>ROUND(I1469*H1469,2)</f>
        <v>0</v>
      </c>
      <c r="K1469" s="232" t="s">
        <v>280</v>
      </c>
      <c r="L1469" s="45"/>
      <c r="M1469" s="237" t="s">
        <v>1</v>
      </c>
      <c r="N1469" s="238" t="s">
        <v>41</v>
      </c>
      <c r="O1469" s="92"/>
      <c r="P1469" s="239">
        <f>O1469*H1469</f>
        <v>0</v>
      </c>
      <c r="Q1469" s="239">
        <v>0.00076999999999999996</v>
      </c>
      <c r="R1469" s="239">
        <f>Q1469*H1469</f>
        <v>0.23083136999999998</v>
      </c>
      <c r="S1469" s="239">
        <v>0</v>
      </c>
      <c r="T1469" s="240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41" t="s">
        <v>379</v>
      </c>
      <c r="AT1469" s="241" t="s">
        <v>276</v>
      </c>
      <c r="AU1469" s="241" t="s">
        <v>85</v>
      </c>
      <c r="AY1469" s="18" t="s">
        <v>274</v>
      </c>
      <c r="BE1469" s="242">
        <f>IF(N1469="základní",J1469,0)</f>
        <v>0</v>
      </c>
      <c r="BF1469" s="242">
        <f>IF(N1469="snížená",J1469,0)</f>
        <v>0</v>
      </c>
      <c r="BG1469" s="242">
        <f>IF(N1469="zákl. přenesená",J1469,0)</f>
        <v>0</v>
      </c>
      <c r="BH1469" s="242">
        <f>IF(N1469="sníž. přenesená",J1469,0)</f>
        <v>0</v>
      </c>
      <c r="BI1469" s="242">
        <f>IF(N1469="nulová",J1469,0)</f>
        <v>0</v>
      </c>
      <c r="BJ1469" s="18" t="s">
        <v>83</v>
      </c>
      <c r="BK1469" s="242">
        <f>ROUND(I1469*H1469,2)</f>
        <v>0</v>
      </c>
      <c r="BL1469" s="18" t="s">
        <v>379</v>
      </c>
      <c r="BM1469" s="241" t="s">
        <v>1655</v>
      </c>
    </row>
    <row r="1470" s="16" customFormat="1">
      <c r="A1470" s="16"/>
      <c r="B1470" s="277"/>
      <c r="C1470" s="278"/>
      <c r="D1470" s="245" t="s">
        <v>283</v>
      </c>
      <c r="E1470" s="279" t="s">
        <v>1</v>
      </c>
      <c r="F1470" s="280" t="s">
        <v>412</v>
      </c>
      <c r="G1470" s="278"/>
      <c r="H1470" s="279" t="s">
        <v>1</v>
      </c>
      <c r="I1470" s="281"/>
      <c r="J1470" s="278"/>
      <c r="K1470" s="278"/>
      <c r="L1470" s="282"/>
      <c r="M1470" s="283"/>
      <c r="N1470" s="284"/>
      <c r="O1470" s="284"/>
      <c r="P1470" s="284"/>
      <c r="Q1470" s="284"/>
      <c r="R1470" s="284"/>
      <c r="S1470" s="284"/>
      <c r="T1470" s="285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T1470" s="286" t="s">
        <v>283</v>
      </c>
      <c r="AU1470" s="286" t="s">
        <v>85</v>
      </c>
      <c r="AV1470" s="16" t="s">
        <v>83</v>
      </c>
      <c r="AW1470" s="16" t="s">
        <v>32</v>
      </c>
      <c r="AX1470" s="16" t="s">
        <v>76</v>
      </c>
      <c r="AY1470" s="286" t="s">
        <v>274</v>
      </c>
    </row>
    <row r="1471" s="13" customFormat="1">
      <c r="A1471" s="13"/>
      <c r="B1471" s="243"/>
      <c r="C1471" s="244"/>
      <c r="D1471" s="245" t="s">
        <v>283</v>
      </c>
      <c r="E1471" s="246" t="s">
        <v>1</v>
      </c>
      <c r="F1471" s="247" t="s">
        <v>1656</v>
      </c>
      <c r="G1471" s="244"/>
      <c r="H1471" s="248">
        <v>22.850000000000001</v>
      </c>
      <c r="I1471" s="249"/>
      <c r="J1471" s="244"/>
      <c r="K1471" s="244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4" t="s">
        <v>283</v>
      </c>
      <c r="AU1471" s="254" t="s">
        <v>85</v>
      </c>
      <c r="AV1471" s="13" t="s">
        <v>85</v>
      </c>
      <c r="AW1471" s="13" t="s">
        <v>32</v>
      </c>
      <c r="AX1471" s="13" t="s">
        <v>76</v>
      </c>
      <c r="AY1471" s="254" t="s">
        <v>274</v>
      </c>
    </row>
    <row r="1472" s="13" customFormat="1">
      <c r="A1472" s="13"/>
      <c r="B1472" s="243"/>
      <c r="C1472" s="244"/>
      <c r="D1472" s="245" t="s">
        <v>283</v>
      </c>
      <c r="E1472" s="246" t="s">
        <v>1</v>
      </c>
      <c r="F1472" s="247" t="s">
        <v>1657</v>
      </c>
      <c r="G1472" s="244"/>
      <c r="H1472" s="248">
        <v>165.893</v>
      </c>
      <c r="I1472" s="249"/>
      <c r="J1472" s="244"/>
      <c r="K1472" s="244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4" t="s">
        <v>283</v>
      </c>
      <c r="AU1472" s="254" t="s">
        <v>85</v>
      </c>
      <c r="AV1472" s="13" t="s">
        <v>85</v>
      </c>
      <c r="AW1472" s="13" t="s">
        <v>32</v>
      </c>
      <c r="AX1472" s="13" t="s">
        <v>76</v>
      </c>
      <c r="AY1472" s="254" t="s">
        <v>274</v>
      </c>
    </row>
    <row r="1473" s="13" customFormat="1">
      <c r="A1473" s="13"/>
      <c r="B1473" s="243"/>
      <c r="C1473" s="244"/>
      <c r="D1473" s="245" t="s">
        <v>283</v>
      </c>
      <c r="E1473" s="246" t="s">
        <v>1</v>
      </c>
      <c r="F1473" s="247" t="s">
        <v>1595</v>
      </c>
      <c r="G1473" s="244"/>
      <c r="H1473" s="248">
        <v>23.888000000000002</v>
      </c>
      <c r="I1473" s="249"/>
      <c r="J1473" s="244"/>
      <c r="K1473" s="244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4" t="s">
        <v>283</v>
      </c>
      <c r="AU1473" s="254" t="s">
        <v>85</v>
      </c>
      <c r="AV1473" s="13" t="s">
        <v>85</v>
      </c>
      <c r="AW1473" s="13" t="s">
        <v>32</v>
      </c>
      <c r="AX1473" s="13" t="s">
        <v>76</v>
      </c>
      <c r="AY1473" s="254" t="s">
        <v>274</v>
      </c>
    </row>
    <row r="1474" s="14" customFormat="1">
      <c r="A1474" s="14"/>
      <c r="B1474" s="255"/>
      <c r="C1474" s="256"/>
      <c r="D1474" s="245" t="s">
        <v>283</v>
      </c>
      <c r="E1474" s="257" t="s">
        <v>1</v>
      </c>
      <c r="F1474" s="258" t="s">
        <v>285</v>
      </c>
      <c r="G1474" s="256"/>
      <c r="H1474" s="259">
        <v>212.631</v>
      </c>
      <c r="I1474" s="260"/>
      <c r="J1474" s="256"/>
      <c r="K1474" s="256"/>
      <c r="L1474" s="261"/>
      <c r="M1474" s="262"/>
      <c r="N1474" s="263"/>
      <c r="O1474" s="263"/>
      <c r="P1474" s="263"/>
      <c r="Q1474" s="263"/>
      <c r="R1474" s="263"/>
      <c r="S1474" s="263"/>
      <c r="T1474" s="26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5" t="s">
        <v>283</v>
      </c>
      <c r="AU1474" s="265" t="s">
        <v>85</v>
      </c>
      <c r="AV1474" s="14" t="s">
        <v>106</v>
      </c>
      <c r="AW1474" s="14" t="s">
        <v>32</v>
      </c>
      <c r="AX1474" s="14" t="s">
        <v>76</v>
      </c>
      <c r="AY1474" s="265" t="s">
        <v>274</v>
      </c>
    </row>
    <row r="1475" s="16" customFormat="1">
      <c r="A1475" s="16"/>
      <c r="B1475" s="277"/>
      <c r="C1475" s="278"/>
      <c r="D1475" s="245" t="s">
        <v>283</v>
      </c>
      <c r="E1475" s="279" t="s">
        <v>1</v>
      </c>
      <c r="F1475" s="280" t="s">
        <v>415</v>
      </c>
      <c r="G1475" s="278"/>
      <c r="H1475" s="279" t="s">
        <v>1</v>
      </c>
      <c r="I1475" s="281"/>
      <c r="J1475" s="278"/>
      <c r="K1475" s="278"/>
      <c r="L1475" s="282"/>
      <c r="M1475" s="283"/>
      <c r="N1475" s="284"/>
      <c r="O1475" s="284"/>
      <c r="P1475" s="284"/>
      <c r="Q1475" s="284"/>
      <c r="R1475" s="284"/>
      <c r="S1475" s="284"/>
      <c r="T1475" s="285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86" t="s">
        <v>283</v>
      </c>
      <c r="AU1475" s="286" t="s">
        <v>85</v>
      </c>
      <c r="AV1475" s="16" t="s">
        <v>83</v>
      </c>
      <c r="AW1475" s="16" t="s">
        <v>32</v>
      </c>
      <c r="AX1475" s="16" t="s">
        <v>76</v>
      </c>
      <c r="AY1475" s="286" t="s">
        <v>274</v>
      </c>
    </row>
    <row r="1476" s="13" customFormat="1">
      <c r="A1476" s="13"/>
      <c r="B1476" s="243"/>
      <c r="C1476" s="244"/>
      <c r="D1476" s="245" t="s">
        <v>283</v>
      </c>
      <c r="E1476" s="246" t="s">
        <v>1</v>
      </c>
      <c r="F1476" s="247" t="s">
        <v>1658</v>
      </c>
      <c r="G1476" s="244"/>
      <c r="H1476" s="248">
        <v>26.199999999999999</v>
      </c>
      <c r="I1476" s="249"/>
      <c r="J1476" s="244"/>
      <c r="K1476" s="244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4" t="s">
        <v>283</v>
      </c>
      <c r="AU1476" s="254" t="s">
        <v>85</v>
      </c>
      <c r="AV1476" s="13" t="s">
        <v>85</v>
      </c>
      <c r="AW1476" s="13" t="s">
        <v>32</v>
      </c>
      <c r="AX1476" s="13" t="s">
        <v>76</v>
      </c>
      <c r="AY1476" s="254" t="s">
        <v>274</v>
      </c>
    </row>
    <row r="1477" s="13" customFormat="1">
      <c r="A1477" s="13"/>
      <c r="B1477" s="243"/>
      <c r="C1477" s="244"/>
      <c r="D1477" s="245" t="s">
        <v>283</v>
      </c>
      <c r="E1477" s="246" t="s">
        <v>1</v>
      </c>
      <c r="F1477" s="247" t="s">
        <v>1659</v>
      </c>
      <c r="G1477" s="244"/>
      <c r="H1477" s="248">
        <v>60.950000000000003</v>
      </c>
      <c r="I1477" s="249"/>
      <c r="J1477" s="244"/>
      <c r="K1477" s="244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4" t="s">
        <v>283</v>
      </c>
      <c r="AU1477" s="254" t="s">
        <v>85</v>
      </c>
      <c r="AV1477" s="13" t="s">
        <v>85</v>
      </c>
      <c r="AW1477" s="13" t="s">
        <v>32</v>
      </c>
      <c r="AX1477" s="13" t="s">
        <v>76</v>
      </c>
      <c r="AY1477" s="254" t="s">
        <v>274</v>
      </c>
    </row>
    <row r="1478" s="14" customFormat="1">
      <c r="A1478" s="14"/>
      <c r="B1478" s="255"/>
      <c r="C1478" s="256"/>
      <c r="D1478" s="245" t="s">
        <v>283</v>
      </c>
      <c r="E1478" s="257" t="s">
        <v>1</v>
      </c>
      <c r="F1478" s="258" t="s">
        <v>285</v>
      </c>
      <c r="G1478" s="256"/>
      <c r="H1478" s="259">
        <v>87.150000000000006</v>
      </c>
      <c r="I1478" s="260"/>
      <c r="J1478" s="256"/>
      <c r="K1478" s="256"/>
      <c r="L1478" s="261"/>
      <c r="M1478" s="262"/>
      <c r="N1478" s="263"/>
      <c r="O1478" s="263"/>
      <c r="P1478" s="263"/>
      <c r="Q1478" s="263"/>
      <c r="R1478" s="263"/>
      <c r="S1478" s="263"/>
      <c r="T1478" s="26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5" t="s">
        <v>283</v>
      </c>
      <c r="AU1478" s="265" t="s">
        <v>85</v>
      </c>
      <c r="AV1478" s="14" t="s">
        <v>106</v>
      </c>
      <c r="AW1478" s="14" t="s">
        <v>32</v>
      </c>
      <c r="AX1478" s="14" t="s">
        <v>76</v>
      </c>
      <c r="AY1478" s="265" t="s">
        <v>274</v>
      </c>
    </row>
    <row r="1479" s="15" customFormat="1">
      <c r="A1479" s="15"/>
      <c r="B1479" s="266"/>
      <c r="C1479" s="267"/>
      <c r="D1479" s="245" t="s">
        <v>283</v>
      </c>
      <c r="E1479" s="268" t="s">
        <v>175</v>
      </c>
      <c r="F1479" s="269" t="s">
        <v>286</v>
      </c>
      <c r="G1479" s="267"/>
      <c r="H1479" s="270">
        <v>299.78100000000001</v>
      </c>
      <c r="I1479" s="271"/>
      <c r="J1479" s="267"/>
      <c r="K1479" s="267"/>
      <c r="L1479" s="272"/>
      <c r="M1479" s="273"/>
      <c r="N1479" s="274"/>
      <c r="O1479" s="274"/>
      <c r="P1479" s="274"/>
      <c r="Q1479" s="274"/>
      <c r="R1479" s="274"/>
      <c r="S1479" s="274"/>
      <c r="T1479" s="27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76" t="s">
        <v>283</v>
      </c>
      <c r="AU1479" s="276" t="s">
        <v>85</v>
      </c>
      <c r="AV1479" s="15" t="s">
        <v>281</v>
      </c>
      <c r="AW1479" s="15" t="s">
        <v>32</v>
      </c>
      <c r="AX1479" s="15" t="s">
        <v>83</v>
      </c>
      <c r="AY1479" s="276" t="s">
        <v>274</v>
      </c>
    </row>
    <row r="1480" s="2" customFormat="1" ht="21.75" customHeight="1">
      <c r="A1480" s="39"/>
      <c r="B1480" s="40"/>
      <c r="C1480" s="287" t="s">
        <v>1660</v>
      </c>
      <c r="D1480" s="287" t="s">
        <v>385</v>
      </c>
      <c r="E1480" s="288" t="s">
        <v>1648</v>
      </c>
      <c r="F1480" s="289" t="s">
        <v>1649</v>
      </c>
      <c r="G1480" s="290" t="s">
        <v>279</v>
      </c>
      <c r="H1480" s="291">
        <v>366.03300000000002</v>
      </c>
      <c r="I1480" s="292"/>
      <c r="J1480" s="293">
        <f>ROUND(I1480*H1480,2)</f>
        <v>0</v>
      </c>
      <c r="K1480" s="289" t="s">
        <v>280</v>
      </c>
      <c r="L1480" s="294"/>
      <c r="M1480" s="295" t="s">
        <v>1</v>
      </c>
      <c r="N1480" s="296" t="s">
        <v>41</v>
      </c>
      <c r="O1480" s="92"/>
      <c r="P1480" s="239">
        <f>O1480*H1480</f>
        <v>0</v>
      </c>
      <c r="Q1480" s="239">
        <v>0.0025400000000000002</v>
      </c>
      <c r="R1480" s="239">
        <f>Q1480*H1480</f>
        <v>0.92972382000000009</v>
      </c>
      <c r="S1480" s="239">
        <v>0</v>
      </c>
      <c r="T1480" s="240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41" t="s">
        <v>510</v>
      </c>
      <c r="AT1480" s="241" t="s">
        <v>385</v>
      </c>
      <c r="AU1480" s="241" t="s">
        <v>85</v>
      </c>
      <c r="AY1480" s="18" t="s">
        <v>274</v>
      </c>
      <c r="BE1480" s="242">
        <f>IF(N1480="základní",J1480,0)</f>
        <v>0</v>
      </c>
      <c r="BF1480" s="242">
        <f>IF(N1480="snížená",J1480,0)</f>
        <v>0</v>
      </c>
      <c r="BG1480" s="242">
        <f>IF(N1480="zákl. přenesená",J1480,0)</f>
        <v>0</v>
      </c>
      <c r="BH1480" s="242">
        <f>IF(N1480="sníž. přenesená",J1480,0)</f>
        <v>0</v>
      </c>
      <c r="BI1480" s="242">
        <f>IF(N1480="nulová",J1480,0)</f>
        <v>0</v>
      </c>
      <c r="BJ1480" s="18" t="s">
        <v>83</v>
      </c>
      <c r="BK1480" s="242">
        <f>ROUND(I1480*H1480,2)</f>
        <v>0</v>
      </c>
      <c r="BL1480" s="18" t="s">
        <v>379</v>
      </c>
      <c r="BM1480" s="241" t="s">
        <v>1661</v>
      </c>
    </row>
    <row r="1481" s="13" customFormat="1">
      <c r="A1481" s="13"/>
      <c r="B1481" s="243"/>
      <c r="C1481" s="244"/>
      <c r="D1481" s="245" t="s">
        <v>283</v>
      </c>
      <c r="E1481" s="244"/>
      <c r="F1481" s="247" t="s">
        <v>1662</v>
      </c>
      <c r="G1481" s="244"/>
      <c r="H1481" s="248">
        <v>366.03300000000002</v>
      </c>
      <c r="I1481" s="249"/>
      <c r="J1481" s="244"/>
      <c r="K1481" s="244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4" t="s">
        <v>283</v>
      </c>
      <c r="AU1481" s="254" t="s">
        <v>85</v>
      </c>
      <c r="AV1481" s="13" t="s">
        <v>85</v>
      </c>
      <c r="AW1481" s="13" t="s">
        <v>4</v>
      </c>
      <c r="AX1481" s="13" t="s">
        <v>83</v>
      </c>
      <c r="AY1481" s="254" t="s">
        <v>274</v>
      </c>
    </row>
    <row r="1482" s="2" customFormat="1" ht="24.15" customHeight="1">
      <c r="A1482" s="39"/>
      <c r="B1482" s="40"/>
      <c r="C1482" s="230" t="s">
        <v>1663</v>
      </c>
      <c r="D1482" s="230" t="s">
        <v>276</v>
      </c>
      <c r="E1482" s="231" t="s">
        <v>1664</v>
      </c>
      <c r="F1482" s="232" t="s">
        <v>1665</v>
      </c>
      <c r="G1482" s="233" t="s">
        <v>279</v>
      </c>
      <c r="H1482" s="234">
        <v>1577.75</v>
      </c>
      <c r="I1482" s="235"/>
      <c r="J1482" s="236">
        <f>ROUND(I1482*H1482,2)</f>
        <v>0</v>
      </c>
      <c r="K1482" s="232" t="s">
        <v>280</v>
      </c>
      <c r="L1482" s="45"/>
      <c r="M1482" s="237" t="s">
        <v>1</v>
      </c>
      <c r="N1482" s="238" t="s">
        <v>41</v>
      </c>
      <c r="O1482" s="92"/>
      <c r="P1482" s="239">
        <f>O1482*H1482</f>
        <v>0</v>
      </c>
      <c r="Q1482" s="239">
        <v>0</v>
      </c>
      <c r="R1482" s="239">
        <f>Q1482*H1482</f>
        <v>0</v>
      </c>
      <c r="S1482" s="239">
        <v>0</v>
      </c>
      <c r="T1482" s="240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41" t="s">
        <v>379</v>
      </c>
      <c r="AT1482" s="241" t="s">
        <v>276</v>
      </c>
      <c r="AU1482" s="241" t="s">
        <v>85</v>
      </c>
      <c r="AY1482" s="18" t="s">
        <v>274</v>
      </c>
      <c r="BE1482" s="242">
        <f>IF(N1482="základní",J1482,0)</f>
        <v>0</v>
      </c>
      <c r="BF1482" s="242">
        <f>IF(N1482="snížená",J1482,0)</f>
        <v>0</v>
      </c>
      <c r="BG1482" s="242">
        <f>IF(N1482="zákl. přenesená",J1482,0)</f>
        <v>0</v>
      </c>
      <c r="BH1482" s="242">
        <f>IF(N1482="sníž. přenesená",J1482,0)</f>
        <v>0</v>
      </c>
      <c r="BI1482" s="242">
        <f>IF(N1482="nulová",J1482,0)</f>
        <v>0</v>
      </c>
      <c r="BJ1482" s="18" t="s">
        <v>83</v>
      </c>
      <c r="BK1482" s="242">
        <f>ROUND(I1482*H1482,2)</f>
        <v>0</v>
      </c>
      <c r="BL1482" s="18" t="s">
        <v>379</v>
      </c>
      <c r="BM1482" s="241" t="s">
        <v>1666</v>
      </c>
    </row>
    <row r="1483" s="13" customFormat="1">
      <c r="A1483" s="13"/>
      <c r="B1483" s="243"/>
      <c r="C1483" s="244"/>
      <c r="D1483" s="245" t="s">
        <v>283</v>
      </c>
      <c r="E1483" s="246" t="s">
        <v>1</v>
      </c>
      <c r="F1483" s="247" t="s">
        <v>178</v>
      </c>
      <c r="G1483" s="244"/>
      <c r="H1483" s="248">
        <v>1577.75</v>
      </c>
      <c r="I1483" s="249"/>
      <c r="J1483" s="244"/>
      <c r="K1483" s="244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4" t="s">
        <v>283</v>
      </c>
      <c r="AU1483" s="254" t="s">
        <v>85</v>
      </c>
      <c r="AV1483" s="13" t="s">
        <v>85</v>
      </c>
      <c r="AW1483" s="13" t="s">
        <v>32</v>
      </c>
      <c r="AX1483" s="13" t="s">
        <v>76</v>
      </c>
      <c r="AY1483" s="254" t="s">
        <v>274</v>
      </c>
    </row>
    <row r="1484" s="14" customFormat="1">
      <c r="A1484" s="14"/>
      <c r="B1484" s="255"/>
      <c r="C1484" s="256"/>
      <c r="D1484" s="245" t="s">
        <v>283</v>
      </c>
      <c r="E1484" s="257" t="s">
        <v>1</v>
      </c>
      <c r="F1484" s="258" t="s">
        <v>285</v>
      </c>
      <c r="G1484" s="256"/>
      <c r="H1484" s="259">
        <v>1577.75</v>
      </c>
      <c r="I1484" s="260"/>
      <c r="J1484" s="256"/>
      <c r="K1484" s="256"/>
      <c r="L1484" s="261"/>
      <c r="M1484" s="262"/>
      <c r="N1484" s="263"/>
      <c r="O1484" s="263"/>
      <c r="P1484" s="263"/>
      <c r="Q1484" s="263"/>
      <c r="R1484" s="263"/>
      <c r="S1484" s="263"/>
      <c r="T1484" s="26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5" t="s">
        <v>283</v>
      </c>
      <c r="AU1484" s="265" t="s">
        <v>85</v>
      </c>
      <c r="AV1484" s="14" t="s">
        <v>106</v>
      </c>
      <c r="AW1484" s="14" t="s">
        <v>32</v>
      </c>
      <c r="AX1484" s="14" t="s">
        <v>76</v>
      </c>
      <c r="AY1484" s="265" t="s">
        <v>274</v>
      </c>
    </row>
    <row r="1485" s="15" customFormat="1">
      <c r="A1485" s="15"/>
      <c r="B1485" s="266"/>
      <c r="C1485" s="267"/>
      <c r="D1485" s="245" t="s">
        <v>283</v>
      </c>
      <c r="E1485" s="268" t="s">
        <v>1</v>
      </c>
      <c r="F1485" s="269" t="s">
        <v>286</v>
      </c>
      <c r="G1485" s="267"/>
      <c r="H1485" s="270">
        <v>1577.75</v>
      </c>
      <c r="I1485" s="271"/>
      <c r="J1485" s="267"/>
      <c r="K1485" s="267"/>
      <c r="L1485" s="272"/>
      <c r="M1485" s="273"/>
      <c r="N1485" s="274"/>
      <c r="O1485" s="274"/>
      <c r="P1485" s="274"/>
      <c r="Q1485" s="274"/>
      <c r="R1485" s="274"/>
      <c r="S1485" s="274"/>
      <c r="T1485" s="27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76" t="s">
        <v>283</v>
      </c>
      <c r="AU1485" s="276" t="s">
        <v>85</v>
      </c>
      <c r="AV1485" s="15" t="s">
        <v>281</v>
      </c>
      <c r="AW1485" s="15" t="s">
        <v>32</v>
      </c>
      <c r="AX1485" s="15" t="s">
        <v>83</v>
      </c>
      <c r="AY1485" s="276" t="s">
        <v>274</v>
      </c>
    </row>
    <row r="1486" s="2" customFormat="1" ht="24.15" customHeight="1">
      <c r="A1486" s="39"/>
      <c r="B1486" s="40"/>
      <c r="C1486" s="287" t="s">
        <v>1667</v>
      </c>
      <c r="D1486" s="287" t="s">
        <v>385</v>
      </c>
      <c r="E1486" s="288" t="s">
        <v>386</v>
      </c>
      <c r="F1486" s="289" t="s">
        <v>387</v>
      </c>
      <c r="G1486" s="290" t="s">
        <v>279</v>
      </c>
      <c r="H1486" s="291">
        <v>1656.6379999999999</v>
      </c>
      <c r="I1486" s="292"/>
      <c r="J1486" s="293">
        <f>ROUND(I1486*H1486,2)</f>
        <v>0</v>
      </c>
      <c r="K1486" s="289" t="s">
        <v>280</v>
      </c>
      <c r="L1486" s="294"/>
      <c r="M1486" s="295" t="s">
        <v>1</v>
      </c>
      <c r="N1486" s="296" t="s">
        <v>41</v>
      </c>
      <c r="O1486" s="92"/>
      <c r="P1486" s="239">
        <f>O1486*H1486</f>
        <v>0</v>
      </c>
      <c r="Q1486" s="239">
        <v>0.00029999999999999997</v>
      </c>
      <c r="R1486" s="239">
        <f>Q1486*H1486</f>
        <v>0.49699139999999992</v>
      </c>
      <c r="S1486" s="239">
        <v>0</v>
      </c>
      <c r="T1486" s="240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41" t="s">
        <v>510</v>
      </c>
      <c r="AT1486" s="241" t="s">
        <v>385</v>
      </c>
      <c r="AU1486" s="241" t="s">
        <v>85</v>
      </c>
      <c r="AY1486" s="18" t="s">
        <v>274</v>
      </c>
      <c r="BE1486" s="242">
        <f>IF(N1486="základní",J1486,0)</f>
        <v>0</v>
      </c>
      <c r="BF1486" s="242">
        <f>IF(N1486="snížená",J1486,0)</f>
        <v>0</v>
      </c>
      <c r="BG1486" s="242">
        <f>IF(N1486="zákl. přenesená",J1486,0)</f>
        <v>0</v>
      </c>
      <c r="BH1486" s="242">
        <f>IF(N1486="sníž. přenesená",J1486,0)</f>
        <v>0</v>
      </c>
      <c r="BI1486" s="242">
        <f>IF(N1486="nulová",J1486,0)</f>
        <v>0</v>
      </c>
      <c r="BJ1486" s="18" t="s">
        <v>83</v>
      </c>
      <c r="BK1486" s="242">
        <f>ROUND(I1486*H1486,2)</f>
        <v>0</v>
      </c>
      <c r="BL1486" s="18" t="s">
        <v>379</v>
      </c>
      <c r="BM1486" s="241" t="s">
        <v>1668</v>
      </c>
    </row>
    <row r="1487" s="13" customFormat="1">
      <c r="A1487" s="13"/>
      <c r="B1487" s="243"/>
      <c r="C1487" s="244"/>
      <c r="D1487" s="245" t="s">
        <v>283</v>
      </c>
      <c r="E1487" s="244"/>
      <c r="F1487" s="247" t="s">
        <v>1669</v>
      </c>
      <c r="G1487" s="244"/>
      <c r="H1487" s="248">
        <v>1656.6379999999999</v>
      </c>
      <c r="I1487" s="249"/>
      <c r="J1487" s="244"/>
      <c r="K1487" s="244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4" t="s">
        <v>283</v>
      </c>
      <c r="AU1487" s="254" t="s">
        <v>85</v>
      </c>
      <c r="AV1487" s="13" t="s">
        <v>85</v>
      </c>
      <c r="AW1487" s="13" t="s">
        <v>4</v>
      </c>
      <c r="AX1487" s="13" t="s">
        <v>83</v>
      </c>
      <c r="AY1487" s="254" t="s">
        <v>274</v>
      </c>
    </row>
    <row r="1488" s="2" customFormat="1" ht="24.15" customHeight="1">
      <c r="A1488" s="39"/>
      <c r="B1488" s="40"/>
      <c r="C1488" s="230" t="s">
        <v>1670</v>
      </c>
      <c r="D1488" s="230" t="s">
        <v>276</v>
      </c>
      <c r="E1488" s="231" t="s">
        <v>1671</v>
      </c>
      <c r="F1488" s="232" t="s">
        <v>1672</v>
      </c>
      <c r="G1488" s="233" t="s">
        <v>279</v>
      </c>
      <c r="H1488" s="234">
        <v>1577.75</v>
      </c>
      <c r="I1488" s="235"/>
      <c r="J1488" s="236">
        <f>ROUND(I1488*H1488,2)</f>
        <v>0</v>
      </c>
      <c r="K1488" s="232" t="s">
        <v>280</v>
      </c>
      <c r="L1488" s="45"/>
      <c r="M1488" s="237" t="s">
        <v>1</v>
      </c>
      <c r="N1488" s="238" t="s">
        <v>41</v>
      </c>
      <c r="O1488" s="92"/>
      <c r="P1488" s="239">
        <f>O1488*H1488</f>
        <v>0</v>
      </c>
      <c r="Q1488" s="239">
        <v>0</v>
      </c>
      <c r="R1488" s="239">
        <f>Q1488*H1488</f>
        <v>0</v>
      </c>
      <c r="S1488" s="239">
        <v>0</v>
      </c>
      <c r="T1488" s="240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41" t="s">
        <v>379</v>
      </c>
      <c r="AT1488" s="241" t="s">
        <v>276</v>
      </c>
      <c r="AU1488" s="241" t="s">
        <v>85</v>
      </c>
      <c r="AY1488" s="18" t="s">
        <v>274</v>
      </c>
      <c r="BE1488" s="242">
        <f>IF(N1488="základní",J1488,0)</f>
        <v>0</v>
      </c>
      <c r="BF1488" s="242">
        <f>IF(N1488="snížená",J1488,0)</f>
        <v>0</v>
      </c>
      <c r="BG1488" s="242">
        <f>IF(N1488="zákl. přenesená",J1488,0)</f>
        <v>0</v>
      </c>
      <c r="BH1488" s="242">
        <f>IF(N1488="sníž. přenesená",J1488,0)</f>
        <v>0</v>
      </c>
      <c r="BI1488" s="242">
        <f>IF(N1488="nulová",J1488,0)</f>
        <v>0</v>
      </c>
      <c r="BJ1488" s="18" t="s">
        <v>83</v>
      </c>
      <c r="BK1488" s="242">
        <f>ROUND(I1488*H1488,2)</f>
        <v>0</v>
      </c>
      <c r="BL1488" s="18" t="s">
        <v>379</v>
      </c>
      <c r="BM1488" s="241" t="s">
        <v>1673</v>
      </c>
    </row>
    <row r="1489" s="13" customFormat="1">
      <c r="A1489" s="13"/>
      <c r="B1489" s="243"/>
      <c r="C1489" s="244"/>
      <c r="D1489" s="245" t="s">
        <v>283</v>
      </c>
      <c r="E1489" s="246" t="s">
        <v>1</v>
      </c>
      <c r="F1489" s="247" t="s">
        <v>178</v>
      </c>
      <c r="G1489" s="244"/>
      <c r="H1489" s="248">
        <v>1577.75</v>
      </c>
      <c r="I1489" s="249"/>
      <c r="J1489" s="244"/>
      <c r="K1489" s="244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4" t="s">
        <v>283</v>
      </c>
      <c r="AU1489" s="254" t="s">
        <v>85</v>
      </c>
      <c r="AV1489" s="13" t="s">
        <v>85</v>
      </c>
      <c r="AW1489" s="13" t="s">
        <v>32</v>
      </c>
      <c r="AX1489" s="13" t="s">
        <v>76</v>
      </c>
      <c r="AY1489" s="254" t="s">
        <v>274</v>
      </c>
    </row>
    <row r="1490" s="14" customFormat="1">
      <c r="A1490" s="14"/>
      <c r="B1490" s="255"/>
      <c r="C1490" s="256"/>
      <c r="D1490" s="245" t="s">
        <v>283</v>
      </c>
      <c r="E1490" s="257" t="s">
        <v>1</v>
      </c>
      <c r="F1490" s="258" t="s">
        <v>285</v>
      </c>
      <c r="G1490" s="256"/>
      <c r="H1490" s="259">
        <v>1577.75</v>
      </c>
      <c r="I1490" s="260"/>
      <c r="J1490" s="256"/>
      <c r="K1490" s="256"/>
      <c r="L1490" s="261"/>
      <c r="M1490" s="262"/>
      <c r="N1490" s="263"/>
      <c r="O1490" s="263"/>
      <c r="P1490" s="263"/>
      <c r="Q1490" s="263"/>
      <c r="R1490" s="263"/>
      <c r="S1490" s="263"/>
      <c r="T1490" s="26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5" t="s">
        <v>283</v>
      </c>
      <c r="AU1490" s="265" t="s">
        <v>85</v>
      </c>
      <c r="AV1490" s="14" t="s">
        <v>106</v>
      </c>
      <c r="AW1490" s="14" t="s">
        <v>32</v>
      </c>
      <c r="AX1490" s="14" t="s">
        <v>76</v>
      </c>
      <c r="AY1490" s="265" t="s">
        <v>274</v>
      </c>
    </row>
    <row r="1491" s="15" customFormat="1">
      <c r="A1491" s="15"/>
      <c r="B1491" s="266"/>
      <c r="C1491" s="267"/>
      <c r="D1491" s="245" t="s">
        <v>283</v>
      </c>
      <c r="E1491" s="268" t="s">
        <v>1</v>
      </c>
      <c r="F1491" s="269" t="s">
        <v>286</v>
      </c>
      <c r="G1491" s="267"/>
      <c r="H1491" s="270">
        <v>1577.75</v>
      </c>
      <c r="I1491" s="271"/>
      <c r="J1491" s="267"/>
      <c r="K1491" s="267"/>
      <c r="L1491" s="272"/>
      <c r="M1491" s="273"/>
      <c r="N1491" s="274"/>
      <c r="O1491" s="274"/>
      <c r="P1491" s="274"/>
      <c r="Q1491" s="274"/>
      <c r="R1491" s="274"/>
      <c r="S1491" s="274"/>
      <c r="T1491" s="27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76" t="s">
        <v>283</v>
      </c>
      <c r="AU1491" s="276" t="s">
        <v>85</v>
      </c>
      <c r="AV1491" s="15" t="s">
        <v>281</v>
      </c>
      <c r="AW1491" s="15" t="s">
        <v>32</v>
      </c>
      <c r="AX1491" s="15" t="s">
        <v>83</v>
      </c>
      <c r="AY1491" s="276" t="s">
        <v>274</v>
      </c>
    </row>
    <row r="1492" s="2" customFormat="1" ht="24.15" customHeight="1">
      <c r="A1492" s="39"/>
      <c r="B1492" s="40"/>
      <c r="C1492" s="287" t="s">
        <v>1674</v>
      </c>
      <c r="D1492" s="287" t="s">
        <v>385</v>
      </c>
      <c r="E1492" s="288" t="s">
        <v>386</v>
      </c>
      <c r="F1492" s="289" t="s">
        <v>387</v>
      </c>
      <c r="G1492" s="290" t="s">
        <v>279</v>
      </c>
      <c r="H1492" s="291">
        <v>1656.6379999999999</v>
      </c>
      <c r="I1492" s="292"/>
      <c r="J1492" s="293">
        <f>ROUND(I1492*H1492,2)</f>
        <v>0</v>
      </c>
      <c r="K1492" s="289" t="s">
        <v>280</v>
      </c>
      <c r="L1492" s="294"/>
      <c r="M1492" s="295" t="s">
        <v>1</v>
      </c>
      <c r="N1492" s="296" t="s">
        <v>41</v>
      </c>
      <c r="O1492" s="92"/>
      <c r="P1492" s="239">
        <f>O1492*H1492</f>
        <v>0</v>
      </c>
      <c r="Q1492" s="239">
        <v>0.00029999999999999997</v>
      </c>
      <c r="R1492" s="239">
        <f>Q1492*H1492</f>
        <v>0.49699139999999992</v>
      </c>
      <c r="S1492" s="239">
        <v>0</v>
      </c>
      <c r="T1492" s="240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41" t="s">
        <v>510</v>
      </c>
      <c r="AT1492" s="241" t="s">
        <v>385</v>
      </c>
      <c r="AU1492" s="241" t="s">
        <v>85</v>
      </c>
      <c r="AY1492" s="18" t="s">
        <v>274</v>
      </c>
      <c r="BE1492" s="242">
        <f>IF(N1492="základní",J1492,0)</f>
        <v>0</v>
      </c>
      <c r="BF1492" s="242">
        <f>IF(N1492="snížená",J1492,0)</f>
        <v>0</v>
      </c>
      <c r="BG1492" s="242">
        <f>IF(N1492="zákl. přenesená",J1492,0)</f>
        <v>0</v>
      </c>
      <c r="BH1492" s="242">
        <f>IF(N1492="sníž. přenesená",J1492,0)</f>
        <v>0</v>
      </c>
      <c r="BI1492" s="242">
        <f>IF(N1492="nulová",J1492,0)</f>
        <v>0</v>
      </c>
      <c r="BJ1492" s="18" t="s">
        <v>83</v>
      </c>
      <c r="BK1492" s="242">
        <f>ROUND(I1492*H1492,2)</f>
        <v>0</v>
      </c>
      <c r="BL1492" s="18" t="s">
        <v>379</v>
      </c>
      <c r="BM1492" s="241" t="s">
        <v>1675</v>
      </c>
    </row>
    <row r="1493" s="13" customFormat="1">
      <c r="A1493" s="13"/>
      <c r="B1493" s="243"/>
      <c r="C1493" s="244"/>
      <c r="D1493" s="245" t="s">
        <v>283</v>
      </c>
      <c r="E1493" s="244"/>
      <c r="F1493" s="247" t="s">
        <v>1669</v>
      </c>
      <c r="G1493" s="244"/>
      <c r="H1493" s="248">
        <v>1656.6379999999999</v>
      </c>
      <c r="I1493" s="249"/>
      <c r="J1493" s="244"/>
      <c r="K1493" s="244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4" t="s">
        <v>283</v>
      </c>
      <c r="AU1493" s="254" t="s">
        <v>85</v>
      </c>
      <c r="AV1493" s="13" t="s">
        <v>85</v>
      </c>
      <c r="AW1493" s="13" t="s">
        <v>4</v>
      </c>
      <c r="AX1493" s="13" t="s">
        <v>83</v>
      </c>
      <c r="AY1493" s="254" t="s">
        <v>274</v>
      </c>
    </row>
    <row r="1494" s="2" customFormat="1" ht="24.15" customHeight="1">
      <c r="A1494" s="39"/>
      <c r="B1494" s="40"/>
      <c r="C1494" s="230" t="s">
        <v>1676</v>
      </c>
      <c r="D1494" s="230" t="s">
        <v>276</v>
      </c>
      <c r="E1494" s="231" t="s">
        <v>1677</v>
      </c>
      <c r="F1494" s="232" t="s">
        <v>1678</v>
      </c>
      <c r="G1494" s="233" t="s">
        <v>279</v>
      </c>
      <c r="H1494" s="234">
        <v>299.78100000000001</v>
      </c>
      <c r="I1494" s="235"/>
      <c r="J1494" s="236">
        <f>ROUND(I1494*H1494,2)</f>
        <v>0</v>
      </c>
      <c r="K1494" s="232" t="s">
        <v>280</v>
      </c>
      <c r="L1494" s="45"/>
      <c r="M1494" s="237" t="s">
        <v>1</v>
      </c>
      <c r="N1494" s="238" t="s">
        <v>41</v>
      </c>
      <c r="O1494" s="92"/>
      <c r="P1494" s="239">
        <f>O1494*H1494</f>
        <v>0</v>
      </c>
      <c r="Q1494" s="239">
        <v>0</v>
      </c>
      <c r="R1494" s="239">
        <f>Q1494*H1494</f>
        <v>0</v>
      </c>
      <c r="S1494" s="239">
        <v>0</v>
      </c>
      <c r="T1494" s="240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41" t="s">
        <v>379</v>
      </c>
      <c r="AT1494" s="241" t="s">
        <v>276</v>
      </c>
      <c r="AU1494" s="241" t="s">
        <v>85</v>
      </c>
      <c r="AY1494" s="18" t="s">
        <v>274</v>
      </c>
      <c r="BE1494" s="242">
        <f>IF(N1494="základní",J1494,0)</f>
        <v>0</v>
      </c>
      <c r="BF1494" s="242">
        <f>IF(N1494="snížená",J1494,0)</f>
        <v>0</v>
      </c>
      <c r="BG1494" s="242">
        <f>IF(N1494="zákl. přenesená",J1494,0)</f>
        <v>0</v>
      </c>
      <c r="BH1494" s="242">
        <f>IF(N1494="sníž. přenesená",J1494,0)</f>
        <v>0</v>
      </c>
      <c r="BI1494" s="242">
        <f>IF(N1494="nulová",J1494,0)</f>
        <v>0</v>
      </c>
      <c r="BJ1494" s="18" t="s">
        <v>83</v>
      </c>
      <c r="BK1494" s="242">
        <f>ROUND(I1494*H1494,2)</f>
        <v>0</v>
      </c>
      <c r="BL1494" s="18" t="s">
        <v>379</v>
      </c>
      <c r="BM1494" s="241" t="s">
        <v>1679</v>
      </c>
    </row>
    <row r="1495" s="13" customFormat="1">
      <c r="A1495" s="13"/>
      <c r="B1495" s="243"/>
      <c r="C1495" s="244"/>
      <c r="D1495" s="245" t="s">
        <v>283</v>
      </c>
      <c r="E1495" s="246" t="s">
        <v>1</v>
      </c>
      <c r="F1495" s="247" t="s">
        <v>175</v>
      </c>
      <c r="G1495" s="244"/>
      <c r="H1495" s="248">
        <v>299.78100000000001</v>
      </c>
      <c r="I1495" s="249"/>
      <c r="J1495" s="244"/>
      <c r="K1495" s="244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4" t="s">
        <v>283</v>
      </c>
      <c r="AU1495" s="254" t="s">
        <v>85</v>
      </c>
      <c r="AV1495" s="13" t="s">
        <v>85</v>
      </c>
      <c r="AW1495" s="13" t="s">
        <v>32</v>
      </c>
      <c r="AX1495" s="13" t="s">
        <v>76</v>
      </c>
      <c r="AY1495" s="254" t="s">
        <v>274</v>
      </c>
    </row>
    <row r="1496" s="14" customFormat="1">
      <c r="A1496" s="14"/>
      <c r="B1496" s="255"/>
      <c r="C1496" s="256"/>
      <c r="D1496" s="245" t="s">
        <v>283</v>
      </c>
      <c r="E1496" s="257" t="s">
        <v>1</v>
      </c>
      <c r="F1496" s="258" t="s">
        <v>285</v>
      </c>
      <c r="G1496" s="256"/>
      <c r="H1496" s="259">
        <v>299.78100000000001</v>
      </c>
      <c r="I1496" s="260"/>
      <c r="J1496" s="256"/>
      <c r="K1496" s="256"/>
      <c r="L1496" s="261"/>
      <c r="M1496" s="262"/>
      <c r="N1496" s="263"/>
      <c r="O1496" s="263"/>
      <c r="P1496" s="263"/>
      <c r="Q1496" s="263"/>
      <c r="R1496" s="263"/>
      <c r="S1496" s="263"/>
      <c r="T1496" s="26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5" t="s">
        <v>283</v>
      </c>
      <c r="AU1496" s="265" t="s">
        <v>85</v>
      </c>
      <c r="AV1496" s="14" t="s">
        <v>106</v>
      </c>
      <c r="AW1496" s="14" t="s">
        <v>32</v>
      </c>
      <c r="AX1496" s="14" t="s">
        <v>76</v>
      </c>
      <c r="AY1496" s="265" t="s">
        <v>274</v>
      </c>
    </row>
    <row r="1497" s="15" customFormat="1">
      <c r="A1497" s="15"/>
      <c r="B1497" s="266"/>
      <c r="C1497" s="267"/>
      <c r="D1497" s="245" t="s">
        <v>283</v>
      </c>
      <c r="E1497" s="268" t="s">
        <v>1</v>
      </c>
      <c r="F1497" s="269" t="s">
        <v>286</v>
      </c>
      <c r="G1497" s="267"/>
      <c r="H1497" s="270">
        <v>299.78100000000001</v>
      </c>
      <c r="I1497" s="271"/>
      <c r="J1497" s="267"/>
      <c r="K1497" s="267"/>
      <c r="L1497" s="272"/>
      <c r="M1497" s="273"/>
      <c r="N1497" s="274"/>
      <c r="O1497" s="274"/>
      <c r="P1497" s="274"/>
      <c r="Q1497" s="274"/>
      <c r="R1497" s="274"/>
      <c r="S1497" s="274"/>
      <c r="T1497" s="27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76" t="s">
        <v>283</v>
      </c>
      <c r="AU1497" s="276" t="s">
        <v>85</v>
      </c>
      <c r="AV1497" s="15" t="s">
        <v>281</v>
      </c>
      <c r="AW1497" s="15" t="s">
        <v>32</v>
      </c>
      <c r="AX1497" s="15" t="s">
        <v>83</v>
      </c>
      <c r="AY1497" s="276" t="s">
        <v>274</v>
      </c>
    </row>
    <row r="1498" s="2" customFormat="1" ht="24.15" customHeight="1">
      <c r="A1498" s="39"/>
      <c r="B1498" s="40"/>
      <c r="C1498" s="287" t="s">
        <v>1680</v>
      </c>
      <c r="D1498" s="287" t="s">
        <v>385</v>
      </c>
      <c r="E1498" s="288" t="s">
        <v>386</v>
      </c>
      <c r="F1498" s="289" t="s">
        <v>387</v>
      </c>
      <c r="G1498" s="290" t="s">
        <v>279</v>
      </c>
      <c r="H1498" s="291">
        <v>314.76999999999998</v>
      </c>
      <c r="I1498" s="292"/>
      <c r="J1498" s="293">
        <f>ROUND(I1498*H1498,2)</f>
        <v>0</v>
      </c>
      <c r="K1498" s="289" t="s">
        <v>280</v>
      </c>
      <c r="L1498" s="294"/>
      <c r="M1498" s="295" t="s">
        <v>1</v>
      </c>
      <c r="N1498" s="296" t="s">
        <v>41</v>
      </c>
      <c r="O1498" s="92"/>
      <c r="P1498" s="239">
        <f>O1498*H1498</f>
        <v>0</v>
      </c>
      <c r="Q1498" s="239">
        <v>0.00029999999999999997</v>
      </c>
      <c r="R1498" s="239">
        <f>Q1498*H1498</f>
        <v>0.094430999999999987</v>
      </c>
      <c r="S1498" s="239">
        <v>0</v>
      </c>
      <c r="T1498" s="240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41" t="s">
        <v>510</v>
      </c>
      <c r="AT1498" s="241" t="s">
        <v>385</v>
      </c>
      <c r="AU1498" s="241" t="s">
        <v>85</v>
      </c>
      <c r="AY1498" s="18" t="s">
        <v>274</v>
      </c>
      <c r="BE1498" s="242">
        <f>IF(N1498="základní",J1498,0)</f>
        <v>0</v>
      </c>
      <c r="BF1498" s="242">
        <f>IF(N1498="snížená",J1498,0)</f>
        <v>0</v>
      </c>
      <c r="BG1498" s="242">
        <f>IF(N1498="zákl. přenesená",J1498,0)</f>
        <v>0</v>
      </c>
      <c r="BH1498" s="242">
        <f>IF(N1498="sníž. přenesená",J1498,0)</f>
        <v>0</v>
      </c>
      <c r="BI1498" s="242">
        <f>IF(N1498="nulová",J1498,0)</f>
        <v>0</v>
      </c>
      <c r="BJ1498" s="18" t="s">
        <v>83</v>
      </c>
      <c r="BK1498" s="242">
        <f>ROUND(I1498*H1498,2)</f>
        <v>0</v>
      </c>
      <c r="BL1498" s="18" t="s">
        <v>379</v>
      </c>
      <c r="BM1498" s="241" t="s">
        <v>1681</v>
      </c>
    </row>
    <row r="1499" s="13" customFormat="1">
      <c r="A1499" s="13"/>
      <c r="B1499" s="243"/>
      <c r="C1499" s="244"/>
      <c r="D1499" s="245" t="s">
        <v>283</v>
      </c>
      <c r="E1499" s="244"/>
      <c r="F1499" s="247" t="s">
        <v>1682</v>
      </c>
      <c r="G1499" s="244"/>
      <c r="H1499" s="248">
        <v>314.76999999999998</v>
      </c>
      <c r="I1499" s="249"/>
      <c r="J1499" s="244"/>
      <c r="K1499" s="244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4" t="s">
        <v>283</v>
      </c>
      <c r="AU1499" s="254" t="s">
        <v>85</v>
      </c>
      <c r="AV1499" s="13" t="s">
        <v>85</v>
      </c>
      <c r="AW1499" s="13" t="s">
        <v>4</v>
      </c>
      <c r="AX1499" s="13" t="s">
        <v>83</v>
      </c>
      <c r="AY1499" s="254" t="s">
        <v>274</v>
      </c>
    </row>
    <row r="1500" s="2" customFormat="1" ht="24.15" customHeight="1">
      <c r="A1500" s="39"/>
      <c r="B1500" s="40"/>
      <c r="C1500" s="230" t="s">
        <v>1683</v>
      </c>
      <c r="D1500" s="230" t="s">
        <v>276</v>
      </c>
      <c r="E1500" s="231" t="s">
        <v>1684</v>
      </c>
      <c r="F1500" s="232" t="s">
        <v>1685</v>
      </c>
      <c r="G1500" s="233" t="s">
        <v>279</v>
      </c>
      <c r="H1500" s="234">
        <v>299.78100000000001</v>
      </c>
      <c r="I1500" s="235"/>
      <c r="J1500" s="236">
        <f>ROUND(I1500*H1500,2)</f>
        <v>0</v>
      </c>
      <c r="K1500" s="232" t="s">
        <v>280</v>
      </c>
      <c r="L1500" s="45"/>
      <c r="M1500" s="237" t="s">
        <v>1</v>
      </c>
      <c r="N1500" s="238" t="s">
        <v>41</v>
      </c>
      <c r="O1500" s="92"/>
      <c r="P1500" s="239">
        <f>O1500*H1500</f>
        <v>0</v>
      </c>
      <c r="Q1500" s="239">
        <v>0</v>
      </c>
      <c r="R1500" s="239">
        <f>Q1500*H1500</f>
        <v>0</v>
      </c>
      <c r="S1500" s="239">
        <v>0</v>
      </c>
      <c r="T1500" s="240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41" t="s">
        <v>379</v>
      </c>
      <c r="AT1500" s="241" t="s">
        <v>276</v>
      </c>
      <c r="AU1500" s="241" t="s">
        <v>85</v>
      </c>
      <c r="AY1500" s="18" t="s">
        <v>274</v>
      </c>
      <c r="BE1500" s="242">
        <f>IF(N1500="základní",J1500,0)</f>
        <v>0</v>
      </c>
      <c r="BF1500" s="242">
        <f>IF(N1500="snížená",J1500,0)</f>
        <v>0</v>
      </c>
      <c r="BG1500" s="242">
        <f>IF(N1500="zákl. přenesená",J1500,0)</f>
        <v>0</v>
      </c>
      <c r="BH1500" s="242">
        <f>IF(N1500="sníž. přenesená",J1500,0)</f>
        <v>0</v>
      </c>
      <c r="BI1500" s="242">
        <f>IF(N1500="nulová",J1500,0)</f>
        <v>0</v>
      </c>
      <c r="BJ1500" s="18" t="s">
        <v>83</v>
      </c>
      <c r="BK1500" s="242">
        <f>ROUND(I1500*H1500,2)</f>
        <v>0</v>
      </c>
      <c r="BL1500" s="18" t="s">
        <v>379</v>
      </c>
      <c r="BM1500" s="241" t="s">
        <v>1686</v>
      </c>
    </row>
    <row r="1501" s="13" customFormat="1">
      <c r="A1501" s="13"/>
      <c r="B1501" s="243"/>
      <c r="C1501" s="244"/>
      <c r="D1501" s="245" t="s">
        <v>283</v>
      </c>
      <c r="E1501" s="246" t="s">
        <v>1</v>
      </c>
      <c r="F1501" s="247" t="s">
        <v>175</v>
      </c>
      <c r="G1501" s="244"/>
      <c r="H1501" s="248">
        <v>299.78100000000001</v>
      </c>
      <c r="I1501" s="249"/>
      <c r="J1501" s="244"/>
      <c r="K1501" s="244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4" t="s">
        <v>283</v>
      </c>
      <c r="AU1501" s="254" t="s">
        <v>85</v>
      </c>
      <c r="AV1501" s="13" t="s">
        <v>85</v>
      </c>
      <c r="AW1501" s="13" t="s">
        <v>32</v>
      </c>
      <c r="AX1501" s="13" t="s">
        <v>76</v>
      </c>
      <c r="AY1501" s="254" t="s">
        <v>274</v>
      </c>
    </row>
    <row r="1502" s="14" customFormat="1">
      <c r="A1502" s="14"/>
      <c r="B1502" s="255"/>
      <c r="C1502" s="256"/>
      <c r="D1502" s="245" t="s">
        <v>283</v>
      </c>
      <c r="E1502" s="257" t="s">
        <v>1</v>
      </c>
      <c r="F1502" s="258" t="s">
        <v>285</v>
      </c>
      <c r="G1502" s="256"/>
      <c r="H1502" s="259">
        <v>299.78100000000001</v>
      </c>
      <c r="I1502" s="260"/>
      <c r="J1502" s="256"/>
      <c r="K1502" s="256"/>
      <c r="L1502" s="261"/>
      <c r="M1502" s="262"/>
      <c r="N1502" s="263"/>
      <c r="O1502" s="263"/>
      <c r="P1502" s="263"/>
      <c r="Q1502" s="263"/>
      <c r="R1502" s="263"/>
      <c r="S1502" s="263"/>
      <c r="T1502" s="26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5" t="s">
        <v>283</v>
      </c>
      <c r="AU1502" s="265" t="s">
        <v>85</v>
      </c>
      <c r="AV1502" s="14" t="s">
        <v>106</v>
      </c>
      <c r="AW1502" s="14" t="s">
        <v>32</v>
      </c>
      <c r="AX1502" s="14" t="s">
        <v>76</v>
      </c>
      <c r="AY1502" s="265" t="s">
        <v>274</v>
      </c>
    </row>
    <row r="1503" s="15" customFormat="1">
      <c r="A1503" s="15"/>
      <c r="B1503" s="266"/>
      <c r="C1503" s="267"/>
      <c r="D1503" s="245" t="s">
        <v>283</v>
      </c>
      <c r="E1503" s="268" t="s">
        <v>1</v>
      </c>
      <c r="F1503" s="269" t="s">
        <v>286</v>
      </c>
      <c r="G1503" s="267"/>
      <c r="H1503" s="270">
        <v>299.78100000000001</v>
      </c>
      <c r="I1503" s="271"/>
      <c r="J1503" s="267"/>
      <c r="K1503" s="267"/>
      <c r="L1503" s="272"/>
      <c r="M1503" s="273"/>
      <c r="N1503" s="274"/>
      <c r="O1503" s="274"/>
      <c r="P1503" s="274"/>
      <c r="Q1503" s="274"/>
      <c r="R1503" s="274"/>
      <c r="S1503" s="274"/>
      <c r="T1503" s="27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76" t="s">
        <v>283</v>
      </c>
      <c r="AU1503" s="276" t="s">
        <v>85</v>
      </c>
      <c r="AV1503" s="15" t="s">
        <v>281</v>
      </c>
      <c r="AW1503" s="15" t="s">
        <v>32</v>
      </c>
      <c r="AX1503" s="15" t="s">
        <v>83</v>
      </c>
      <c r="AY1503" s="276" t="s">
        <v>274</v>
      </c>
    </row>
    <row r="1504" s="2" customFormat="1" ht="24.15" customHeight="1">
      <c r="A1504" s="39"/>
      <c r="B1504" s="40"/>
      <c r="C1504" s="287" t="s">
        <v>1687</v>
      </c>
      <c r="D1504" s="287" t="s">
        <v>385</v>
      </c>
      <c r="E1504" s="288" t="s">
        <v>386</v>
      </c>
      <c r="F1504" s="289" t="s">
        <v>387</v>
      </c>
      <c r="G1504" s="290" t="s">
        <v>279</v>
      </c>
      <c r="H1504" s="291">
        <v>314.76999999999998</v>
      </c>
      <c r="I1504" s="292"/>
      <c r="J1504" s="293">
        <f>ROUND(I1504*H1504,2)</f>
        <v>0</v>
      </c>
      <c r="K1504" s="289" t="s">
        <v>280</v>
      </c>
      <c r="L1504" s="294"/>
      <c r="M1504" s="295" t="s">
        <v>1</v>
      </c>
      <c r="N1504" s="296" t="s">
        <v>41</v>
      </c>
      <c r="O1504" s="92"/>
      <c r="P1504" s="239">
        <f>O1504*H1504</f>
        <v>0</v>
      </c>
      <c r="Q1504" s="239">
        <v>0.00029999999999999997</v>
      </c>
      <c r="R1504" s="239">
        <f>Q1504*H1504</f>
        <v>0.094430999999999987</v>
      </c>
      <c r="S1504" s="239">
        <v>0</v>
      </c>
      <c r="T1504" s="240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41" t="s">
        <v>510</v>
      </c>
      <c r="AT1504" s="241" t="s">
        <v>385</v>
      </c>
      <c r="AU1504" s="241" t="s">
        <v>85</v>
      </c>
      <c r="AY1504" s="18" t="s">
        <v>274</v>
      </c>
      <c r="BE1504" s="242">
        <f>IF(N1504="základní",J1504,0)</f>
        <v>0</v>
      </c>
      <c r="BF1504" s="242">
        <f>IF(N1504="snížená",J1504,0)</f>
        <v>0</v>
      </c>
      <c r="BG1504" s="242">
        <f>IF(N1504="zákl. přenesená",J1504,0)</f>
        <v>0</v>
      </c>
      <c r="BH1504" s="242">
        <f>IF(N1504="sníž. přenesená",J1504,0)</f>
        <v>0</v>
      </c>
      <c r="BI1504" s="242">
        <f>IF(N1504="nulová",J1504,0)</f>
        <v>0</v>
      </c>
      <c r="BJ1504" s="18" t="s">
        <v>83</v>
      </c>
      <c r="BK1504" s="242">
        <f>ROUND(I1504*H1504,2)</f>
        <v>0</v>
      </c>
      <c r="BL1504" s="18" t="s">
        <v>379</v>
      </c>
      <c r="BM1504" s="241" t="s">
        <v>1688</v>
      </c>
    </row>
    <row r="1505" s="13" customFormat="1">
      <c r="A1505" s="13"/>
      <c r="B1505" s="243"/>
      <c r="C1505" s="244"/>
      <c r="D1505" s="245" t="s">
        <v>283</v>
      </c>
      <c r="E1505" s="244"/>
      <c r="F1505" s="247" t="s">
        <v>1682</v>
      </c>
      <c r="G1505" s="244"/>
      <c r="H1505" s="248">
        <v>314.76999999999998</v>
      </c>
      <c r="I1505" s="249"/>
      <c r="J1505" s="244"/>
      <c r="K1505" s="244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4" t="s">
        <v>283</v>
      </c>
      <c r="AU1505" s="254" t="s">
        <v>85</v>
      </c>
      <c r="AV1505" s="13" t="s">
        <v>85</v>
      </c>
      <c r="AW1505" s="13" t="s">
        <v>4</v>
      </c>
      <c r="AX1505" s="13" t="s">
        <v>83</v>
      </c>
      <c r="AY1505" s="254" t="s">
        <v>274</v>
      </c>
    </row>
    <row r="1506" s="2" customFormat="1" ht="33" customHeight="1">
      <c r="A1506" s="39"/>
      <c r="B1506" s="40"/>
      <c r="C1506" s="230" t="s">
        <v>1689</v>
      </c>
      <c r="D1506" s="230" t="s">
        <v>276</v>
      </c>
      <c r="E1506" s="231" t="s">
        <v>1690</v>
      </c>
      <c r="F1506" s="232" t="s">
        <v>1691</v>
      </c>
      <c r="G1506" s="233" t="s">
        <v>1692</v>
      </c>
      <c r="H1506" s="297"/>
      <c r="I1506" s="235"/>
      <c r="J1506" s="236">
        <f>ROUND(I1506*H1506,2)</f>
        <v>0</v>
      </c>
      <c r="K1506" s="232" t="s">
        <v>280</v>
      </c>
      <c r="L1506" s="45"/>
      <c r="M1506" s="237" t="s">
        <v>1</v>
      </c>
      <c r="N1506" s="238" t="s">
        <v>41</v>
      </c>
      <c r="O1506" s="92"/>
      <c r="P1506" s="239">
        <f>O1506*H1506</f>
        <v>0</v>
      </c>
      <c r="Q1506" s="239">
        <v>0</v>
      </c>
      <c r="R1506" s="239">
        <f>Q1506*H1506</f>
        <v>0</v>
      </c>
      <c r="S1506" s="239">
        <v>0</v>
      </c>
      <c r="T1506" s="240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41" t="s">
        <v>379</v>
      </c>
      <c r="AT1506" s="241" t="s">
        <v>276</v>
      </c>
      <c r="AU1506" s="241" t="s">
        <v>85</v>
      </c>
      <c r="AY1506" s="18" t="s">
        <v>274</v>
      </c>
      <c r="BE1506" s="242">
        <f>IF(N1506="základní",J1506,0)</f>
        <v>0</v>
      </c>
      <c r="BF1506" s="242">
        <f>IF(N1506="snížená",J1506,0)</f>
        <v>0</v>
      </c>
      <c r="BG1506" s="242">
        <f>IF(N1506="zákl. přenesená",J1506,0)</f>
        <v>0</v>
      </c>
      <c r="BH1506" s="242">
        <f>IF(N1506="sníž. přenesená",J1506,0)</f>
        <v>0</v>
      </c>
      <c r="BI1506" s="242">
        <f>IF(N1506="nulová",J1506,0)</f>
        <v>0</v>
      </c>
      <c r="BJ1506" s="18" t="s">
        <v>83</v>
      </c>
      <c r="BK1506" s="242">
        <f>ROUND(I1506*H1506,2)</f>
        <v>0</v>
      </c>
      <c r="BL1506" s="18" t="s">
        <v>379</v>
      </c>
      <c r="BM1506" s="241" t="s">
        <v>1693</v>
      </c>
    </row>
    <row r="1507" s="12" customFormat="1" ht="22.8" customHeight="1">
      <c r="A1507" s="12"/>
      <c r="B1507" s="214"/>
      <c r="C1507" s="215"/>
      <c r="D1507" s="216" t="s">
        <v>75</v>
      </c>
      <c r="E1507" s="228" t="s">
        <v>1694</v>
      </c>
      <c r="F1507" s="228" t="s">
        <v>1695</v>
      </c>
      <c r="G1507" s="215"/>
      <c r="H1507" s="215"/>
      <c r="I1507" s="218"/>
      <c r="J1507" s="229">
        <f>BK1507</f>
        <v>0</v>
      </c>
      <c r="K1507" s="215"/>
      <c r="L1507" s="220"/>
      <c r="M1507" s="221"/>
      <c r="N1507" s="222"/>
      <c r="O1507" s="222"/>
      <c r="P1507" s="223">
        <f>SUM(P1508:P1600)</f>
        <v>0</v>
      </c>
      <c r="Q1507" s="222"/>
      <c r="R1507" s="223">
        <f>SUM(R1508:R1600)</f>
        <v>188.62858848000002</v>
      </c>
      <c r="S1507" s="222"/>
      <c r="T1507" s="224">
        <f>SUM(T1508:T1600)</f>
        <v>0</v>
      </c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R1507" s="225" t="s">
        <v>85</v>
      </c>
      <c r="AT1507" s="226" t="s">
        <v>75</v>
      </c>
      <c r="AU1507" s="226" t="s">
        <v>83</v>
      </c>
      <c r="AY1507" s="225" t="s">
        <v>274</v>
      </c>
      <c r="BK1507" s="227">
        <f>SUM(BK1508:BK1600)</f>
        <v>0</v>
      </c>
    </row>
    <row r="1508" s="2" customFormat="1" ht="24.15" customHeight="1">
      <c r="A1508" s="39"/>
      <c r="B1508" s="40"/>
      <c r="C1508" s="230" t="s">
        <v>1696</v>
      </c>
      <c r="D1508" s="230" t="s">
        <v>276</v>
      </c>
      <c r="E1508" s="231" t="s">
        <v>1697</v>
      </c>
      <c r="F1508" s="232" t="s">
        <v>1698</v>
      </c>
      <c r="G1508" s="233" t="s">
        <v>279</v>
      </c>
      <c r="H1508" s="234">
        <v>1953.2149999999999</v>
      </c>
      <c r="I1508" s="235"/>
      <c r="J1508" s="236">
        <f>ROUND(I1508*H1508,2)</f>
        <v>0</v>
      </c>
      <c r="K1508" s="232" t="s">
        <v>280</v>
      </c>
      <c r="L1508" s="45"/>
      <c r="M1508" s="237" t="s">
        <v>1</v>
      </c>
      <c r="N1508" s="238" t="s">
        <v>41</v>
      </c>
      <c r="O1508" s="92"/>
      <c r="P1508" s="239">
        <f>O1508*H1508</f>
        <v>0</v>
      </c>
      <c r="Q1508" s="239">
        <v>0</v>
      </c>
      <c r="R1508" s="239">
        <f>Q1508*H1508</f>
        <v>0</v>
      </c>
      <c r="S1508" s="239">
        <v>0</v>
      </c>
      <c r="T1508" s="240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41" t="s">
        <v>379</v>
      </c>
      <c r="AT1508" s="241" t="s">
        <v>276</v>
      </c>
      <c r="AU1508" s="241" t="s">
        <v>85</v>
      </c>
      <c r="AY1508" s="18" t="s">
        <v>274</v>
      </c>
      <c r="BE1508" s="242">
        <f>IF(N1508="základní",J1508,0)</f>
        <v>0</v>
      </c>
      <c r="BF1508" s="242">
        <f>IF(N1508="snížená",J1508,0)</f>
        <v>0</v>
      </c>
      <c r="BG1508" s="242">
        <f>IF(N1508="zákl. přenesená",J1508,0)</f>
        <v>0</v>
      </c>
      <c r="BH1508" s="242">
        <f>IF(N1508="sníž. přenesená",J1508,0)</f>
        <v>0</v>
      </c>
      <c r="BI1508" s="242">
        <f>IF(N1508="nulová",J1508,0)</f>
        <v>0</v>
      </c>
      <c r="BJ1508" s="18" t="s">
        <v>83</v>
      </c>
      <c r="BK1508" s="242">
        <f>ROUND(I1508*H1508,2)</f>
        <v>0</v>
      </c>
      <c r="BL1508" s="18" t="s">
        <v>379</v>
      </c>
      <c r="BM1508" s="241" t="s">
        <v>1699</v>
      </c>
    </row>
    <row r="1509" s="13" customFormat="1">
      <c r="A1509" s="13"/>
      <c r="B1509" s="243"/>
      <c r="C1509" s="244"/>
      <c r="D1509" s="245" t="s">
        <v>283</v>
      </c>
      <c r="E1509" s="246" t="s">
        <v>1</v>
      </c>
      <c r="F1509" s="247" t="s">
        <v>1700</v>
      </c>
      <c r="G1509" s="244"/>
      <c r="H1509" s="248">
        <v>1686.1900000000001</v>
      </c>
      <c r="I1509" s="249"/>
      <c r="J1509" s="244"/>
      <c r="K1509" s="244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4" t="s">
        <v>283</v>
      </c>
      <c r="AU1509" s="254" t="s">
        <v>85</v>
      </c>
      <c r="AV1509" s="13" t="s">
        <v>85</v>
      </c>
      <c r="AW1509" s="13" t="s">
        <v>32</v>
      </c>
      <c r="AX1509" s="13" t="s">
        <v>76</v>
      </c>
      <c r="AY1509" s="254" t="s">
        <v>274</v>
      </c>
    </row>
    <row r="1510" s="13" customFormat="1">
      <c r="A1510" s="13"/>
      <c r="B1510" s="243"/>
      <c r="C1510" s="244"/>
      <c r="D1510" s="245" t="s">
        <v>283</v>
      </c>
      <c r="E1510" s="246" t="s">
        <v>1</v>
      </c>
      <c r="F1510" s="247" t="s">
        <v>1701</v>
      </c>
      <c r="G1510" s="244"/>
      <c r="H1510" s="248">
        <v>267.02499999999998</v>
      </c>
      <c r="I1510" s="249"/>
      <c r="J1510" s="244"/>
      <c r="K1510" s="244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4" t="s">
        <v>283</v>
      </c>
      <c r="AU1510" s="254" t="s">
        <v>85</v>
      </c>
      <c r="AV1510" s="13" t="s">
        <v>85</v>
      </c>
      <c r="AW1510" s="13" t="s">
        <v>32</v>
      </c>
      <c r="AX1510" s="13" t="s">
        <v>76</v>
      </c>
      <c r="AY1510" s="254" t="s">
        <v>274</v>
      </c>
    </row>
    <row r="1511" s="14" customFormat="1">
      <c r="A1511" s="14"/>
      <c r="B1511" s="255"/>
      <c r="C1511" s="256"/>
      <c r="D1511" s="245" t="s">
        <v>283</v>
      </c>
      <c r="E1511" s="257" t="s">
        <v>1</v>
      </c>
      <c r="F1511" s="258" t="s">
        <v>285</v>
      </c>
      <c r="G1511" s="256"/>
      <c r="H1511" s="259">
        <v>1953.2149999999999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5" t="s">
        <v>283</v>
      </c>
      <c r="AU1511" s="265" t="s">
        <v>85</v>
      </c>
      <c r="AV1511" s="14" t="s">
        <v>106</v>
      </c>
      <c r="AW1511" s="14" t="s">
        <v>32</v>
      </c>
      <c r="AX1511" s="14" t="s">
        <v>76</v>
      </c>
      <c r="AY1511" s="265" t="s">
        <v>274</v>
      </c>
    </row>
    <row r="1512" s="15" customFormat="1">
      <c r="A1512" s="15"/>
      <c r="B1512" s="266"/>
      <c r="C1512" s="267"/>
      <c r="D1512" s="245" t="s">
        <v>283</v>
      </c>
      <c r="E1512" s="268" t="s">
        <v>1</v>
      </c>
      <c r="F1512" s="269" t="s">
        <v>286</v>
      </c>
      <c r="G1512" s="267"/>
      <c r="H1512" s="270">
        <v>1953.2149999999999</v>
      </c>
      <c r="I1512" s="271"/>
      <c r="J1512" s="267"/>
      <c r="K1512" s="267"/>
      <c r="L1512" s="272"/>
      <c r="M1512" s="273"/>
      <c r="N1512" s="274"/>
      <c r="O1512" s="274"/>
      <c r="P1512" s="274"/>
      <c r="Q1512" s="274"/>
      <c r="R1512" s="274"/>
      <c r="S1512" s="274"/>
      <c r="T1512" s="27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76" t="s">
        <v>283</v>
      </c>
      <c r="AU1512" s="276" t="s">
        <v>85</v>
      </c>
      <c r="AV1512" s="15" t="s">
        <v>281</v>
      </c>
      <c r="AW1512" s="15" t="s">
        <v>32</v>
      </c>
      <c r="AX1512" s="15" t="s">
        <v>83</v>
      </c>
      <c r="AY1512" s="276" t="s">
        <v>274</v>
      </c>
    </row>
    <row r="1513" s="2" customFormat="1" ht="16.5" customHeight="1">
      <c r="A1513" s="39"/>
      <c r="B1513" s="40"/>
      <c r="C1513" s="287" t="s">
        <v>1702</v>
      </c>
      <c r="D1513" s="287" t="s">
        <v>385</v>
      </c>
      <c r="E1513" s="288" t="s">
        <v>1703</v>
      </c>
      <c r="F1513" s="289" t="s">
        <v>1704</v>
      </c>
      <c r="G1513" s="290" t="s">
        <v>341</v>
      </c>
      <c r="H1513" s="291">
        <v>0.625</v>
      </c>
      <c r="I1513" s="292"/>
      <c r="J1513" s="293">
        <f>ROUND(I1513*H1513,2)</f>
        <v>0</v>
      </c>
      <c r="K1513" s="289" t="s">
        <v>280</v>
      </c>
      <c r="L1513" s="294"/>
      <c r="M1513" s="295" t="s">
        <v>1</v>
      </c>
      <c r="N1513" s="296" t="s">
        <v>41</v>
      </c>
      <c r="O1513" s="92"/>
      <c r="P1513" s="239">
        <f>O1513*H1513</f>
        <v>0</v>
      </c>
      <c r="Q1513" s="239">
        <v>1</v>
      </c>
      <c r="R1513" s="239">
        <f>Q1513*H1513</f>
        <v>0.625</v>
      </c>
      <c r="S1513" s="239">
        <v>0</v>
      </c>
      <c r="T1513" s="240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41" t="s">
        <v>510</v>
      </c>
      <c r="AT1513" s="241" t="s">
        <v>385</v>
      </c>
      <c r="AU1513" s="241" t="s">
        <v>85</v>
      </c>
      <c r="AY1513" s="18" t="s">
        <v>274</v>
      </c>
      <c r="BE1513" s="242">
        <f>IF(N1513="základní",J1513,0)</f>
        <v>0</v>
      </c>
      <c r="BF1513" s="242">
        <f>IF(N1513="snížená",J1513,0)</f>
        <v>0</v>
      </c>
      <c r="BG1513" s="242">
        <f>IF(N1513="zákl. přenesená",J1513,0)</f>
        <v>0</v>
      </c>
      <c r="BH1513" s="242">
        <f>IF(N1513="sníž. přenesená",J1513,0)</f>
        <v>0</v>
      </c>
      <c r="BI1513" s="242">
        <f>IF(N1513="nulová",J1513,0)</f>
        <v>0</v>
      </c>
      <c r="BJ1513" s="18" t="s">
        <v>83</v>
      </c>
      <c r="BK1513" s="242">
        <f>ROUND(I1513*H1513,2)</f>
        <v>0</v>
      </c>
      <c r="BL1513" s="18" t="s">
        <v>379</v>
      </c>
      <c r="BM1513" s="241" t="s">
        <v>1705</v>
      </c>
    </row>
    <row r="1514" s="13" customFormat="1">
      <c r="A1514" s="13"/>
      <c r="B1514" s="243"/>
      <c r="C1514" s="244"/>
      <c r="D1514" s="245" t="s">
        <v>283</v>
      </c>
      <c r="E1514" s="244"/>
      <c r="F1514" s="247" t="s">
        <v>1706</v>
      </c>
      <c r="G1514" s="244"/>
      <c r="H1514" s="248">
        <v>0.625</v>
      </c>
      <c r="I1514" s="249"/>
      <c r="J1514" s="244"/>
      <c r="K1514" s="244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4" t="s">
        <v>283</v>
      </c>
      <c r="AU1514" s="254" t="s">
        <v>85</v>
      </c>
      <c r="AV1514" s="13" t="s">
        <v>85</v>
      </c>
      <c r="AW1514" s="13" t="s">
        <v>4</v>
      </c>
      <c r="AX1514" s="13" t="s">
        <v>83</v>
      </c>
      <c r="AY1514" s="254" t="s">
        <v>274</v>
      </c>
    </row>
    <row r="1515" s="2" customFormat="1" ht="24.15" customHeight="1">
      <c r="A1515" s="39"/>
      <c r="B1515" s="40"/>
      <c r="C1515" s="230" t="s">
        <v>1707</v>
      </c>
      <c r="D1515" s="230" t="s">
        <v>276</v>
      </c>
      <c r="E1515" s="231" t="s">
        <v>1708</v>
      </c>
      <c r="F1515" s="232" t="s">
        <v>1709</v>
      </c>
      <c r="G1515" s="233" t="s">
        <v>279</v>
      </c>
      <c r="H1515" s="234">
        <v>1953.2149999999999</v>
      </c>
      <c r="I1515" s="235"/>
      <c r="J1515" s="236">
        <f>ROUND(I1515*H1515,2)</f>
        <v>0</v>
      </c>
      <c r="K1515" s="232" t="s">
        <v>280</v>
      </c>
      <c r="L1515" s="45"/>
      <c r="M1515" s="237" t="s">
        <v>1</v>
      </c>
      <c r="N1515" s="238" t="s">
        <v>41</v>
      </c>
      <c r="O1515" s="92"/>
      <c r="P1515" s="239">
        <f>O1515*H1515</f>
        <v>0</v>
      </c>
      <c r="Q1515" s="239">
        <v>0.00088000000000000003</v>
      </c>
      <c r="R1515" s="239">
        <f>Q1515*H1515</f>
        <v>1.7188292000000001</v>
      </c>
      <c r="S1515" s="239">
        <v>0</v>
      </c>
      <c r="T1515" s="240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41" t="s">
        <v>379</v>
      </c>
      <c r="AT1515" s="241" t="s">
        <v>276</v>
      </c>
      <c r="AU1515" s="241" t="s">
        <v>85</v>
      </c>
      <c r="AY1515" s="18" t="s">
        <v>274</v>
      </c>
      <c r="BE1515" s="242">
        <f>IF(N1515="základní",J1515,0)</f>
        <v>0</v>
      </c>
      <c r="BF1515" s="242">
        <f>IF(N1515="snížená",J1515,0)</f>
        <v>0</v>
      </c>
      <c r="BG1515" s="242">
        <f>IF(N1515="zákl. přenesená",J1515,0)</f>
        <v>0</v>
      </c>
      <c r="BH1515" s="242">
        <f>IF(N1515="sníž. přenesená",J1515,0)</f>
        <v>0</v>
      </c>
      <c r="BI1515" s="242">
        <f>IF(N1515="nulová",J1515,0)</f>
        <v>0</v>
      </c>
      <c r="BJ1515" s="18" t="s">
        <v>83</v>
      </c>
      <c r="BK1515" s="242">
        <f>ROUND(I1515*H1515,2)</f>
        <v>0</v>
      </c>
      <c r="BL1515" s="18" t="s">
        <v>379</v>
      </c>
      <c r="BM1515" s="241" t="s">
        <v>1710</v>
      </c>
    </row>
    <row r="1516" s="13" customFormat="1">
      <c r="A1516" s="13"/>
      <c r="B1516" s="243"/>
      <c r="C1516" s="244"/>
      <c r="D1516" s="245" t="s">
        <v>283</v>
      </c>
      <c r="E1516" s="246" t="s">
        <v>1</v>
      </c>
      <c r="F1516" s="247" t="s">
        <v>1700</v>
      </c>
      <c r="G1516" s="244"/>
      <c r="H1516" s="248">
        <v>1686.1900000000001</v>
      </c>
      <c r="I1516" s="249"/>
      <c r="J1516" s="244"/>
      <c r="K1516" s="244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4" t="s">
        <v>283</v>
      </c>
      <c r="AU1516" s="254" t="s">
        <v>85</v>
      </c>
      <c r="AV1516" s="13" t="s">
        <v>85</v>
      </c>
      <c r="AW1516" s="13" t="s">
        <v>32</v>
      </c>
      <c r="AX1516" s="13" t="s">
        <v>76</v>
      </c>
      <c r="AY1516" s="254" t="s">
        <v>274</v>
      </c>
    </row>
    <row r="1517" s="13" customFormat="1">
      <c r="A1517" s="13"/>
      <c r="B1517" s="243"/>
      <c r="C1517" s="244"/>
      <c r="D1517" s="245" t="s">
        <v>283</v>
      </c>
      <c r="E1517" s="246" t="s">
        <v>1</v>
      </c>
      <c r="F1517" s="247" t="s">
        <v>1701</v>
      </c>
      <c r="G1517" s="244"/>
      <c r="H1517" s="248">
        <v>267.02499999999998</v>
      </c>
      <c r="I1517" s="249"/>
      <c r="J1517" s="244"/>
      <c r="K1517" s="244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4" t="s">
        <v>283</v>
      </c>
      <c r="AU1517" s="254" t="s">
        <v>85</v>
      </c>
      <c r="AV1517" s="13" t="s">
        <v>85</v>
      </c>
      <c r="AW1517" s="13" t="s">
        <v>32</v>
      </c>
      <c r="AX1517" s="13" t="s">
        <v>76</v>
      </c>
      <c r="AY1517" s="254" t="s">
        <v>274</v>
      </c>
    </row>
    <row r="1518" s="14" customFormat="1">
      <c r="A1518" s="14"/>
      <c r="B1518" s="255"/>
      <c r="C1518" s="256"/>
      <c r="D1518" s="245" t="s">
        <v>283</v>
      </c>
      <c r="E1518" s="257" t="s">
        <v>1</v>
      </c>
      <c r="F1518" s="258" t="s">
        <v>285</v>
      </c>
      <c r="G1518" s="256"/>
      <c r="H1518" s="259">
        <v>1953.2149999999999</v>
      </c>
      <c r="I1518" s="260"/>
      <c r="J1518" s="256"/>
      <c r="K1518" s="256"/>
      <c r="L1518" s="261"/>
      <c r="M1518" s="262"/>
      <c r="N1518" s="263"/>
      <c r="O1518" s="263"/>
      <c r="P1518" s="263"/>
      <c r="Q1518" s="263"/>
      <c r="R1518" s="263"/>
      <c r="S1518" s="263"/>
      <c r="T1518" s="26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5" t="s">
        <v>283</v>
      </c>
      <c r="AU1518" s="265" t="s">
        <v>85</v>
      </c>
      <c r="AV1518" s="14" t="s">
        <v>106</v>
      </c>
      <c r="AW1518" s="14" t="s">
        <v>32</v>
      </c>
      <c r="AX1518" s="14" t="s">
        <v>76</v>
      </c>
      <c r="AY1518" s="265" t="s">
        <v>274</v>
      </c>
    </row>
    <row r="1519" s="15" customFormat="1">
      <c r="A1519" s="15"/>
      <c r="B1519" s="266"/>
      <c r="C1519" s="267"/>
      <c r="D1519" s="245" t="s">
        <v>283</v>
      </c>
      <c r="E1519" s="268" t="s">
        <v>1</v>
      </c>
      <c r="F1519" s="269" t="s">
        <v>286</v>
      </c>
      <c r="G1519" s="267"/>
      <c r="H1519" s="270">
        <v>1953.2149999999999</v>
      </c>
      <c r="I1519" s="271"/>
      <c r="J1519" s="267"/>
      <c r="K1519" s="267"/>
      <c r="L1519" s="272"/>
      <c r="M1519" s="273"/>
      <c r="N1519" s="274"/>
      <c r="O1519" s="274"/>
      <c r="P1519" s="274"/>
      <c r="Q1519" s="274"/>
      <c r="R1519" s="274"/>
      <c r="S1519" s="274"/>
      <c r="T1519" s="27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76" t="s">
        <v>283</v>
      </c>
      <c r="AU1519" s="276" t="s">
        <v>85</v>
      </c>
      <c r="AV1519" s="15" t="s">
        <v>281</v>
      </c>
      <c r="AW1519" s="15" t="s">
        <v>32</v>
      </c>
      <c r="AX1519" s="15" t="s">
        <v>83</v>
      </c>
      <c r="AY1519" s="276" t="s">
        <v>274</v>
      </c>
    </row>
    <row r="1520" s="2" customFormat="1" ht="49.05" customHeight="1">
      <c r="A1520" s="39"/>
      <c r="B1520" s="40"/>
      <c r="C1520" s="287" t="s">
        <v>1711</v>
      </c>
      <c r="D1520" s="287" t="s">
        <v>385</v>
      </c>
      <c r="E1520" s="288" t="s">
        <v>1712</v>
      </c>
      <c r="F1520" s="289" t="s">
        <v>1713</v>
      </c>
      <c r="G1520" s="290" t="s">
        <v>279</v>
      </c>
      <c r="H1520" s="291">
        <v>2276.4720000000002</v>
      </c>
      <c r="I1520" s="292"/>
      <c r="J1520" s="293">
        <f>ROUND(I1520*H1520,2)</f>
        <v>0</v>
      </c>
      <c r="K1520" s="289" t="s">
        <v>280</v>
      </c>
      <c r="L1520" s="294"/>
      <c r="M1520" s="295" t="s">
        <v>1</v>
      </c>
      <c r="N1520" s="296" t="s">
        <v>41</v>
      </c>
      <c r="O1520" s="92"/>
      <c r="P1520" s="239">
        <f>O1520*H1520</f>
        <v>0</v>
      </c>
      <c r="Q1520" s="239">
        <v>0.0053</v>
      </c>
      <c r="R1520" s="239">
        <f>Q1520*H1520</f>
        <v>12.065301600000002</v>
      </c>
      <c r="S1520" s="239">
        <v>0</v>
      </c>
      <c r="T1520" s="240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41" t="s">
        <v>510</v>
      </c>
      <c r="AT1520" s="241" t="s">
        <v>385</v>
      </c>
      <c r="AU1520" s="241" t="s">
        <v>85</v>
      </c>
      <c r="AY1520" s="18" t="s">
        <v>274</v>
      </c>
      <c r="BE1520" s="242">
        <f>IF(N1520="základní",J1520,0)</f>
        <v>0</v>
      </c>
      <c r="BF1520" s="242">
        <f>IF(N1520="snížená",J1520,0)</f>
        <v>0</v>
      </c>
      <c r="BG1520" s="242">
        <f>IF(N1520="zákl. přenesená",J1520,0)</f>
        <v>0</v>
      </c>
      <c r="BH1520" s="242">
        <f>IF(N1520="sníž. přenesená",J1520,0)</f>
        <v>0</v>
      </c>
      <c r="BI1520" s="242">
        <f>IF(N1520="nulová",J1520,0)</f>
        <v>0</v>
      </c>
      <c r="BJ1520" s="18" t="s">
        <v>83</v>
      </c>
      <c r="BK1520" s="242">
        <f>ROUND(I1520*H1520,2)</f>
        <v>0</v>
      </c>
      <c r="BL1520" s="18" t="s">
        <v>379</v>
      </c>
      <c r="BM1520" s="241" t="s">
        <v>1714</v>
      </c>
    </row>
    <row r="1521" s="13" customFormat="1">
      <c r="A1521" s="13"/>
      <c r="B1521" s="243"/>
      <c r="C1521" s="244"/>
      <c r="D1521" s="245" t="s">
        <v>283</v>
      </c>
      <c r="E1521" s="244"/>
      <c r="F1521" s="247" t="s">
        <v>1715</v>
      </c>
      <c r="G1521" s="244"/>
      <c r="H1521" s="248">
        <v>2276.4720000000002</v>
      </c>
      <c r="I1521" s="249"/>
      <c r="J1521" s="244"/>
      <c r="K1521" s="244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4" t="s">
        <v>283</v>
      </c>
      <c r="AU1521" s="254" t="s">
        <v>85</v>
      </c>
      <c r="AV1521" s="13" t="s">
        <v>85</v>
      </c>
      <c r="AW1521" s="13" t="s">
        <v>4</v>
      </c>
      <c r="AX1521" s="13" t="s">
        <v>83</v>
      </c>
      <c r="AY1521" s="254" t="s">
        <v>274</v>
      </c>
    </row>
    <row r="1522" s="2" customFormat="1" ht="24.15" customHeight="1">
      <c r="A1522" s="39"/>
      <c r="B1522" s="40"/>
      <c r="C1522" s="230" t="s">
        <v>1716</v>
      </c>
      <c r="D1522" s="230" t="s">
        <v>276</v>
      </c>
      <c r="E1522" s="231" t="s">
        <v>1717</v>
      </c>
      <c r="F1522" s="232" t="s">
        <v>1718</v>
      </c>
      <c r="G1522" s="233" t="s">
        <v>279</v>
      </c>
      <c r="H1522" s="234">
        <v>1752.75</v>
      </c>
      <c r="I1522" s="235"/>
      <c r="J1522" s="236">
        <f>ROUND(I1522*H1522,2)</f>
        <v>0</v>
      </c>
      <c r="K1522" s="232" t="s">
        <v>280</v>
      </c>
      <c r="L1522" s="45"/>
      <c r="M1522" s="237" t="s">
        <v>1</v>
      </c>
      <c r="N1522" s="238" t="s">
        <v>41</v>
      </c>
      <c r="O1522" s="92"/>
      <c r="P1522" s="239">
        <f>O1522*H1522</f>
        <v>0</v>
      </c>
      <c r="Q1522" s="239">
        <v>0.00019000000000000001</v>
      </c>
      <c r="R1522" s="239">
        <f>Q1522*H1522</f>
        <v>0.3330225</v>
      </c>
      <c r="S1522" s="239">
        <v>0</v>
      </c>
      <c r="T1522" s="240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41" t="s">
        <v>379</v>
      </c>
      <c r="AT1522" s="241" t="s">
        <v>276</v>
      </c>
      <c r="AU1522" s="241" t="s">
        <v>85</v>
      </c>
      <c r="AY1522" s="18" t="s">
        <v>274</v>
      </c>
      <c r="BE1522" s="242">
        <f>IF(N1522="základní",J1522,0)</f>
        <v>0</v>
      </c>
      <c r="BF1522" s="242">
        <f>IF(N1522="snížená",J1522,0)</f>
        <v>0</v>
      </c>
      <c r="BG1522" s="242">
        <f>IF(N1522="zákl. přenesená",J1522,0)</f>
        <v>0</v>
      </c>
      <c r="BH1522" s="242">
        <f>IF(N1522="sníž. přenesená",J1522,0)</f>
        <v>0</v>
      </c>
      <c r="BI1522" s="242">
        <f>IF(N1522="nulová",J1522,0)</f>
        <v>0</v>
      </c>
      <c r="BJ1522" s="18" t="s">
        <v>83</v>
      </c>
      <c r="BK1522" s="242">
        <f>ROUND(I1522*H1522,2)</f>
        <v>0</v>
      </c>
      <c r="BL1522" s="18" t="s">
        <v>379</v>
      </c>
      <c r="BM1522" s="241" t="s">
        <v>1719</v>
      </c>
    </row>
    <row r="1523" s="13" customFormat="1">
      <c r="A1523" s="13"/>
      <c r="B1523" s="243"/>
      <c r="C1523" s="244"/>
      <c r="D1523" s="245" t="s">
        <v>283</v>
      </c>
      <c r="E1523" s="246" t="s">
        <v>1</v>
      </c>
      <c r="F1523" s="247" t="s">
        <v>1720</v>
      </c>
      <c r="G1523" s="244"/>
      <c r="H1523" s="248">
        <v>1607.3900000000001</v>
      </c>
      <c r="I1523" s="249"/>
      <c r="J1523" s="244"/>
      <c r="K1523" s="244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4" t="s">
        <v>283</v>
      </c>
      <c r="AU1523" s="254" t="s">
        <v>85</v>
      </c>
      <c r="AV1523" s="13" t="s">
        <v>85</v>
      </c>
      <c r="AW1523" s="13" t="s">
        <v>32</v>
      </c>
      <c r="AX1523" s="13" t="s">
        <v>76</v>
      </c>
      <c r="AY1523" s="254" t="s">
        <v>274</v>
      </c>
    </row>
    <row r="1524" s="13" customFormat="1">
      <c r="A1524" s="13"/>
      <c r="B1524" s="243"/>
      <c r="C1524" s="244"/>
      <c r="D1524" s="245" t="s">
        <v>283</v>
      </c>
      <c r="E1524" s="246" t="s">
        <v>1</v>
      </c>
      <c r="F1524" s="247" t="s">
        <v>1721</v>
      </c>
      <c r="G1524" s="244"/>
      <c r="H1524" s="248">
        <v>145.36000000000001</v>
      </c>
      <c r="I1524" s="249"/>
      <c r="J1524" s="244"/>
      <c r="K1524" s="244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4" t="s">
        <v>283</v>
      </c>
      <c r="AU1524" s="254" t="s">
        <v>85</v>
      </c>
      <c r="AV1524" s="13" t="s">
        <v>85</v>
      </c>
      <c r="AW1524" s="13" t="s">
        <v>32</v>
      </c>
      <c r="AX1524" s="13" t="s">
        <v>76</v>
      </c>
      <c r="AY1524" s="254" t="s">
        <v>274</v>
      </c>
    </row>
    <row r="1525" s="14" customFormat="1">
      <c r="A1525" s="14"/>
      <c r="B1525" s="255"/>
      <c r="C1525" s="256"/>
      <c r="D1525" s="245" t="s">
        <v>283</v>
      </c>
      <c r="E1525" s="257" t="s">
        <v>1</v>
      </c>
      <c r="F1525" s="258" t="s">
        <v>285</v>
      </c>
      <c r="G1525" s="256"/>
      <c r="H1525" s="259">
        <v>1752.75</v>
      </c>
      <c r="I1525" s="260"/>
      <c r="J1525" s="256"/>
      <c r="K1525" s="256"/>
      <c r="L1525" s="261"/>
      <c r="M1525" s="262"/>
      <c r="N1525" s="263"/>
      <c r="O1525" s="263"/>
      <c r="P1525" s="263"/>
      <c r="Q1525" s="263"/>
      <c r="R1525" s="263"/>
      <c r="S1525" s="263"/>
      <c r="T1525" s="26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5" t="s">
        <v>283</v>
      </c>
      <c r="AU1525" s="265" t="s">
        <v>85</v>
      </c>
      <c r="AV1525" s="14" t="s">
        <v>106</v>
      </c>
      <c r="AW1525" s="14" t="s">
        <v>32</v>
      </c>
      <c r="AX1525" s="14" t="s">
        <v>76</v>
      </c>
      <c r="AY1525" s="265" t="s">
        <v>274</v>
      </c>
    </row>
    <row r="1526" s="15" customFormat="1">
      <c r="A1526" s="15"/>
      <c r="B1526" s="266"/>
      <c r="C1526" s="267"/>
      <c r="D1526" s="245" t="s">
        <v>283</v>
      </c>
      <c r="E1526" s="268" t="s">
        <v>1</v>
      </c>
      <c r="F1526" s="269" t="s">
        <v>286</v>
      </c>
      <c r="G1526" s="267"/>
      <c r="H1526" s="270">
        <v>1752.75</v>
      </c>
      <c r="I1526" s="271"/>
      <c r="J1526" s="267"/>
      <c r="K1526" s="267"/>
      <c r="L1526" s="272"/>
      <c r="M1526" s="273"/>
      <c r="N1526" s="274"/>
      <c r="O1526" s="274"/>
      <c r="P1526" s="274"/>
      <c r="Q1526" s="274"/>
      <c r="R1526" s="274"/>
      <c r="S1526" s="274"/>
      <c r="T1526" s="27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6" t="s">
        <v>283</v>
      </c>
      <c r="AU1526" s="276" t="s">
        <v>85</v>
      </c>
      <c r="AV1526" s="15" t="s">
        <v>281</v>
      </c>
      <c r="AW1526" s="15" t="s">
        <v>32</v>
      </c>
      <c r="AX1526" s="15" t="s">
        <v>83</v>
      </c>
      <c r="AY1526" s="276" t="s">
        <v>274</v>
      </c>
    </row>
    <row r="1527" s="2" customFormat="1" ht="33" customHeight="1">
      <c r="A1527" s="39"/>
      <c r="B1527" s="40"/>
      <c r="C1527" s="287" t="s">
        <v>1722</v>
      </c>
      <c r="D1527" s="287" t="s">
        <v>385</v>
      </c>
      <c r="E1527" s="288" t="s">
        <v>1723</v>
      </c>
      <c r="F1527" s="289" t="s">
        <v>1724</v>
      </c>
      <c r="G1527" s="290" t="s">
        <v>279</v>
      </c>
      <c r="H1527" s="291">
        <v>2042.8299999999999</v>
      </c>
      <c r="I1527" s="292"/>
      <c r="J1527" s="293">
        <f>ROUND(I1527*H1527,2)</f>
        <v>0</v>
      </c>
      <c r="K1527" s="289" t="s">
        <v>280</v>
      </c>
      <c r="L1527" s="294"/>
      <c r="M1527" s="295" t="s">
        <v>1</v>
      </c>
      <c r="N1527" s="296" t="s">
        <v>41</v>
      </c>
      <c r="O1527" s="92"/>
      <c r="P1527" s="239">
        <f>O1527*H1527</f>
        <v>0</v>
      </c>
      <c r="Q1527" s="239">
        <v>0.0019</v>
      </c>
      <c r="R1527" s="239">
        <f>Q1527*H1527</f>
        <v>3.8813769999999996</v>
      </c>
      <c r="S1527" s="239">
        <v>0</v>
      </c>
      <c r="T1527" s="240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41" t="s">
        <v>510</v>
      </c>
      <c r="AT1527" s="241" t="s">
        <v>385</v>
      </c>
      <c r="AU1527" s="241" t="s">
        <v>85</v>
      </c>
      <c r="AY1527" s="18" t="s">
        <v>274</v>
      </c>
      <c r="BE1527" s="242">
        <f>IF(N1527="základní",J1527,0)</f>
        <v>0</v>
      </c>
      <c r="BF1527" s="242">
        <f>IF(N1527="snížená",J1527,0)</f>
        <v>0</v>
      </c>
      <c r="BG1527" s="242">
        <f>IF(N1527="zákl. přenesená",J1527,0)</f>
        <v>0</v>
      </c>
      <c r="BH1527" s="242">
        <f>IF(N1527="sníž. přenesená",J1527,0)</f>
        <v>0</v>
      </c>
      <c r="BI1527" s="242">
        <f>IF(N1527="nulová",J1527,0)</f>
        <v>0</v>
      </c>
      <c r="BJ1527" s="18" t="s">
        <v>83</v>
      </c>
      <c r="BK1527" s="242">
        <f>ROUND(I1527*H1527,2)</f>
        <v>0</v>
      </c>
      <c r="BL1527" s="18" t="s">
        <v>379</v>
      </c>
      <c r="BM1527" s="241" t="s">
        <v>1725</v>
      </c>
    </row>
    <row r="1528" s="13" customFormat="1">
      <c r="A1528" s="13"/>
      <c r="B1528" s="243"/>
      <c r="C1528" s="244"/>
      <c r="D1528" s="245" t="s">
        <v>283</v>
      </c>
      <c r="E1528" s="244"/>
      <c r="F1528" s="247" t="s">
        <v>1726</v>
      </c>
      <c r="G1528" s="244"/>
      <c r="H1528" s="248">
        <v>2042.8299999999999</v>
      </c>
      <c r="I1528" s="249"/>
      <c r="J1528" s="244"/>
      <c r="K1528" s="244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4" t="s">
        <v>283</v>
      </c>
      <c r="AU1528" s="254" t="s">
        <v>85</v>
      </c>
      <c r="AV1528" s="13" t="s">
        <v>85</v>
      </c>
      <c r="AW1528" s="13" t="s">
        <v>4</v>
      </c>
      <c r="AX1528" s="13" t="s">
        <v>83</v>
      </c>
      <c r="AY1528" s="254" t="s">
        <v>274</v>
      </c>
    </row>
    <row r="1529" s="2" customFormat="1" ht="37.8" customHeight="1">
      <c r="A1529" s="39"/>
      <c r="B1529" s="40"/>
      <c r="C1529" s="230" t="s">
        <v>1727</v>
      </c>
      <c r="D1529" s="230" t="s">
        <v>276</v>
      </c>
      <c r="E1529" s="231" t="s">
        <v>1728</v>
      </c>
      <c r="F1529" s="232" t="s">
        <v>1729</v>
      </c>
      <c r="G1529" s="233" t="s">
        <v>398</v>
      </c>
      <c r="H1529" s="234">
        <v>250.09999999999999</v>
      </c>
      <c r="I1529" s="235"/>
      <c r="J1529" s="236">
        <f>ROUND(I1529*H1529,2)</f>
        <v>0</v>
      </c>
      <c r="K1529" s="232" t="s">
        <v>280</v>
      </c>
      <c r="L1529" s="45"/>
      <c r="M1529" s="237" t="s">
        <v>1</v>
      </c>
      <c r="N1529" s="238" t="s">
        <v>41</v>
      </c>
      <c r="O1529" s="92"/>
      <c r="P1529" s="239">
        <f>O1529*H1529</f>
        <v>0</v>
      </c>
      <c r="Q1529" s="239">
        <v>0.00059999999999999995</v>
      </c>
      <c r="R1529" s="239">
        <f>Q1529*H1529</f>
        <v>0.15005999999999997</v>
      </c>
      <c r="S1529" s="239">
        <v>0</v>
      </c>
      <c r="T1529" s="240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41" t="s">
        <v>379</v>
      </c>
      <c r="AT1529" s="241" t="s">
        <v>276</v>
      </c>
      <c r="AU1529" s="241" t="s">
        <v>85</v>
      </c>
      <c r="AY1529" s="18" t="s">
        <v>274</v>
      </c>
      <c r="BE1529" s="242">
        <f>IF(N1529="základní",J1529,0)</f>
        <v>0</v>
      </c>
      <c r="BF1529" s="242">
        <f>IF(N1529="snížená",J1529,0)</f>
        <v>0</v>
      </c>
      <c r="BG1529" s="242">
        <f>IF(N1529="zákl. přenesená",J1529,0)</f>
        <v>0</v>
      </c>
      <c r="BH1529" s="242">
        <f>IF(N1529="sníž. přenesená",J1529,0)</f>
        <v>0</v>
      </c>
      <c r="BI1529" s="242">
        <f>IF(N1529="nulová",J1529,0)</f>
        <v>0</v>
      </c>
      <c r="BJ1529" s="18" t="s">
        <v>83</v>
      </c>
      <c r="BK1529" s="242">
        <f>ROUND(I1529*H1529,2)</f>
        <v>0</v>
      </c>
      <c r="BL1529" s="18" t="s">
        <v>379</v>
      </c>
      <c r="BM1529" s="241" t="s">
        <v>1730</v>
      </c>
    </row>
    <row r="1530" s="13" customFormat="1">
      <c r="A1530" s="13"/>
      <c r="B1530" s="243"/>
      <c r="C1530" s="244"/>
      <c r="D1530" s="245" t="s">
        <v>283</v>
      </c>
      <c r="E1530" s="246" t="s">
        <v>1</v>
      </c>
      <c r="F1530" s="247" t="s">
        <v>1731</v>
      </c>
      <c r="G1530" s="244"/>
      <c r="H1530" s="248">
        <v>250.09999999999999</v>
      </c>
      <c r="I1530" s="249"/>
      <c r="J1530" s="244"/>
      <c r="K1530" s="244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4" t="s">
        <v>283</v>
      </c>
      <c r="AU1530" s="254" t="s">
        <v>85</v>
      </c>
      <c r="AV1530" s="13" t="s">
        <v>85</v>
      </c>
      <c r="AW1530" s="13" t="s">
        <v>32</v>
      </c>
      <c r="AX1530" s="13" t="s">
        <v>76</v>
      </c>
      <c r="AY1530" s="254" t="s">
        <v>274</v>
      </c>
    </row>
    <row r="1531" s="14" customFormat="1">
      <c r="A1531" s="14"/>
      <c r="B1531" s="255"/>
      <c r="C1531" s="256"/>
      <c r="D1531" s="245" t="s">
        <v>283</v>
      </c>
      <c r="E1531" s="257" t="s">
        <v>1</v>
      </c>
      <c r="F1531" s="258" t="s">
        <v>285</v>
      </c>
      <c r="G1531" s="256"/>
      <c r="H1531" s="259">
        <v>250.09999999999999</v>
      </c>
      <c r="I1531" s="260"/>
      <c r="J1531" s="256"/>
      <c r="K1531" s="256"/>
      <c r="L1531" s="261"/>
      <c r="M1531" s="262"/>
      <c r="N1531" s="263"/>
      <c r="O1531" s="263"/>
      <c r="P1531" s="263"/>
      <c r="Q1531" s="263"/>
      <c r="R1531" s="263"/>
      <c r="S1531" s="263"/>
      <c r="T1531" s="26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5" t="s">
        <v>283</v>
      </c>
      <c r="AU1531" s="265" t="s">
        <v>85</v>
      </c>
      <c r="AV1531" s="14" t="s">
        <v>106</v>
      </c>
      <c r="AW1531" s="14" t="s">
        <v>32</v>
      </c>
      <c r="AX1531" s="14" t="s">
        <v>76</v>
      </c>
      <c r="AY1531" s="265" t="s">
        <v>274</v>
      </c>
    </row>
    <row r="1532" s="15" customFormat="1">
      <c r="A1532" s="15"/>
      <c r="B1532" s="266"/>
      <c r="C1532" s="267"/>
      <c r="D1532" s="245" t="s">
        <v>283</v>
      </c>
      <c r="E1532" s="268" t="s">
        <v>1</v>
      </c>
      <c r="F1532" s="269" t="s">
        <v>286</v>
      </c>
      <c r="G1532" s="267"/>
      <c r="H1532" s="270">
        <v>250.09999999999999</v>
      </c>
      <c r="I1532" s="271"/>
      <c r="J1532" s="267"/>
      <c r="K1532" s="267"/>
      <c r="L1532" s="272"/>
      <c r="M1532" s="273"/>
      <c r="N1532" s="274"/>
      <c r="O1532" s="274"/>
      <c r="P1532" s="274"/>
      <c r="Q1532" s="274"/>
      <c r="R1532" s="274"/>
      <c r="S1532" s="274"/>
      <c r="T1532" s="27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6" t="s">
        <v>283</v>
      </c>
      <c r="AU1532" s="276" t="s">
        <v>85</v>
      </c>
      <c r="AV1532" s="15" t="s">
        <v>281</v>
      </c>
      <c r="AW1532" s="15" t="s">
        <v>32</v>
      </c>
      <c r="AX1532" s="15" t="s">
        <v>83</v>
      </c>
      <c r="AY1532" s="276" t="s">
        <v>274</v>
      </c>
    </row>
    <row r="1533" s="2" customFormat="1" ht="37.8" customHeight="1">
      <c r="A1533" s="39"/>
      <c r="B1533" s="40"/>
      <c r="C1533" s="230" t="s">
        <v>1732</v>
      </c>
      <c r="D1533" s="230" t="s">
        <v>276</v>
      </c>
      <c r="E1533" s="231" t="s">
        <v>1733</v>
      </c>
      <c r="F1533" s="232" t="s">
        <v>1734</v>
      </c>
      <c r="G1533" s="233" t="s">
        <v>398</v>
      </c>
      <c r="H1533" s="234">
        <v>250.09999999999999</v>
      </c>
      <c r="I1533" s="235"/>
      <c r="J1533" s="236">
        <f>ROUND(I1533*H1533,2)</f>
        <v>0</v>
      </c>
      <c r="K1533" s="232" t="s">
        <v>280</v>
      </c>
      <c r="L1533" s="45"/>
      <c r="M1533" s="237" t="s">
        <v>1</v>
      </c>
      <c r="N1533" s="238" t="s">
        <v>41</v>
      </c>
      <c r="O1533" s="92"/>
      <c r="P1533" s="239">
        <f>O1533*H1533</f>
        <v>0</v>
      </c>
      <c r="Q1533" s="239">
        <v>0.00059999999999999995</v>
      </c>
      <c r="R1533" s="239">
        <f>Q1533*H1533</f>
        <v>0.15005999999999997</v>
      </c>
      <c r="S1533" s="239">
        <v>0</v>
      </c>
      <c r="T1533" s="240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41" t="s">
        <v>379</v>
      </c>
      <c r="AT1533" s="241" t="s">
        <v>276</v>
      </c>
      <c r="AU1533" s="241" t="s">
        <v>85</v>
      </c>
      <c r="AY1533" s="18" t="s">
        <v>274</v>
      </c>
      <c r="BE1533" s="242">
        <f>IF(N1533="základní",J1533,0)</f>
        <v>0</v>
      </c>
      <c r="BF1533" s="242">
        <f>IF(N1533="snížená",J1533,0)</f>
        <v>0</v>
      </c>
      <c r="BG1533" s="242">
        <f>IF(N1533="zákl. přenesená",J1533,0)</f>
        <v>0</v>
      </c>
      <c r="BH1533" s="242">
        <f>IF(N1533="sníž. přenesená",J1533,0)</f>
        <v>0</v>
      </c>
      <c r="BI1533" s="242">
        <f>IF(N1533="nulová",J1533,0)</f>
        <v>0</v>
      </c>
      <c r="BJ1533" s="18" t="s">
        <v>83</v>
      </c>
      <c r="BK1533" s="242">
        <f>ROUND(I1533*H1533,2)</f>
        <v>0</v>
      </c>
      <c r="BL1533" s="18" t="s">
        <v>379</v>
      </c>
      <c r="BM1533" s="241" t="s">
        <v>1735</v>
      </c>
    </row>
    <row r="1534" s="13" customFormat="1">
      <c r="A1534" s="13"/>
      <c r="B1534" s="243"/>
      <c r="C1534" s="244"/>
      <c r="D1534" s="245" t="s">
        <v>283</v>
      </c>
      <c r="E1534" s="246" t="s">
        <v>1</v>
      </c>
      <c r="F1534" s="247" t="s">
        <v>1731</v>
      </c>
      <c r="G1534" s="244"/>
      <c r="H1534" s="248">
        <v>250.09999999999999</v>
      </c>
      <c r="I1534" s="249"/>
      <c r="J1534" s="244"/>
      <c r="K1534" s="244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4" t="s">
        <v>283</v>
      </c>
      <c r="AU1534" s="254" t="s">
        <v>85</v>
      </c>
      <c r="AV1534" s="13" t="s">
        <v>85</v>
      </c>
      <c r="AW1534" s="13" t="s">
        <v>32</v>
      </c>
      <c r="AX1534" s="13" t="s">
        <v>76</v>
      </c>
      <c r="AY1534" s="254" t="s">
        <v>274</v>
      </c>
    </row>
    <row r="1535" s="14" customFormat="1">
      <c r="A1535" s="14"/>
      <c r="B1535" s="255"/>
      <c r="C1535" s="256"/>
      <c r="D1535" s="245" t="s">
        <v>283</v>
      </c>
      <c r="E1535" s="257" t="s">
        <v>1</v>
      </c>
      <c r="F1535" s="258" t="s">
        <v>285</v>
      </c>
      <c r="G1535" s="256"/>
      <c r="H1535" s="259">
        <v>250.09999999999999</v>
      </c>
      <c r="I1535" s="260"/>
      <c r="J1535" s="256"/>
      <c r="K1535" s="256"/>
      <c r="L1535" s="261"/>
      <c r="M1535" s="262"/>
      <c r="N1535" s="263"/>
      <c r="O1535" s="263"/>
      <c r="P1535" s="263"/>
      <c r="Q1535" s="263"/>
      <c r="R1535" s="263"/>
      <c r="S1535" s="263"/>
      <c r="T1535" s="26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5" t="s">
        <v>283</v>
      </c>
      <c r="AU1535" s="265" t="s">
        <v>85</v>
      </c>
      <c r="AV1535" s="14" t="s">
        <v>106</v>
      </c>
      <c r="AW1535" s="14" t="s">
        <v>32</v>
      </c>
      <c r="AX1535" s="14" t="s">
        <v>76</v>
      </c>
      <c r="AY1535" s="265" t="s">
        <v>274</v>
      </c>
    </row>
    <row r="1536" s="15" customFormat="1">
      <c r="A1536" s="15"/>
      <c r="B1536" s="266"/>
      <c r="C1536" s="267"/>
      <c r="D1536" s="245" t="s">
        <v>283</v>
      </c>
      <c r="E1536" s="268" t="s">
        <v>1</v>
      </c>
      <c r="F1536" s="269" t="s">
        <v>286</v>
      </c>
      <c r="G1536" s="267"/>
      <c r="H1536" s="270">
        <v>250.09999999999999</v>
      </c>
      <c r="I1536" s="271"/>
      <c r="J1536" s="267"/>
      <c r="K1536" s="267"/>
      <c r="L1536" s="272"/>
      <c r="M1536" s="273"/>
      <c r="N1536" s="274"/>
      <c r="O1536" s="274"/>
      <c r="P1536" s="274"/>
      <c r="Q1536" s="274"/>
      <c r="R1536" s="274"/>
      <c r="S1536" s="274"/>
      <c r="T1536" s="27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76" t="s">
        <v>283</v>
      </c>
      <c r="AU1536" s="276" t="s">
        <v>85</v>
      </c>
      <c r="AV1536" s="15" t="s">
        <v>281</v>
      </c>
      <c r="AW1536" s="15" t="s">
        <v>32</v>
      </c>
      <c r="AX1536" s="15" t="s">
        <v>83</v>
      </c>
      <c r="AY1536" s="276" t="s">
        <v>274</v>
      </c>
    </row>
    <row r="1537" s="2" customFormat="1" ht="24.15" customHeight="1">
      <c r="A1537" s="39"/>
      <c r="B1537" s="40"/>
      <c r="C1537" s="230" t="s">
        <v>1736</v>
      </c>
      <c r="D1537" s="230" t="s">
        <v>276</v>
      </c>
      <c r="E1537" s="231" t="s">
        <v>1737</v>
      </c>
      <c r="F1537" s="232" t="s">
        <v>1738</v>
      </c>
      <c r="G1537" s="233" t="s">
        <v>279</v>
      </c>
      <c r="H1537" s="234">
        <v>1752.75</v>
      </c>
      <c r="I1537" s="235"/>
      <c r="J1537" s="236">
        <f>ROUND(I1537*H1537,2)</f>
        <v>0</v>
      </c>
      <c r="K1537" s="232" t="s">
        <v>280</v>
      </c>
      <c r="L1537" s="45"/>
      <c r="M1537" s="237" t="s">
        <v>1</v>
      </c>
      <c r="N1537" s="238" t="s">
        <v>41</v>
      </c>
      <c r="O1537" s="92"/>
      <c r="P1537" s="239">
        <f>O1537*H1537</f>
        <v>0</v>
      </c>
      <c r="Q1537" s="239">
        <v>0</v>
      </c>
      <c r="R1537" s="239">
        <f>Q1537*H1537</f>
        <v>0</v>
      </c>
      <c r="S1537" s="239">
        <v>0</v>
      </c>
      <c r="T1537" s="240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41" t="s">
        <v>379</v>
      </c>
      <c r="AT1537" s="241" t="s">
        <v>276</v>
      </c>
      <c r="AU1537" s="241" t="s">
        <v>85</v>
      </c>
      <c r="AY1537" s="18" t="s">
        <v>274</v>
      </c>
      <c r="BE1537" s="242">
        <f>IF(N1537="základní",J1537,0)</f>
        <v>0</v>
      </c>
      <c r="BF1537" s="242">
        <f>IF(N1537="snížená",J1537,0)</f>
        <v>0</v>
      </c>
      <c r="BG1537" s="242">
        <f>IF(N1537="zákl. přenesená",J1537,0)</f>
        <v>0</v>
      </c>
      <c r="BH1537" s="242">
        <f>IF(N1537="sníž. přenesená",J1537,0)</f>
        <v>0</v>
      </c>
      <c r="BI1537" s="242">
        <f>IF(N1537="nulová",J1537,0)</f>
        <v>0</v>
      </c>
      <c r="BJ1537" s="18" t="s">
        <v>83</v>
      </c>
      <c r="BK1537" s="242">
        <f>ROUND(I1537*H1537,2)</f>
        <v>0</v>
      </c>
      <c r="BL1537" s="18" t="s">
        <v>379</v>
      </c>
      <c r="BM1537" s="241" t="s">
        <v>1739</v>
      </c>
    </row>
    <row r="1538" s="13" customFormat="1">
      <c r="A1538" s="13"/>
      <c r="B1538" s="243"/>
      <c r="C1538" s="244"/>
      <c r="D1538" s="245" t="s">
        <v>283</v>
      </c>
      <c r="E1538" s="246" t="s">
        <v>1</v>
      </c>
      <c r="F1538" s="247" t="s">
        <v>1720</v>
      </c>
      <c r="G1538" s="244"/>
      <c r="H1538" s="248">
        <v>1607.3900000000001</v>
      </c>
      <c r="I1538" s="249"/>
      <c r="J1538" s="244"/>
      <c r="K1538" s="244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4" t="s">
        <v>283</v>
      </c>
      <c r="AU1538" s="254" t="s">
        <v>85</v>
      </c>
      <c r="AV1538" s="13" t="s">
        <v>85</v>
      </c>
      <c r="AW1538" s="13" t="s">
        <v>32</v>
      </c>
      <c r="AX1538" s="13" t="s">
        <v>76</v>
      </c>
      <c r="AY1538" s="254" t="s">
        <v>274</v>
      </c>
    </row>
    <row r="1539" s="13" customFormat="1">
      <c r="A1539" s="13"/>
      <c r="B1539" s="243"/>
      <c r="C1539" s="244"/>
      <c r="D1539" s="245" t="s">
        <v>283</v>
      </c>
      <c r="E1539" s="246" t="s">
        <v>1</v>
      </c>
      <c r="F1539" s="247" t="s">
        <v>1721</v>
      </c>
      <c r="G1539" s="244"/>
      <c r="H1539" s="248">
        <v>145.36000000000001</v>
      </c>
      <c r="I1539" s="249"/>
      <c r="J1539" s="244"/>
      <c r="K1539" s="244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4" t="s">
        <v>283</v>
      </c>
      <c r="AU1539" s="254" t="s">
        <v>85</v>
      </c>
      <c r="AV1539" s="13" t="s">
        <v>85</v>
      </c>
      <c r="AW1539" s="13" t="s">
        <v>32</v>
      </c>
      <c r="AX1539" s="13" t="s">
        <v>76</v>
      </c>
      <c r="AY1539" s="254" t="s">
        <v>274</v>
      </c>
    </row>
    <row r="1540" s="14" customFormat="1">
      <c r="A1540" s="14"/>
      <c r="B1540" s="255"/>
      <c r="C1540" s="256"/>
      <c r="D1540" s="245" t="s">
        <v>283</v>
      </c>
      <c r="E1540" s="257" t="s">
        <v>1</v>
      </c>
      <c r="F1540" s="258" t="s">
        <v>285</v>
      </c>
      <c r="G1540" s="256"/>
      <c r="H1540" s="259">
        <v>1752.75</v>
      </c>
      <c r="I1540" s="260"/>
      <c r="J1540" s="256"/>
      <c r="K1540" s="256"/>
      <c r="L1540" s="261"/>
      <c r="M1540" s="262"/>
      <c r="N1540" s="263"/>
      <c r="O1540" s="263"/>
      <c r="P1540" s="263"/>
      <c r="Q1540" s="263"/>
      <c r="R1540" s="263"/>
      <c r="S1540" s="263"/>
      <c r="T1540" s="26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5" t="s">
        <v>283</v>
      </c>
      <c r="AU1540" s="265" t="s">
        <v>85</v>
      </c>
      <c r="AV1540" s="14" t="s">
        <v>106</v>
      </c>
      <c r="AW1540" s="14" t="s">
        <v>32</v>
      </c>
      <c r="AX1540" s="14" t="s">
        <v>76</v>
      </c>
      <c r="AY1540" s="265" t="s">
        <v>274</v>
      </c>
    </row>
    <row r="1541" s="15" customFormat="1">
      <c r="A1541" s="15"/>
      <c r="B1541" s="266"/>
      <c r="C1541" s="267"/>
      <c r="D1541" s="245" t="s">
        <v>283</v>
      </c>
      <c r="E1541" s="268" t="s">
        <v>1</v>
      </c>
      <c r="F1541" s="269" t="s">
        <v>286</v>
      </c>
      <c r="G1541" s="267"/>
      <c r="H1541" s="270">
        <v>1752.75</v>
      </c>
      <c r="I1541" s="271"/>
      <c r="J1541" s="267"/>
      <c r="K1541" s="267"/>
      <c r="L1541" s="272"/>
      <c r="M1541" s="273"/>
      <c r="N1541" s="274"/>
      <c r="O1541" s="274"/>
      <c r="P1541" s="274"/>
      <c r="Q1541" s="274"/>
      <c r="R1541" s="274"/>
      <c r="S1541" s="274"/>
      <c r="T1541" s="27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76" t="s">
        <v>283</v>
      </c>
      <c r="AU1541" s="276" t="s">
        <v>85</v>
      </c>
      <c r="AV1541" s="15" t="s">
        <v>281</v>
      </c>
      <c r="AW1541" s="15" t="s">
        <v>32</v>
      </c>
      <c r="AX1541" s="15" t="s">
        <v>83</v>
      </c>
      <c r="AY1541" s="276" t="s">
        <v>274</v>
      </c>
    </row>
    <row r="1542" s="2" customFormat="1" ht="24.15" customHeight="1">
      <c r="A1542" s="39"/>
      <c r="B1542" s="40"/>
      <c r="C1542" s="287" t="s">
        <v>1740</v>
      </c>
      <c r="D1542" s="287" t="s">
        <v>385</v>
      </c>
      <c r="E1542" s="288" t="s">
        <v>386</v>
      </c>
      <c r="F1542" s="289" t="s">
        <v>387</v>
      </c>
      <c r="G1542" s="290" t="s">
        <v>279</v>
      </c>
      <c r="H1542" s="291">
        <v>2024.4259999999999</v>
      </c>
      <c r="I1542" s="292"/>
      <c r="J1542" s="293">
        <f>ROUND(I1542*H1542,2)</f>
        <v>0</v>
      </c>
      <c r="K1542" s="289" t="s">
        <v>280</v>
      </c>
      <c r="L1542" s="294"/>
      <c r="M1542" s="295" t="s">
        <v>1</v>
      </c>
      <c r="N1542" s="296" t="s">
        <v>41</v>
      </c>
      <c r="O1542" s="92"/>
      <c r="P1542" s="239">
        <f>O1542*H1542</f>
        <v>0</v>
      </c>
      <c r="Q1542" s="239">
        <v>0.00029999999999999997</v>
      </c>
      <c r="R1542" s="239">
        <f>Q1542*H1542</f>
        <v>0.60732779999999997</v>
      </c>
      <c r="S1542" s="239">
        <v>0</v>
      </c>
      <c r="T1542" s="240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41" t="s">
        <v>510</v>
      </c>
      <c r="AT1542" s="241" t="s">
        <v>385</v>
      </c>
      <c r="AU1542" s="241" t="s">
        <v>85</v>
      </c>
      <c r="AY1542" s="18" t="s">
        <v>274</v>
      </c>
      <c r="BE1542" s="242">
        <f>IF(N1542="základní",J1542,0)</f>
        <v>0</v>
      </c>
      <c r="BF1542" s="242">
        <f>IF(N1542="snížená",J1542,0)</f>
        <v>0</v>
      </c>
      <c r="BG1542" s="242">
        <f>IF(N1542="zákl. přenesená",J1542,0)</f>
        <v>0</v>
      </c>
      <c r="BH1542" s="242">
        <f>IF(N1542="sníž. přenesená",J1542,0)</f>
        <v>0</v>
      </c>
      <c r="BI1542" s="242">
        <f>IF(N1542="nulová",J1542,0)</f>
        <v>0</v>
      </c>
      <c r="BJ1542" s="18" t="s">
        <v>83</v>
      </c>
      <c r="BK1542" s="242">
        <f>ROUND(I1542*H1542,2)</f>
        <v>0</v>
      </c>
      <c r="BL1542" s="18" t="s">
        <v>379</v>
      </c>
      <c r="BM1542" s="241" t="s">
        <v>1741</v>
      </c>
    </row>
    <row r="1543" s="13" customFormat="1">
      <c r="A1543" s="13"/>
      <c r="B1543" s="243"/>
      <c r="C1543" s="244"/>
      <c r="D1543" s="245" t="s">
        <v>283</v>
      </c>
      <c r="E1543" s="244"/>
      <c r="F1543" s="247" t="s">
        <v>1742</v>
      </c>
      <c r="G1543" s="244"/>
      <c r="H1543" s="248">
        <v>2024.4259999999999</v>
      </c>
      <c r="I1543" s="249"/>
      <c r="J1543" s="244"/>
      <c r="K1543" s="244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4" t="s">
        <v>283</v>
      </c>
      <c r="AU1543" s="254" t="s">
        <v>85</v>
      </c>
      <c r="AV1543" s="13" t="s">
        <v>85</v>
      </c>
      <c r="AW1543" s="13" t="s">
        <v>4</v>
      </c>
      <c r="AX1543" s="13" t="s">
        <v>83</v>
      </c>
      <c r="AY1543" s="254" t="s">
        <v>274</v>
      </c>
    </row>
    <row r="1544" s="2" customFormat="1" ht="24.15" customHeight="1">
      <c r="A1544" s="39"/>
      <c r="B1544" s="40"/>
      <c r="C1544" s="230" t="s">
        <v>1743</v>
      </c>
      <c r="D1544" s="230" t="s">
        <v>276</v>
      </c>
      <c r="E1544" s="231" t="s">
        <v>1744</v>
      </c>
      <c r="F1544" s="232" t="s">
        <v>1745</v>
      </c>
      <c r="G1544" s="233" t="s">
        <v>279</v>
      </c>
      <c r="H1544" s="234">
        <v>1694.925</v>
      </c>
      <c r="I1544" s="235"/>
      <c r="J1544" s="236">
        <f>ROUND(I1544*H1544,2)</f>
        <v>0</v>
      </c>
      <c r="K1544" s="232" t="s">
        <v>280</v>
      </c>
      <c r="L1544" s="45"/>
      <c r="M1544" s="237" t="s">
        <v>1</v>
      </c>
      <c r="N1544" s="238" t="s">
        <v>41</v>
      </c>
      <c r="O1544" s="92"/>
      <c r="P1544" s="239">
        <f>O1544*H1544</f>
        <v>0</v>
      </c>
      <c r="Q1544" s="239">
        <v>0</v>
      </c>
      <c r="R1544" s="239">
        <f>Q1544*H1544</f>
        <v>0</v>
      </c>
      <c r="S1544" s="239">
        <v>0</v>
      </c>
      <c r="T1544" s="240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41" t="s">
        <v>379</v>
      </c>
      <c r="AT1544" s="241" t="s">
        <v>276</v>
      </c>
      <c r="AU1544" s="241" t="s">
        <v>85</v>
      </c>
      <c r="AY1544" s="18" t="s">
        <v>274</v>
      </c>
      <c r="BE1544" s="242">
        <f>IF(N1544="základní",J1544,0)</f>
        <v>0</v>
      </c>
      <c r="BF1544" s="242">
        <f>IF(N1544="snížená",J1544,0)</f>
        <v>0</v>
      </c>
      <c r="BG1544" s="242">
        <f>IF(N1544="zákl. přenesená",J1544,0)</f>
        <v>0</v>
      </c>
      <c r="BH1544" s="242">
        <f>IF(N1544="sníž. přenesená",J1544,0)</f>
        <v>0</v>
      </c>
      <c r="BI1544" s="242">
        <f>IF(N1544="nulová",J1544,0)</f>
        <v>0</v>
      </c>
      <c r="BJ1544" s="18" t="s">
        <v>83</v>
      </c>
      <c r="BK1544" s="242">
        <f>ROUND(I1544*H1544,2)</f>
        <v>0</v>
      </c>
      <c r="BL1544" s="18" t="s">
        <v>379</v>
      </c>
      <c r="BM1544" s="241" t="s">
        <v>1746</v>
      </c>
    </row>
    <row r="1545" s="13" customFormat="1">
      <c r="A1545" s="13"/>
      <c r="B1545" s="243"/>
      <c r="C1545" s="244"/>
      <c r="D1545" s="245" t="s">
        <v>283</v>
      </c>
      <c r="E1545" s="246" t="s">
        <v>1</v>
      </c>
      <c r="F1545" s="247" t="s">
        <v>1720</v>
      </c>
      <c r="G1545" s="244"/>
      <c r="H1545" s="248">
        <v>1607.3900000000001</v>
      </c>
      <c r="I1545" s="249"/>
      <c r="J1545" s="244"/>
      <c r="K1545" s="244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4" t="s">
        <v>283</v>
      </c>
      <c r="AU1545" s="254" t="s">
        <v>85</v>
      </c>
      <c r="AV1545" s="13" t="s">
        <v>85</v>
      </c>
      <c r="AW1545" s="13" t="s">
        <v>32</v>
      </c>
      <c r="AX1545" s="13" t="s">
        <v>76</v>
      </c>
      <c r="AY1545" s="254" t="s">
        <v>274</v>
      </c>
    </row>
    <row r="1546" s="13" customFormat="1">
      <c r="A1546" s="13"/>
      <c r="B1546" s="243"/>
      <c r="C1546" s="244"/>
      <c r="D1546" s="245" t="s">
        <v>283</v>
      </c>
      <c r="E1546" s="246" t="s">
        <v>1</v>
      </c>
      <c r="F1546" s="247" t="s">
        <v>1747</v>
      </c>
      <c r="G1546" s="244"/>
      <c r="H1546" s="248">
        <v>87.534999999999997</v>
      </c>
      <c r="I1546" s="249"/>
      <c r="J1546" s="244"/>
      <c r="K1546" s="244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4" t="s">
        <v>283</v>
      </c>
      <c r="AU1546" s="254" t="s">
        <v>85</v>
      </c>
      <c r="AV1546" s="13" t="s">
        <v>85</v>
      </c>
      <c r="AW1546" s="13" t="s">
        <v>32</v>
      </c>
      <c r="AX1546" s="13" t="s">
        <v>76</v>
      </c>
      <c r="AY1546" s="254" t="s">
        <v>274</v>
      </c>
    </row>
    <row r="1547" s="14" customFormat="1">
      <c r="A1547" s="14"/>
      <c r="B1547" s="255"/>
      <c r="C1547" s="256"/>
      <c r="D1547" s="245" t="s">
        <v>283</v>
      </c>
      <c r="E1547" s="257" t="s">
        <v>1</v>
      </c>
      <c r="F1547" s="258" t="s">
        <v>285</v>
      </c>
      <c r="G1547" s="256"/>
      <c r="H1547" s="259">
        <v>1694.925</v>
      </c>
      <c r="I1547" s="260"/>
      <c r="J1547" s="256"/>
      <c r="K1547" s="256"/>
      <c r="L1547" s="261"/>
      <c r="M1547" s="262"/>
      <c r="N1547" s="263"/>
      <c r="O1547" s="263"/>
      <c r="P1547" s="263"/>
      <c r="Q1547" s="263"/>
      <c r="R1547" s="263"/>
      <c r="S1547" s="263"/>
      <c r="T1547" s="26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5" t="s">
        <v>283</v>
      </c>
      <c r="AU1547" s="265" t="s">
        <v>85</v>
      </c>
      <c r="AV1547" s="14" t="s">
        <v>106</v>
      </c>
      <c r="AW1547" s="14" t="s">
        <v>32</v>
      </c>
      <c r="AX1547" s="14" t="s">
        <v>76</v>
      </c>
      <c r="AY1547" s="265" t="s">
        <v>274</v>
      </c>
    </row>
    <row r="1548" s="15" customFormat="1">
      <c r="A1548" s="15"/>
      <c r="B1548" s="266"/>
      <c r="C1548" s="267"/>
      <c r="D1548" s="245" t="s">
        <v>283</v>
      </c>
      <c r="E1548" s="268" t="s">
        <v>1</v>
      </c>
      <c r="F1548" s="269" t="s">
        <v>286</v>
      </c>
      <c r="G1548" s="267"/>
      <c r="H1548" s="270">
        <v>1694.925</v>
      </c>
      <c r="I1548" s="271"/>
      <c r="J1548" s="267"/>
      <c r="K1548" s="267"/>
      <c r="L1548" s="272"/>
      <c r="M1548" s="273"/>
      <c r="N1548" s="274"/>
      <c r="O1548" s="274"/>
      <c r="P1548" s="274"/>
      <c r="Q1548" s="274"/>
      <c r="R1548" s="274"/>
      <c r="S1548" s="274"/>
      <c r="T1548" s="27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76" t="s">
        <v>283</v>
      </c>
      <c r="AU1548" s="276" t="s">
        <v>85</v>
      </c>
      <c r="AV1548" s="15" t="s">
        <v>281</v>
      </c>
      <c r="AW1548" s="15" t="s">
        <v>32</v>
      </c>
      <c r="AX1548" s="15" t="s">
        <v>83</v>
      </c>
      <c r="AY1548" s="276" t="s">
        <v>274</v>
      </c>
    </row>
    <row r="1549" s="2" customFormat="1" ht="24.15" customHeight="1">
      <c r="A1549" s="39"/>
      <c r="B1549" s="40"/>
      <c r="C1549" s="287" t="s">
        <v>1748</v>
      </c>
      <c r="D1549" s="287" t="s">
        <v>385</v>
      </c>
      <c r="E1549" s="288" t="s">
        <v>386</v>
      </c>
      <c r="F1549" s="289" t="s">
        <v>387</v>
      </c>
      <c r="G1549" s="290" t="s">
        <v>279</v>
      </c>
      <c r="H1549" s="291">
        <v>1957.6379999999999</v>
      </c>
      <c r="I1549" s="292"/>
      <c r="J1549" s="293">
        <f>ROUND(I1549*H1549,2)</f>
        <v>0</v>
      </c>
      <c r="K1549" s="289" t="s">
        <v>280</v>
      </c>
      <c r="L1549" s="294"/>
      <c r="M1549" s="295" t="s">
        <v>1</v>
      </c>
      <c r="N1549" s="296" t="s">
        <v>41</v>
      </c>
      <c r="O1549" s="92"/>
      <c r="P1549" s="239">
        <f>O1549*H1549</f>
        <v>0</v>
      </c>
      <c r="Q1549" s="239">
        <v>0.00029999999999999997</v>
      </c>
      <c r="R1549" s="239">
        <f>Q1549*H1549</f>
        <v>0.58729139999999991</v>
      </c>
      <c r="S1549" s="239">
        <v>0</v>
      </c>
      <c r="T1549" s="240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41" t="s">
        <v>510</v>
      </c>
      <c r="AT1549" s="241" t="s">
        <v>385</v>
      </c>
      <c r="AU1549" s="241" t="s">
        <v>85</v>
      </c>
      <c r="AY1549" s="18" t="s">
        <v>274</v>
      </c>
      <c r="BE1549" s="242">
        <f>IF(N1549="základní",J1549,0)</f>
        <v>0</v>
      </c>
      <c r="BF1549" s="242">
        <f>IF(N1549="snížená",J1549,0)</f>
        <v>0</v>
      </c>
      <c r="BG1549" s="242">
        <f>IF(N1549="zákl. přenesená",J1549,0)</f>
        <v>0</v>
      </c>
      <c r="BH1549" s="242">
        <f>IF(N1549="sníž. přenesená",J1549,0)</f>
        <v>0</v>
      </c>
      <c r="BI1549" s="242">
        <f>IF(N1549="nulová",J1549,0)</f>
        <v>0</v>
      </c>
      <c r="BJ1549" s="18" t="s">
        <v>83</v>
      </c>
      <c r="BK1549" s="242">
        <f>ROUND(I1549*H1549,2)</f>
        <v>0</v>
      </c>
      <c r="BL1549" s="18" t="s">
        <v>379</v>
      </c>
      <c r="BM1549" s="241" t="s">
        <v>1749</v>
      </c>
    </row>
    <row r="1550" s="13" customFormat="1">
      <c r="A1550" s="13"/>
      <c r="B1550" s="243"/>
      <c r="C1550" s="244"/>
      <c r="D1550" s="245" t="s">
        <v>283</v>
      </c>
      <c r="E1550" s="244"/>
      <c r="F1550" s="247" t="s">
        <v>1750</v>
      </c>
      <c r="G1550" s="244"/>
      <c r="H1550" s="248">
        <v>1957.6379999999999</v>
      </c>
      <c r="I1550" s="249"/>
      <c r="J1550" s="244"/>
      <c r="K1550" s="244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4" t="s">
        <v>283</v>
      </c>
      <c r="AU1550" s="254" t="s">
        <v>85</v>
      </c>
      <c r="AV1550" s="13" t="s">
        <v>85</v>
      </c>
      <c r="AW1550" s="13" t="s">
        <v>4</v>
      </c>
      <c r="AX1550" s="13" t="s">
        <v>83</v>
      </c>
      <c r="AY1550" s="254" t="s">
        <v>274</v>
      </c>
    </row>
    <row r="1551" s="2" customFormat="1" ht="24.15" customHeight="1">
      <c r="A1551" s="39"/>
      <c r="B1551" s="40"/>
      <c r="C1551" s="230" t="s">
        <v>1751</v>
      </c>
      <c r="D1551" s="230" t="s">
        <v>276</v>
      </c>
      <c r="E1551" s="231" t="s">
        <v>1752</v>
      </c>
      <c r="F1551" s="232" t="s">
        <v>1753</v>
      </c>
      <c r="G1551" s="233" t="s">
        <v>279</v>
      </c>
      <c r="H1551" s="234">
        <v>121.25</v>
      </c>
      <c r="I1551" s="235"/>
      <c r="J1551" s="236">
        <f>ROUND(I1551*H1551,2)</f>
        <v>0</v>
      </c>
      <c r="K1551" s="232" t="s">
        <v>280</v>
      </c>
      <c r="L1551" s="45"/>
      <c r="M1551" s="237" t="s">
        <v>1</v>
      </c>
      <c r="N1551" s="238" t="s">
        <v>41</v>
      </c>
      <c r="O1551" s="92"/>
      <c r="P1551" s="239">
        <f>O1551*H1551</f>
        <v>0</v>
      </c>
      <c r="Q1551" s="239">
        <v>0</v>
      </c>
      <c r="R1551" s="239">
        <f>Q1551*H1551</f>
        <v>0</v>
      </c>
      <c r="S1551" s="239">
        <v>0</v>
      </c>
      <c r="T1551" s="240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41" t="s">
        <v>379</v>
      </c>
      <c r="AT1551" s="241" t="s">
        <v>276</v>
      </c>
      <c r="AU1551" s="241" t="s">
        <v>85</v>
      </c>
      <c r="AY1551" s="18" t="s">
        <v>274</v>
      </c>
      <c r="BE1551" s="242">
        <f>IF(N1551="základní",J1551,0)</f>
        <v>0</v>
      </c>
      <c r="BF1551" s="242">
        <f>IF(N1551="snížená",J1551,0)</f>
        <v>0</v>
      </c>
      <c r="BG1551" s="242">
        <f>IF(N1551="zákl. přenesená",J1551,0)</f>
        <v>0</v>
      </c>
      <c r="BH1551" s="242">
        <f>IF(N1551="sníž. přenesená",J1551,0)</f>
        <v>0</v>
      </c>
      <c r="BI1551" s="242">
        <f>IF(N1551="nulová",J1551,0)</f>
        <v>0</v>
      </c>
      <c r="BJ1551" s="18" t="s">
        <v>83</v>
      </c>
      <c r="BK1551" s="242">
        <f>ROUND(I1551*H1551,2)</f>
        <v>0</v>
      </c>
      <c r="BL1551" s="18" t="s">
        <v>379</v>
      </c>
      <c r="BM1551" s="241" t="s">
        <v>1754</v>
      </c>
    </row>
    <row r="1552" s="13" customFormat="1">
      <c r="A1552" s="13"/>
      <c r="B1552" s="243"/>
      <c r="C1552" s="244"/>
      <c r="D1552" s="245" t="s">
        <v>283</v>
      </c>
      <c r="E1552" s="246" t="s">
        <v>1</v>
      </c>
      <c r="F1552" s="247" t="s">
        <v>1226</v>
      </c>
      <c r="G1552" s="244"/>
      <c r="H1552" s="248">
        <v>121.25</v>
      </c>
      <c r="I1552" s="249"/>
      <c r="J1552" s="244"/>
      <c r="K1552" s="244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4" t="s">
        <v>283</v>
      </c>
      <c r="AU1552" s="254" t="s">
        <v>85</v>
      </c>
      <c r="AV1552" s="13" t="s">
        <v>85</v>
      </c>
      <c r="AW1552" s="13" t="s">
        <v>32</v>
      </c>
      <c r="AX1552" s="13" t="s">
        <v>76</v>
      </c>
      <c r="AY1552" s="254" t="s">
        <v>274</v>
      </c>
    </row>
    <row r="1553" s="14" customFormat="1">
      <c r="A1553" s="14"/>
      <c r="B1553" s="255"/>
      <c r="C1553" s="256"/>
      <c r="D1553" s="245" t="s">
        <v>283</v>
      </c>
      <c r="E1553" s="257" t="s">
        <v>1</v>
      </c>
      <c r="F1553" s="258" t="s">
        <v>285</v>
      </c>
      <c r="G1553" s="256"/>
      <c r="H1553" s="259">
        <v>121.25</v>
      </c>
      <c r="I1553" s="260"/>
      <c r="J1553" s="256"/>
      <c r="K1553" s="256"/>
      <c r="L1553" s="261"/>
      <c r="M1553" s="262"/>
      <c r="N1553" s="263"/>
      <c r="O1553" s="263"/>
      <c r="P1553" s="263"/>
      <c r="Q1553" s="263"/>
      <c r="R1553" s="263"/>
      <c r="S1553" s="263"/>
      <c r="T1553" s="26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5" t="s">
        <v>283</v>
      </c>
      <c r="AU1553" s="265" t="s">
        <v>85</v>
      </c>
      <c r="AV1553" s="14" t="s">
        <v>106</v>
      </c>
      <c r="AW1553" s="14" t="s">
        <v>32</v>
      </c>
      <c r="AX1553" s="14" t="s">
        <v>76</v>
      </c>
      <c r="AY1553" s="265" t="s">
        <v>274</v>
      </c>
    </row>
    <row r="1554" s="15" customFormat="1">
      <c r="A1554" s="15"/>
      <c r="B1554" s="266"/>
      <c r="C1554" s="267"/>
      <c r="D1554" s="245" t="s">
        <v>283</v>
      </c>
      <c r="E1554" s="268" t="s">
        <v>1</v>
      </c>
      <c r="F1554" s="269" t="s">
        <v>286</v>
      </c>
      <c r="G1554" s="267"/>
      <c r="H1554" s="270">
        <v>121.25</v>
      </c>
      <c r="I1554" s="271"/>
      <c r="J1554" s="267"/>
      <c r="K1554" s="267"/>
      <c r="L1554" s="272"/>
      <c r="M1554" s="273"/>
      <c r="N1554" s="274"/>
      <c r="O1554" s="274"/>
      <c r="P1554" s="274"/>
      <c r="Q1554" s="274"/>
      <c r="R1554" s="274"/>
      <c r="S1554" s="274"/>
      <c r="T1554" s="27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6" t="s">
        <v>283</v>
      </c>
      <c r="AU1554" s="276" t="s">
        <v>85</v>
      </c>
      <c r="AV1554" s="15" t="s">
        <v>281</v>
      </c>
      <c r="AW1554" s="15" t="s">
        <v>32</v>
      </c>
      <c r="AX1554" s="15" t="s">
        <v>83</v>
      </c>
      <c r="AY1554" s="276" t="s">
        <v>274</v>
      </c>
    </row>
    <row r="1555" s="2" customFormat="1" ht="16.5" customHeight="1">
      <c r="A1555" s="39"/>
      <c r="B1555" s="40"/>
      <c r="C1555" s="287" t="s">
        <v>1755</v>
      </c>
      <c r="D1555" s="287" t="s">
        <v>385</v>
      </c>
      <c r="E1555" s="288" t="s">
        <v>1756</v>
      </c>
      <c r="F1555" s="289" t="s">
        <v>1757</v>
      </c>
      <c r="G1555" s="290" t="s">
        <v>341</v>
      </c>
      <c r="H1555" s="291">
        <v>10.003</v>
      </c>
      <c r="I1555" s="292"/>
      <c r="J1555" s="293">
        <f>ROUND(I1555*H1555,2)</f>
        <v>0</v>
      </c>
      <c r="K1555" s="289" t="s">
        <v>280</v>
      </c>
      <c r="L1555" s="294"/>
      <c r="M1555" s="295" t="s">
        <v>1</v>
      </c>
      <c r="N1555" s="296" t="s">
        <v>41</v>
      </c>
      <c r="O1555" s="92"/>
      <c r="P1555" s="239">
        <f>O1555*H1555</f>
        <v>0</v>
      </c>
      <c r="Q1555" s="239">
        <v>1</v>
      </c>
      <c r="R1555" s="239">
        <f>Q1555*H1555</f>
        <v>10.003</v>
      </c>
      <c r="S1555" s="239">
        <v>0</v>
      </c>
      <c r="T1555" s="240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41" t="s">
        <v>510</v>
      </c>
      <c r="AT1555" s="241" t="s">
        <v>385</v>
      </c>
      <c r="AU1555" s="241" t="s">
        <v>85</v>
      </c>
      <c r="AY1555" s="18" t="s">
        <v>274</v>
      </c>
      <c r="BE1555" s="242">
        <f>IF(N1555="základní",J1555,0)</f>
        <v>0</v>
      </c>
      <c r="BF1555" s="242">
        <f>IF(N1555="snížená",J1555,0)</f>
        <v>0</v>
      </c>
      <c r="BG1555" s="242">
        <f>IF(N1555="zákl. přenesená",J1555,0)</f>
        <v>0</v>
      </c>
      <c r="BH1555" s="242">
        <f>IF(N1555="sníž. přenesená",J1555,0)</f>
        <v>0</v>
      </c>
      <c r="BI1555" s="242">
        <f>IF(N1555="nulová",J1555,0)</f>
        <v>0</v>
      </c>
      <c r="BJ1555" s="18" t="s">
        <v>83</v>
      </c>
      <c r="BK1555" s="242">
        <f>ROUND(I1555*H1555,2)</f>
        <v>0</v>
      </c>
      <c r="BL1555" s="18" t="s">
        <v>379</v>
      </c>
      <c r="BM1555" s="241" t="s">
        <v>1758</v>
      </c>
    </row>
    <row r="1556" s="13" customFormat="1">
      <c r="A1556" s="13"/>
      <c r="B1556" s="243"/>
      <c r="C1556" s="244"/>
      <c r="D1556" s="245" t="s">
        <v>283</v>
      </c>
      <c r="E1556" s="244"/>
      <c r="F1556" s="247" t="s">
        <v>1759</v>
      </c>
      <c r="G1556" s="244"/>
      <c r="H1556" s="248">
        <v>10.003</v>
      </c>
      <c r="I1556" s="249"/>
      <c r="J1556" s="244"/>
      <c r="K1556" s="244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4" t="s">
        <v>283</v>
      </c>
      <c r="AU1556" s="254" t="s">
        <v>85</v>
      </c>
      <c r="AV1556" s="13" t="s">
        <v>85</v>
      </c>
      <c r="AW1556" s="13" t="s">
        <v>4</v>
      </c>
      <c r="AX1556" s="13" t="s">
        <v>83</v>
      </c>
      <c r="AY1556" s="254" t="s">
        <v>274</v>
      </c>
    </row>
    <row r="1557" s="2" customFormat="1" ht="24.15" customHeight="1">
      <c r="A1557" s="39"/>
      <c r="B1557" s="40"/>
      <c r="C1557" s="230" t="s">
        <v>1760</v>
      </c>
      <c r="D1557" s="230" t="s">
        <v>276</v>
      </c>
      <c r="E1557" s="231" t="s">
        <v>1761</v>
      </c>
      <c r="F1557" s="232" t="s">
        <v>1762</v>
      </c>
      <c r="G1557" s="233" t="s">
        <v>279</v>
      </c>
      <c r="H1557" s="234">
        <v>2667.5</v>
      </c>
      <c r="I1557" s="235"/>
      <c r="J1557" s="236">
        <f>ROUND(I1557*H1557,2)</f>
        <v>0</v>
      </c>
      <c r="K1557" s="232" t="s">
        <v>280</v>
      </c>
      <c r="L1557" s="45"/>
      <c r="M1557" s="237" t="s">
        <v>1</v>
      </c>
      <c r="N1557" s="238" t="s">
        <v>41</v>
      </c>
      <c r="O1557" s="92"/>
      <c r="P1557" s="239">
        <f>O1557*H1557</f>
        <v>0</v>
      </c>
      <c r="Q1557" s="239">
        <v>0</v>
      </c>
      <c r="R1557" s="239">
        <f>Q1557*H1557</f>
        <v>0</v>
      </c>
      <c r="S1557" s="239">
        <v>0</v>
      </c>
      <c r="T1557" s="240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41" t="s">
        <v>379</v>
      </c>
      <c r="AT1557" s="241" t="s">
        <v>276</v>
      </c>
      <c r="AU1557" s="241" t="s">
        <v>85</v>
      </c>
      <c r="AY1557" s="18" t="s">
        <v>274</v>
      </c>
      <c r="BE1557" s="242">
        <f>IF(N1557="základní",J1557,0)</f>
        <v>0</v>
      </c>
      <c r="BF1557" s="242">
        <f>IF(N1557="snížená",J1557,0)</f>
        <v>0</v>
      </c>
      <c r="BG1557" s="242">
        <f>IF(N1557="zákl. přenesená",J1557,0)</f>
        <v>0</v>
      </c>
      <c r="BH1557" s="242">
        <f>IF(N1557="sníž. přenesená",J1557,0)</f>
        <v>0</v>
      </c>
      <c r="BI1557" s="242">
        <f>IF(N1557="nulová",J1557,0)</f>
        <v>0</v>
      </c>
      <c r="BJ1557" s="18" t="s">
        <v>83</v>
      </c>
      <c r="BK1557" s="242">
        <f>ROUND(I1557*H1557,2)</f>
        <v>0</v>
      </c>
      <c r="BL1557" s="18" t="s">
        <v>379</v>
      </c>
      <c r="BM1557" s="241" t="s">
        <v>1763</v>
      </c>
    </row>
    <row r="1558" s="13" customFormat="1">
      <c r="A1558" s="13"/>
      <c r="B1558" s="243"/>
      <c r="C1558" s="244"/>
      <c r="D1558" s="245" t="s">
        <v>283</v>
      </c>
      <c r="E1558" s="246" t="s">
        <v>1</v>
      </c>
      <c r="F1558" s="247" t="s">
        <v>1764</v>
      </c>
      <c r="G1558" s="244"/>
      <c r="H1558" s="248">
        <v>2667.5</v>
      </c>
      <c r="I1558" s="249"/>
      <c r="J1558" s="244"/>
      <c r="K1558" s="244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4" t="s">
        <v>283</v>
      </c>
      <c r="AU1558" s="254" t="s">
        <v>85</v>
      </c>
      <c r="AV1558" s="13" t="s">
        <v>85</v>
      </c>
      <c r="AW1558" s="13" t="s">
        <v>32</v>
      </c>
      <c r="AX1558" s="13" t="s">
        <v>76</v>
      </c>
      <c r="AY1558" s="254" t="s">
        <v>274</v>
      </c>
    </row>
    <row r="1559" s="14" customFormat="1">
      <c r="A1559" s="14"/>
      <c r="B1559" s="255"/>
      <c r="C1559" s="256"/>
      <c r="D1559" s="245" t="s">
        <v>283</v>
      </c>
      <c r="E1559" s="257" t="s">
        <v>1</v>
      </c>
      <c r="F1559" s="258" t="s">
        <v>285</v>
      </c>
      <c r="G1559" s="256"/>
      <c r="H1559" s="259">
        <v>2667.5</v>
      </c>
      <c r="I1559" s="260"/>
      <c r="J1559" s="256"/>
      <c r="K1559" s="256"/>
      <c r="L1559" s="261"/>
      <c r="M1559" s="262"/>
      <c r="N1559" s="263"/>
      <c r="O1559" s="263"/>
      <c r="P1559" s="263"/>
      <c r="Q1559" s="263"/>
      <c r="R1559" s="263"/>
      <c r="S1559" s="263"/>
      <c r="T1559" s="26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5" t="s">
        <v>283</v>
      </c>
      <c r="AU1559" s="265" t="s">
        <v>85</v>
      </c>
      <c r="AV1559" s="14" t="s">
        <v>106</v>
      </c>
      <c r="AW1559" s="14" t="s">
        <v>32</v>
      </c>
      <c r="AX1559" s="14" t="s">
        <v>76</v>
      </c>
      <c r="AY1559" s="265" t="s">
        <v>274</v>
      </c>
    </row>
    <row r="1560" s="15" customFormat="1">
      <c r="A1560" s="15"/>
      <c r="B1560" s="266"/>
      <c r="C1560" s="267"/>
      <c r="D1560" s="245" t="s">
        <v>283</v>
      </c>
      <c r="E1560" s="268" t="s">
        <v>1</v>
      </c>
      <c r="F1560" s="269" t="s">
        <v>286</v>
      </c>
      <c r="G1560" s="267"/>
      <c r="H1560" s="270">
        <v>2667.5</v>
      </c>
      <c r="I1560" s="271"/>
      <c r="J1560" s="267"/>
      <c r="K1560" s="267"/>
      <c r="L1560" s="272"/>
      <c r="M1560" s="273"/>
      <c r="N1560" s="274"/>
      <c r="O1560" s="274"/>
      <c r="P1560" s="274"/>
      <c r="Q1560" s="274"/>
      <c r="R1560" s="274"/>
      <c r="S1560" s="274"/>
      <c r="T1560" s="27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76" t="s">
        <v>283</v>
      </c>
      <c r="AU1560" s="276" t="s">
        <v>85</v>
      </c>
      <c r="AV1560" s="15" t="s">
        <v>281</v>
      </c>
      <c r="AW1560" s="15" t="s">
        <v>32</v>
      </c>
      <c r="AX1560" s="15" t="s">
        <v>83</v>
      </c>
      <c r="AY1560" s="276" t="s">
        <v>274</v>
      </c>
    </row>
    <row r="1561" s="2" customFormat="1" ht="16.5" customHeight="1">
      <c r="A1561" s="39"/>
      <c r="B1561" s="40"/>
      <c r="C1561" s="287" t="s">
        <v>1765</v>
      </c>
      <c r="D1561" s="287" t="s">
        <v>385</v>
      </c>
      <c r="E1561" s="288" t="s">
        <v>1756</v>
      </c>
      <c r="F1561" s="289" t="s">
        <v>1757</v>
      </c>
      <c r="G1561" s="290" t="s">
        <v>341</v>
      </c>
      <c r="H1561" s="291">
        <v>44.014000000000003</v>
      </c>
      <c r="I1561" s="292"/>
      <c r="J1561" s="293">
        <f>ROUND(I1561*H1561,2)</f>
        <v>0</v>
      </c>
      <c r="K1561" s="289" t="s">
        <v>280</v>
      </c>
      <c r="L1561" s="294"/>
      <c r="M1561" s="295" t="s">
        <v>1</v>
      </c>
      <c r="N1561" s="296" t="s">
        <v>41</v>
      </c>
      <c r="O1561" s="92"/>
      <c r="P1561" s="239">
        <f>O1561*H1561</f>
        <v>0</v>
      </c>
      <c r="Q1561" s="239">
        <v>1</v>
      </c>
      <c r="R1561" s="239">
        <f>Q1561*H1561</f>
        <v>44.014000000000003</v>
      </c>
      <c r="S1561" s="239">
        <v>0</v>
      </c>
      <c r="T1561" s="240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41" t="s">
        <v>510</v>
      </c>
      <c r="AT1561" s="241" t="s">
        <v>385</v>
      </c>
      <c r="AU1561" s="241" t="s">
        <v>85</v>
      </c>
      <c r="AY1561" s="18" t="s">
        <v>274</v>
      </c>
      <c r="BE1561" s="242">
        <f>IF(N1561="základní",J1561,0)</f>
        <v>0</v>
      </c>
      <c r="BF1561" s="242">
        <f>IF(N1561="snížená",J1561,0)</f>
        <v>0</v>
      </c>
      <c r="BG1561" s="242">
        <f>IF(N1561="zákl. přenesená",J1561,0)</f>
        <v>0</v>
      </c>
      <c r="BH1561" s="242">
        <f>IF(N1561="sníž. přenesená",J1561,0)</f>
        <v>0</v>
      </c>
      <c r="BI1561" s="242">
        <f>IF(N1561="nulová",J1561,0)</f>
        <v>0</v>
      </c>
      <c r="BJ1561" s="18" t="s">
        <v>83</v>
      </c>
      <c r="BK1561" s="242">
        <f>ROUND(I1561*H1561,2)</f>
        <v>0</v>
      </c>
      <c r="BL1561" s="18" t="s">
        <v>379</v>
      </c>
      <c r="BM1561" s="241" t="s">
        <v>1766</v>
      </c>
    </row>
    <row r="1562" s="13" customFormat="1">
      <c r="A1562" s="13"/>
      <c r="B1562" s="243"/>
      <c r="C1562" s="244"/>
      <c r="D1562" s="245" t="s">
        <v>283</v>
      </c>
      <c r="E1562" s="244"/>
      <c r="F1562" s="247" t="s">
        <v>1767</v>
      </c>
      <c r="G1562" s="244"/>
      <c r="H1562" s="248">
        <v>44.014000000000003</v>
      </c>
      <c r="I1562" s="249"/>
      <c r="J1562" s="244"/>
      <c r="K1562" s="244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4" t="s">
        <v>283</v>
      </c>
      <c r="AU1562" s="254" t="s">
        <v>85</v>
      </c>
      <c r="AV1562" s="13" t="s">
        <v>85</v>
      </c>
      <c r="AW1562" s="13" t="s">
        <v>4</v>
      </c>
      <c r="AX1562" s="13" t="s">
        <v>83</v>
      </c>
      <c r="AY1562" s="254" t="s">
        <v>274</v>
      </c>
    </row>
    <row r="1563" s="2" customFormat="1" ht="33" customHeight="1">
      <c r="A1563" s="39"/>
      <c r="B1563" s="40"/>
      <c r="C1563" s="230" t="s">
        <v>1768</v>
      </c>
      <c r="D1563" s="230" t="s">
        <v>276</v>
      </c>
      <c r="E1563" s="231" t="s">
        <v>1769</v>
      </c>
      <c r="F1563" s="232" t="s">
        <v>1770</v>
      </c>
      <c r="G1563" s="233" t="s">
        <v>279</v>
      </c>
      <c r="H1563" s="234">
        <v>2972.2800000000002</v>
      </c>
      <c r="I1563" s="235"/>
      <c r="J1563" s="236">
        <f>ROUND(I1563*H1563,2)</f>
        <v>0</v>
      </c>
      <c r="K1563" s="232" t="s">
        <v>280</v>
      </c>
      <c r="L1563" s="45"/>
      <c r="M1563" s="237" t="s">
        <v>1</v>
      </c>
      <c r="N1563" s="238" t="s">
        <v>41</v>
      </c>
      <c r="O1563" s="92"/>
      <c r="P1563" s="239">
        <f>O1563*H1563</f>
        <v>0</v>
      </c>
      <c r="Q1563" s="239">
        <v>0</v>
      </c>
      <c r="R1563" s="239">
        <f>Q1563*H1563</f>
        <v>0</v>
      </c>
      <c r="S1563" s="239">
        <v>0</v>
      </c>
      <c r="T1563" s="240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41" t="s">
        <v>379</v>
      </c>
      <c r="AT1563" s="241" t="s">
        <v>276</v>
      </c>
      <c r="AU1563" s="241" t="s">
        <v>85</v>
      </c>
      <c r="AY1563" s="18" t="s">
        <v>274</v>
      </c>
      <c r="BE1563" s="242">
        <f>IF(N1563="základní",J1563,0)</f>
        <v>0</v>
      </c>
      <c r="BF1563" s="242">
        <f>IF(N1563="snížená",J1563,0)</f>
        <v>0</v>
      </c>
      <c r="BG1563" s="242">
        <f>IF(N1563="zákl. přenesená",J1563,0)</f>
        <v>0</v>
      </c>
      <c r="BH1563" s="242">
        <f>IF(N1563="sníž. přenesená",J1563,0)</f>
        <v>0</v>
      </c>
      <c r="BI1563" s="242">
        <f>IF(N1563="nulová",J1563,0)</f>
        <v>0</v>
      </c>
      <c r="BJ1563" s="18" t="s">
        <v>83</v>
      </c>
      <c r="BK1563" s="242">
        <f>ROUND(I1563*H1563,2)</f>
        <v>0</v>
      </c>
      <c r="BL1563" s="18" t="s">
        <v>379</v>
      </c>
      <c r="BM1563" s="241" t="s">
        <v>1771</v>
      </c>
    </row>
    <row r="1564" s="13" customFormat="1">
      <c r="A1564" s="13"/>
      <c r="B1564" s="243"/>
      <c r="C1564" s="244"/>
      <c r="D1564" s="245" t="s">
        <v>283</v>
      </c>
      <c r="E1564" s="246" t="s">
        <v>1</v>
      </c>
      <c r="F1564" s="247" t="s">
        <v>1772</v>
      </c>
      <c r="G1564" s="244"/>
      <c r="H1564" s="248">
        <v>2972.2800000000002</v>
      </c>
      <c r="I1564" s="249"/>
      <c r="J1564" s="244"/>
      <c r="K1564" s="244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4" t="s">
        <v>283</v>
      </c>
      <c r="AU1564" s="254" t="s">
        <v>85</v>
      </c>
      <c r="AV1564" s="13" t="s">
        <v>85</v>
      </c>
      <c r="AW1564" s="13" t="s">
        <v>32</v>
      </c>
      <c r="AX1564" s="13" t="s">
        <v>76</v>
      </c>
      <c r="AY1564" s="254" t="s">
        <v>274</v>
      </c>
    </row>
    <row r="1565" s="14" customFormat="1">
      <c r="A1565" s="14"/>
      <c r="B1565" s="255"/>
      <c r="C1565" s="256"/>
      <c r="D1565" s="245" t="s">
        <v>283</v>
      </c>
      <c r="E1565" s="257" t="s">
        <v>1</v>
      </c>
      <c r="F1565" s="258" t="s">
        <v>285</v>
      </c>
      <c r="G1565" s="256"/>
      <c r="H1565" s="259">
        <v>2972.2800000000002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5" t="s">
        <v>283</v>
      </c>
      <c r="AU1565" s="265" t="s">
        <v>85</v>
      </c>
      <c r="AV1565" s="14" t="s">
        <v>106</v>
      </c>
      <c r="AW1565" s="14" t="s">
        <v>32</v>
      </c>
      <c r="AX1565" s="14" t="s">
        <v>76</v>
      </c>
      <c r="AY1565" s="265" t="s">
        <v>274</v>
      </c>
    </row>
    <row r="1566" s="15" customFormat="1">
      <c r="A1566" s="15"/>
      <c r="B1566" s="266"/>
      <c r="C1566" s="267"/>
      <c r="D1566" s="245" t="s">
        <v>283</v>
      </c>
      <c r="E1566" s="268" t="s">
        <v>1</v>
      </c>
      <c r="F1566" s="269" t="s">
        <v>286</v>
      </c>
      <c r="G1566" s="267"/>
      <c r="H1566" s="270">
        <v>2972.2800000000002</v>
      </c>
      <c r="I1566" s="271"/>
      <c r="J1566" s="267"/>
      <c r="K1566" s="267"/>
      <c r="L1566" s="272"/>
      <c r="M1566" s="273"/>
      <c r="N1566" s="274"/>
      <c r="O1566" s="274"/>
      <c r="P1566" s="274"/>
      <c r="Q1566" s="274"/>
      <c r="R1566" s="274"/>
      <c r="S1566" s="274"/>
      <c r="T1566" s="27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76" t="s">
        <v>283</v>
      </c>
      <c r="AU1566" s="276" t="s">
        <v>85</v>
      </c>
      <c r="AV1566" s="15" t="s">
        <v>281</v>
      </c>
      <c r="AW1566" s="15" t="s">
        <v>32</v>
      </c>
      <c r="AX1566" s="15" t="s">
        <v>83</v>
      </c>
      <c r="AY1566" s="276" t="s">
        <v>274</v>
      </c>
    </row>
    <row r="1567" s="2" customFormat="1" ht="24.15" customHeight="1">
      <c r="A1567" s="39"/>
      <c r="B1567" s="40"/>
      <c r="C1567" s="287" t="s">
        <v>1773</v>
      </c>
      <c r="D1567" s="287" t="s">
        <v>385</v>
      </c>
      <c r="E1567" s="288" t="s">
        <v>1774</v>
      </c>
      <c r="F1567" s="289" t="s">
        <v>1775</v>
      </c>
      <c r="G1567" s="290" t="s">
        <v>279</v>
      </c>
      <c r="H1567" s="291">
        <v>2972.2800000000002</v>
      </c>
      <c r="I1567" s="292"/>
      <c r="J1567" s="293">
        <f>ROUND(I1567*H1567,2)</f>
        <v>0</v>
      </c>
      <c r="K1567" s="289" t="s">
        <v>280</v>
      </c>
      <c r="L1567" s="294"/>
      <c r="M1567" s="295" t="s">
        <v>1</v>
      </c>
      <c r="N1567" s="296" t="s">
        <v>41</v>
      </c>
      <c r="O1567" s="92"/>
      <c r="P1567" s="239">
        <f>O1567*H1567</f>
        <v>0</v>
      </c>
      <c r="Q1567" s="239">
        <v>0.0040000000000000001</v>
      </c>
      <c r="R1567" s="239">
        <f>Q1567*H1567</f>
        <v>11.889120000000002</v>
      </c>
      <c r="S1567" s="239">
        <v>0</v>
      </c>
      <c r="T1567" s="240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41" t="s">
        <v>510</v>
      </c>
      <c r="AT1567" s="241" t="s">
        <v>385</v>
      </c>
      <c r="AU1567" s="241" t="s">
        <v>85</v>
      </c>
      <c r="AY1567" s="18" t="s">
        <v>274</v>
      </c>
      <c r="BE1567" s="242">
        <f>IF(N1567="základní",J1567,0)</f>
        <v>0</v>
      </c>
      <c r="BF1567" s="242">
        <f>IF(N1567="snížená",J1567,0)</f>
        <v>0</v>
      </c>
      <c r="BG1567" s="242">
        <f>IF(N1567="zákl. přenesená",J1567,0)</f>
        <v>0</v>
      </c>
      <c r="BH1567" s="242">
        <f>IF(N1567="sníž. přenesená",J1567,0)</f>
        <v>0</v>
      </c>
      <c r="BI1567" s="242">
        <f>IF(N1567="nulová",J1567,0)</f>
        <v>0</v>
      </c>
      <c r="BJ1567" s="18" t="s">
        <v>83</v>
      </c>
      <c r="BK1567" s="242">
        <f>ROUND(I1567*H1567,2)</f>
        <v>0</v>
      </c>
      <c r="BL1567" s="18" t="s">
        <v>379</v>
      </c>
      <c r="BM1567" s="241" t="s">
        <v>1776</v>
      </c>
    </row>
    <row r="1568" s="13" customFormat="1">
      <c r="A1568" s="13"/>
      <c r="B1568" s="243"/>
      <c r="C1568" s="244"/>
      <c r="D1568" s="245" t="s">
        <v>283</v>
      </c>
      <c r="E1568" s="246" t="s">
        <v>1</v>
      </c>
      <c r="F1568" s="247" t="s">
        <v>1772</v>
      </c>
      <c r="G1568" s="244"/>
      <c r="H1568" s="248">
        <v>2972.2800000000002</v>
      </c>
      <c r="I1568" s="249"/>
      <c r="J1568" s="244"/>
      <c r="K1568" s="244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4" t="s">
        <v>283</v>
      </c>
      <c r="AU1568" s="254" t="s">
        <v>85</v>
      </c>
      <c r="AV1568" s="13" t="s">
        <v>85</v>
      </c>
      <c r="AW1568" s="13" t="s">
        <v>32</v>
      </c>
      <c r="AX1568" s="13" t="s">
        <v>76</v>
      </c>
      <c r="AY1568" s="254" t="s">
        <v>274</v>
      </c>
    </row>
    <row r="1569" s="14" customFormat="1">
      <c r="A1569" s="14"/>
      <c r="B1569" s="255"/>
      <c r="C1569" s="256"/>
      <c r="D1569" s="245" t="s">
        <v>283</v>
      </c>
      <c r="E1569" s="257" t="s">
        <v>1</v>
      </c>
      <c r="F1569" s="258" t="s">
        <v>285</v>
      </c>
      <c r="G1569" s="256"/>
      <c r="H1569" s="259">
        <v>2972.2800000000002</v>
      </c>
      <c r="I1569" s="260"/>
      <c r="J1569" s="256"/>
      <c r="K1569" s="256"/>
      <c r="L1569" s="261"/>
      <c r="M1569" s="262"/>
      <c r="N1569" s="263"/>
      <c r="O1569" s="263"/>
      <c r="P1569" s="263"/>
      <c r="Q1569" s="263"/>
      <c r="R1569" s="263"/>
      <c r="S1569" s="263"/>
      <c r="T1569" s="26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5" t="s">
        <v>283</v>
      </c>
      <c r="AU1569" s="265" t="s">
        <v>85</v>
      </c>
      <c r="AV1569" s="14" t="s">
        <v>106</v>
      </c>
      <c r="AW1569" s="14" t="s">
        <v>32</v>
      </c>
      <c r="AX1569" s="14" t="s">
        <v>76</v>
      </c>
      <c r="AY1569" s="265" t="s">
        <v>274</v>
      </c>
    </row>
    <row r="1570" s="15" customFormat="1">
      <c r="A1570" s="15"/>
      <c r="B1570" s="266"/>
      <c r="C1570" s="267"/>
      <c r="D1570" s="245" t="s">
        <v>283</v>
      </c>
      <c r="E1570" s="268" t="s">
        <v>1</v>
      </c>
      <c r="F1570" s="269" t="s">
        <v>286</v>
      </c>
      <c r="G1570" s="267"/>
      <c r="H1570" s="270">
        <v>2972.2800000000002</v>
      </c>
      <c r="I1570" s="271"/>
      <c r="J1570" s="267"/>
      <c r="K1570" s="267"/>
      <c r="L1570" s="272"/>
      <c r="M1570" s="273"/>
      <c r="N1570" s="274"/>
      <c r="O1570" s="274"/>
      <c r="P1570" s="274"/>
      <c r="Q1570" s="274"/>
      <c r="R1570" s="274"/>
      <c r="S1570" s="274"/>
      <c r="T1570" s="27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76" t="s">
        <v>283</v>
      </c>
      <c r="AU1570" s="276" t="s">
        <v>85</v>
      </c>
      <c r="AV1570" s="15" t="s">
        <v>281</v>
      </c>
      <c r="AW1570" s="15" t="s">
        <v>32</v>
      </c>
      <c r="AX1570" s="15" t="s">
        <v>83</v>
      </c>
      <c r="AY1570" s="276" t="s">
        <v>274</v>
      </c>
    </row>
    <row r="1571" s="2" customFormat="1" ht="33" customHeight="1">
      <c r="A1571" s="39"/>
      <c r="B1571" s="40"/>
      <c r="C1571" s="230" t="s">
        <v>1777</v>
      </c>
      <c r="D1571" s="230" t="s">
        <v>276</v>
      </c>
      <c r="E1571" s="231" t="s">
        <v>1778</v>
      </c>
      <c r="F1571" s="232" t="s">
        <v>1779</v>
      </c>
      <c r="G1571" s="233" t="s">
        <v>279</v>
      </c>
      <c r="H1571" s="234">
        <v>1486.1400000000001</v>
      </c>
      <c r="I1571" s="235"/>
      <c r="J1571" s="236">
        <f>ROUND(I1571*H1571,2)</f>
        <v>0</v>
      </c>
      <c r="K1571" s="232" t="s">
        <v>280</v>
      </c>
      <c r="L1571" s="45"/>
      <c r="M1571" s="237" t="s">
        <v>1</v>
      </c>
      <c r="N1571" s="238" t="s">
        <v>41</v>
      </c>
      <c r="O1571" s="92"/>
      <c r="P1571" s="239">
        <f>O1571*H1571</f>
        <v>0</v>
      </c>
      <c r="Q1571" s="239">
        <v>0</v>
      </c>
      <c r="R1571" s="239">
        <f>Q1571*H1571</f>
        <v>0</v>
      </c>
      <c r="S1571" s="239">
        <v>0</v>
      </c>
      <c r="T1571" s="240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41" t="s">
        <v>379</v>
      </c>
      <c r="AT1571" s="241" t="s">
        <v>276</v>
      </c>
      <c r="AU1571" s="241" t="s">
        <v>85</v>
      </c>
      <c r="AY1571" s="18" t="s">
        <v>274</v>
      </c>
      <c r="BE1571" s="242">
        <f>IF(N1571="základní",J1571,0)</f>
        <v>0</v>
      </c>
      <c r="BF1571" s="242">
        <f>IF(N1571="snížená",J1571,0)</f>
        <v>0</v>
      </c>
      <c r="BG1571" s="242">
        <f>IF(N1571="zákl. přenesená",J1571,0)</f>
        <v>0</v>
      </c>
      <c r="BH1571" s="242">
        <f>IF(N1571="sníž. přenesená",J1571,0)</f>
        <v>0</v>
      </c>
      <c r="BI1571" s="242">
        <f>IF(N1571="nulová",J1571,0)</f>
        <v>0</v>
      </c>
      <c r="BJ1571" s="18" t="s">
        <v>83</v>
      </c>
      <c r="BK1571" s="242">
        <f>ROUND(I1571*H1571,2)</f>
        <v>0</v>
      </c>
      <c r="BL1571" s="18" t="s">
        <v>379</v>
      </c>
      <c r="BM1571" s="241" t="s">
        <v>1780</v>
      </c>
    </row>
    <row r="1572" s="13" customFormat="1">
      <c r="A1572" s="13"/>
      <c r="B1572" s="243"/>
      <c r="C1572" s="244"/>
      <c r="D1572" s="245" t="s">
        <v>283</v>
      </c>
      <c r="E1572" s="246" t="s">
        <v>1</v>
      </c>
      <c r="F1572" s="247" t="s">
        <v>1781</v>
      </c>
      <c r="G1572" s="244"/>
      <c r="H1572" s="248">
        <v>1486.1400000000001</v>
      </c>
      <c r="I1572" s="249"/>
      <c r="J1572" s="244"/>
      <c r="K1572" s="244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4" t="s">
        <v>283</v>
      </c>
      <c r="AU1572" s="254" t="s">
        <v>85</v>
      </c>
      <c r="AV1572" s="13" t="s">
        <v>85</v>
      </c>
      <c r="AW1572" s="13" t="s">
        <v>32</v>
      </c>
      <c r="AX1572" s="13" t="s">
        <v>76</v>
      </c>
      <c r="AY1572" s="254" t="s">
        <v>274</v>
      </c>
    </row>
    <row r="1573" s="14" customFormat="1">
      <c r="A1573" s="14"/>
      <c r="B1573" s="255"/>
      <c r="C1573" s="256"/>
      <c r="D1573" s="245" t="s">
        <v>283</v>
      </c>
      <c r="E1573" s="257" t="s">
        <v>1</v>
      </c>
      <c r="F1573" s="258" t="s">
        <v>285</v>
      </c>
      <c r="G1573" s="256"/>
      <c r="H1573" s="259">
        <v>1486.1400000000001</v>
      </c>
      <c r="I1573" s="260"/>
      <c r="J1573" s="256"/>
      <c r="K1573" s="256"/>
      <c r="L1573" s="261"/>
      <c r="M1573" s="262"/>
      <c r="N1573" s="263"/>
      <c r="O1573" s="263"/>
      <c r="P1573" s="263"/>
      <c r="Q1573" s="263"/>
      <c r="R1573" s="263"/>
      <c r="S1573" s="263"/>
      <c r="T1573" s="26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5" t="s">
        <v>283</v>
      </c>
      <c r="AU1573" s="265" t="s">
        <v>85</v>
      </c>
      <c r="AV1573" s="14" t="s">
        <v>106</v>
      </c>
      <c r="AW1573" s="14" t="s">
        <v>32</v>
      </c>
      <c r="AX1573" s="14" t="s">
        <v>76</v>
      </c>
      <c r="AY1573" s="265" t="s">
        <v>274</v>
      </c>
    </row>
    <row r="1574" s="15" customFormat="1">
      <c r="A1574" s="15"/>
      <c r="B1574" s="266"/>
      <c r="C1574" s="267"/>
      <c r="D1574" s="245" t="s">
        <v>283</v>
      </c>
      <c r="E1574" s="268" t="s">
        <v>1</v>
      </c>
      <c r="F1574" s="269" t="s">
        <v>286</v>
      </c>
      <c r="G1574" s="267"/>
      <c r="H1574" s="270">
        <v>1486.1400000000001</v>
      </c>
      <c r="I1574" s="271"/>
      <c r="J1574" s="267"/>
      <c r="K1574" s="267"/>
      <c r="L1574" s="272"/>
      <c r="M1574" s="273"/>
      <c r="N1574" s="274"/>
      <c r="O1574" s="274"/>
      <c r="P1574" s="274"/>
      <c r="Q1574" s="274"/>
      <c r="R1574" s="274"/>
      <c r="S1574" s="274"/>
      <c r="T1574" s="27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76" t="s">
        <v>283</v>
      </c>
      <c r="AU1574" s="276" t="s">
        <v>85</v>
      </c>
      <c r="AV1574" s="15" t="s">
        <v>281</v>
      </c>
      <c r="AW1574" s="15" t="s">
        <v>32</v>
      </c>
      <c r="AX1574" s="15" t="s">
        <v>83</v>
      </c>
      <c r="AY1574" s="276" t="s">
        <v>274</v>
      </c>
    </row>
    <row r="1575" s="2" customFormat="1" ht="24.15" customHeight="1">
      <c r="A1575" s="39"/>
      <c r="B1575" s="40"/>
      <c r="C1575" s="287" t="s">
        <v>1782</v>
      </c>
      <c r="D1575" s="287" t="s">
        <v>385</v>
      </c>
      <c r="E1575" s="288" t="s">
        <v>1599</v>
      </c>
      <c r="F1575" s="289" t="s">
        <v>1600</v>
      </c>
      <c r="G1575" s="290" t="s">
        <v>279</v>
      </c>
      <c r="H1575" s="291">
        <v>1638.4690000000001</v>
      </c>
      <c r="I1575" s="292"/>
      <c r="J1575" s="293">
        <f>ROUND(I1575*H1575,2)</f>
        <v>0</v>
      </c>
      <c r="K1575" s="289" t="s">
        <v>280</v>
      </c>
      <c r="L1575" s="294"/>
      <c r="M1575" s="295" t="s">
        <v>1</v>
      </c>
      <c r="N1575" s="296" t="s">
        <v>41</v>
      </c>
      <c r="O1575" s="92"/>
      <c r="P1575" s="239">
        <f>O1575*H1575</f>
        <v>0</v>
      </c>
      <c r="Q1575" s="239">
        <v>0.00029999999999999997</v>
      </c>
      <c r="R1575" s="239">
        <f>Q1575*H1575</f>
        <v>0.4915407</v>
      </c>
      <c r="S1575" s="239">
        <v>0</v>
      </c>
      <c r="T1575" s="240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41" t="s">
        <v>510</v>
      </c>
      <c r="AT1575" s="241" t="s">
        <v>385</v>
      </c>
      <c r="AU1575" s="241" t="s">
        <v>85</v>
      </c>
      <c r="AY1575" s="18" t="s">
        <v>274</v>
      </c>
      <c r="BE1575" s="242">
        <f>IF(N1575="základní",J1575,0)</f>
        <v>0</v>
      </c>
      <c r="BF1575" s="242">
        <f>IF(N1575="snížená",J1575,0)</f>
        <v>0</v>
      </c>
      <c r="BG1575" s="242">
        <f>IF(N1575="zákl. přenesená",J1575,0)</f>
        <v>0</v>
      </c>
      <c r="BH1575" s="242">
        <f>IF(N1575="sníž. přenesená",J1575,0)</f>
        <v>0</v>
      </c>
      <c r="BI1575" s="242">
        <f>IF(N1575="nulová",J1575,0)</f>
        <v>0</v>
      </c>
      <c r="BJ1575" s="18" t="s">
        <v>83</v>
      </c>
      <c r="BK1575" s="242">
        <f>ROUND(I1575*H1575,2)</f>
        <v>0</v>
      </c>
      <c r="BL1575" s="18" t="s">
        <v>379</v>
      </c>
      <c r="BM1575" s="241" t="s">
        <v>1783</v>
      </c>
    </row>
    <row r="1576" s="13" customFormat="1">
      <c r="A1576" s="13"/>
      <c r="B1576" s="243"/>
      <c r="C1576" s="244"/>
      <c r="D1576" s="245" t="s">
        <v>283</v>
      </c>
      <c r="E1576" s="244"/>
      <c r="F1576" s="247" t="s">
        <v>1784</v>
      </c>
      <c r="G1576" s="244"/>
      <c r="H1576" s="248">
        <v>1638.4690000000001</v>
      </c>
      <c r="I1576" s="249"/>
      <c r="J1576" s="244"/>
      <c r="K1576" s="244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4" t="s">
        <v>283</v>
      </c>
      <c r="AU1576" s="254" t="s">
        <v>85</v>
      </c>
      <c r="AV1576" s="13" t="s">
        <v>85</v>
      </c>
      <c r="AW1576" s="13" t="s">
        <v>4</v>
      </c>
      <c r="AX1576" s="13" t="s">
        <v>83</v>
      </c>
      <c r="AY1576" s="254" t="s">
        <v>274</v>
      </c>
    </row>
    <row r="1577" s="2" customFormat="1" ht="24.15" customHeight="1">
      <c r="A1577" s="39"/>
      <c r="B1577" s="40"/>
      <c r="C1577" s="230" t="s">
        <v>1785</v>
      </c>
      <c r="D1577" s="230" t="s">
        <v>276</v>
      </c>
      <c r="E1577" s="231" t="s">
        <v>1786</v>
      </c>
      <c r="F1577" s="232" t="s">
        <v>1787</v>
      </c>
      <c r="G1577" s="233" t="s">
        <v>279</v>
      </c>
      <c r="H1577" s="234">
        <v>1486.1400000000001</v>
      </c>
      <c r="I1577" s="235"/>
      <c r="J1577" s="236">
        <f>ROUND(I1577*H1577,2)</f>
        <v>0</v>
      </c>
      <c r="K1577" s="232" t="s">
        <v>280</v>
      </c>
      <c r="L1577" s="45"/>
      <c r="M1577" s="237" t="s">
        <v>1</v>
      </c>
      <c r="N1577" s="238" t="s">
        <v>41</v>
      </c>
      <c r="O1577" s="92"/>
      <c r="P1577" s="239">
        <f>O1577*H1577</f>
        <v>0</v>
      </c>
      <c r="Q1577" s="239">
        <v>0</v>
      </c>
      <c r="R1577" s="239">
        <f>Q1577*H1577</f>
        <v>0</v>
      </c>
      <c r="S1577" s="239">
        <v>0</v>
      </c>
      <c r="T1577" s="240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41" t="s">
        <v>379</v>
      </c>
      <c r="AT1577" s="241" t="s">
        <v>276</v>
      </c>
      <c r="AU1577" s="241" t="s">
        <v>85</v>
      </c>
      <c r="AY1577" s="18" t="s">
        <v>274</v>
      </c>
      <c r="BE1577" s="242">
        <f>IF(N1577="základní",J1577,0)</f>
        <v>0</v>
      </c>
      <c r="BF1577" s="242">
        <f>IF(N1577="snížená",J1577,0)</f>
        <v>0</v>
      </c>
      <c r="BG1577" s="242">
        <f>IF(N1577="zákl. přenesená",J1577,0)</f>
        <v>0</v>
      </c>
      <c r="BH1577" s="242">
        <f>IF(N1577="sníž. přenesená",J1577,0)</f>
        <v>0</v>
      </c>
      <c r="BI1577" s="242">
        <f>IF(N1577="nulová",J1577,0)</f>
        <v>0</v>
      </c>
      <c r="BJ1577" s="18" t="s">
        <v>83</v>
      </c>
      <c r="BK1577" s="242">
        <f>ROUND(I1577*H1577,2)</f>
        <v>0</v>
      </c>
      <c r="BL1577" s="18" t="s">
        <v>379</v>
      </c>
      <c r="BM1577" s="241" t="s">
        <v>1788</v>
      </c>
    </row>
    <row r="1578" s="13" customFormat="1">
      <c r="A1578" s="13"/>
      <c r="B1578" s="243"/>
      <c r="C1578" s="244"/>
      <c r="D1578" s="245" t="s">
        <v>283</v>
      </c>
      <c r="E1578" s="246" t="s">
        <v>1</v>
      </c>
      <c r="F1578" s="247" t="s">
        <v>1781</v>
      </c>
      <c r="G1578" s="244"/>
      <c r="H1578" s="248">
        <v>1486.1400000000001</v>
      </c>
      <c r="I1578" s="249"/>
      <c r="J1578" s="244"/>
      <c r="K1578" s="244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4" t="s">
        <v>283</v>
      </c>
      <c r="AU1578" s="254" t="s">
        <v>85</v>
      </c>
      <c r="AV1578" s="13" t="s">
        <v>85</v>
      </c>
      <c r="AW1578" s="13" t="s">
        <v>32</v>
      </c>
      <c r="AX1578" s="13" t="s">
        <v>76</v>
      </c>
      <c r="AY1578" s="254" t="s">
        <v>274</v>
      </c>
    </row>
    <row r="1579" s="14" customFormat="1">
      <c r="A1579" s="14"/>
      <c r="B1579" s="255"/>
      <c r="C1579" s="256"/>
      <c r="D1579" s="245" t="s">
        <v>283</v>
      </c>
      <c r="E1579" s="257" t="s">
        <v>1</v>
      </c>
      <c r="F1579" s="258" t="s">
        <v>285</v>
      </c>
      <c r="G1579" s="256"/>
      <c r="H1579" s="259">
        <v>1486.1400000000001</v>
      </c>
      <c r="I1579" s="260"/>
      <c r="J1579" s="256"/>
      <c r="K1579" s="256"/>
      <c r="L1579" s="261"/>
      <c r="M1579" s="262"/>
      <c r="N1579" s="263"/>
      <c r="O1579" s="263"/>
      <c r="P1579" s="263"/>
      <c r="Q1579" s="263"/>
      <c r="R1579" s="263"/>
      <c r="S1579" s="263"/>
      <c r="T1579" s="26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5" t="s">
        <v>283</v>
      </c>
      <c r="AU1579" s="265" t="s">
        <v>85</v>
      </c>
      <c r="AV1579" s="14" t="s">
        <v>106</v>
      </c>
      <c r="AW1579" s="14" t="s">
        <v>32</v>
      </c>
      <c r="AX1579" s="14" t="s">
        <v>76</v>
      </c>
      <c r="AY1579" s="265" t="s">
        <v>274</v>
      </c>
    </row>
    <row r="1580" s="15" customFormat="1">
      <c r="A1580" s="15"/>
      <c r="B1580" s="266"/>
      <c r="C1580" s="267"/>
      <c r="D1580" s="245" t="s">
        <v>283</v>
      </c>
      <c r="E1580" s="268" t="s">
        <v>1</v>
      </c>
      <c r="F1580" s="269" t="s">
        <v>286</v>
      </c>
      <c r="G1580" s="267"/>
      <c r="H1580" s="270">
        <v>1486.1400000000001</v>
      </c>
      <c r="I1580" s="271"/>
      <c r="J1580" s="267"/>
      <c r="K1580" s="267"/>
      <c r="L1580" s="272"/>
      <c r="M1580" s="273"/>
      <c r="N1580" s="274"/>
      <c r="O1580" s="274"/>
      <c r="P1580" s="274"/>
      <c r="Q1580" s="274"/>
      <c r="R1580" s="274"/>
      <c r="S1580" s="274"/>
      <c r="T1580" s="27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76" t="s">
        <v>283</v>
      </c>
      <c r="AU1580" s="276" t="s">
        <v>85</v>
      </c>
      <c r="AV1580" s="15" t="s">
        <v>281</v>
      </c>
      <c r="AW1580" s="15" t="s">
        <v>32</v>
      </c>
      <c r="AX1580" s="15" t="s">
        <v>83</v>
      </c>
      <c r="AY1580" s="276" t="s">
        <v>274</v>
      </c>
    </row>
    <row r="1581" s="2" customFormat="1" ht="16.5" customHeight="1">
      <c r="A1581" s="39"/>
      <c r="B1581" s="40"/>
      <c r="C1581" s="287" t="s">
        <v>1789</v>
      </c>
      <c r="D1581" s="287" t="s">
        <v>385</v>
      </c>
      <c r="E1581" s="288" t="s">
        <v>1790</v>
      </c>
      <c r="F1581" s="289" t="s">
        <v>1791</v>
      </c>
      <c r="G1581" s="290" t="s">
        <v>289</v>
      </c>
      <c r="H1581" s="291">
        <v>222.92099999999999</v>
      </c>
      <c r="I1581" s="292"/>
      <c r="J1581" s="293">
        <f>ROUND(I1581*H1581,2)</f>
        <v>0</v>
      </c>
      <c r="K1581" s="289" t="s">
        <v>280</v>
      </c>
      <c r="L1581" s="294"/>
      <c r="M1581" s="295" t="s">
        <v>1</v>
      </c>
      <c r="N1581" s="296" t="s">
        <v>41</v>
      </c>
      <c r="O1581" s="92"/>
      <c r="P1581" s="239">
        <f>O1581*H1581</f>
        <v>0</v>
      </c>
      <c r="Q1581" s="239">
        <v>0.45000000000000001</v>
      </c>
      <c r="R1581" s="239">
        <f>Q1581*H1581</f>
        <v>100.31444999999999</v>
      </c>
      <c r="S1581" s="239">
        <v>0</v>
      </c>
      <c r="T1581" s="240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41" t="s">
        <v>510</v>
      </c>
      <c r="AT1581" s="241" t="s">
        <v>385</v>
      </c>
      <c r="AU1581" s="241" t="s">
        <v>85</v>
      </c>
      <c r="AY1581" s="18" t="s">
        <v>274</v>
      </c>
      <c r="BE1581" s="242">
        <f>IF(N1581="základní",J1581,0)</f>
        <v>0</v>
      </c>
      <c r="BF1581" s="242">
        <f>IF(N1581="snížená",J1581,0)</f>
        <v>0</v>
      </c>
      <c r="BG1581" s="242">
        <f>IF(N1581="zákl. přenesená",J1581,0)</f>
        <v>0</v>
      </c>
      <c r="BH1581" s="242">
        <f>IF(N1581="sníž. přenesená",J1581,0)</f>
        <v>0</v>
      </c>
      <c r="BI1581" s="242">
        <f>IF(N1581="nulová",J1581,0)</f>
        <v>0</v>
      </c>
      <c r="BJ1581" s="18" t="s">
        <v>83</v>
      </c>
      <c r="BK1581" s="242">
        <f>ROUND(I1581*H1581,2)</f>
        <v>0</v>
      </c>
      <c r="BL1581" s="18" t="s">
        <v>379</v>
      </c>
      <c r="BM1581" s="241" t="s">
        <v>1792</v>
      </c>
    </row>
    <row r="1582" s="13" customFormat="1">
      <c r="A1582" s="13"/>
      <c r="B1582" s="243"/>
      <c r="C1582" s="244"/>
      <c r="D1582" s="245" t="s">
        <v>283</v>
      </c>
      <c r="E1582" s="244"/>
      <c r="F1582" s="247" t="s">
        <v>1793</v>
      </c>
      <c r="G1582" s="244"/>
      <c r="H1582" s="248">
        <v>222.92099999999999</v>
      </c>
      <c r="I1582" s="249"/>
      <c r="J1582" s="244"/>
      <c r="K1582" s="244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4" t="s">
        <v>283</v>
      </c>
      <c r="AU1582" s="254" t="s">
        <v>85</v>
      </c>
      <c r="AV1582" s="13" t="s">
        <v>85</v>
      </c>
      <c r="AW1582" s="13" t="s">
        <v>4</v>
      </c>
      <c r="AX1582" s="13" t="s">
        <v>83</v>
      </c>
      <c r="AY1582" s="254" t="s">
        <v>274</v>
      </c>
    </row>
    <row r="1583" s="2" customFormat="1" ht="24.15" customHeight="1">
      <c r="A1583" s="39"/>
      <c r="B1583" s="40"/>
      <c r="C1583" s="230" t="s">
        <v>1794</v>
      </c>
      <c r="D1583" s="230" t="s">
        <v>276</v>
      </c>
      <c r="E1583" s="231" t="s">
        <v>1795</v>
      </c>
      <c r="F1583" s="232" t="s">
        <v>1796</v>
      </c>
      <c r="G1583" s="233" t="s">
        <v>279</v>
      </c>
      <c r="H1583" s="234">
        <v>1486.1400000000001</v>
      </c>
      <c r="I1583" s="235"/>
      <c r="J1583" s="236">
        <f>ROUND(I1583*H1583,2)</f>
        <v>0</v>
      </c>
      <c r="K1583" s="232" t="s">
        <v>280</v>
      </c>
      <c r="L1583" s="45"/>
      <c r="M1583" s="237" t="s">
        <v>1</v>
      </c>
      <c r="N1583" s="238" t="s">
        <v>41</v>
      </c>
      <c r="O1583" s="92"/>
      <c r="P1583" s="239">
        <f>O1583*H1583</f>
        <v>0</v>
      </c>
      <c r="Q1583" s="239">
        <v>0</v>
      </c>
      <c r="R1583" s="239">
        <f>Q1583*H1583</f>
        <v>0</v>
      </c>
      <c r="S1583" s="239">
        <v>0</v>
      </c>
      <c r="T1583" s="240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41" t="s">
        <v>379</v>
      </c>
      <c r="AT1583" s="241" t="s">
        <v>276</v>
      </c>
      <c r="AU1583" s="241" t="s">
        <v>85</v>
      </c>
      <c r="AY1583" s="18" t="s">
        <v>274</v>
      </c>
      <c r="BE1583" s="242">
        <f>IF(N1583="základní",J1583,0)</f>
        <v>0</v>
      </c>
      <c r="BF1583" s="242">
        <f>IF(N1583="snížená",J1583,0)</f>
        <v>0</v>
      </c>
      <c r="BG1583" s="242">
        <f>IF(N1583="zákl. přenesená",J1583,0)</f>
        <v>0</v>
      </c>
      <c r="BH1583" s="242">
        <f>IF(N1583="sníž. přenesená",J1583,0)</f>
        <v>0</v>
      </c>
      <c r="BI1583" s="242">
        <f>IF(N1583="nulová",J1583,0)</f>
        <v>0</v>
      </c>
      <c r="BJ1583" s="18" t="s">
        <v>83</v>
      </c>
      <c r="BK1583" s="242">
        <f>ROUND(I1583*H1583,2)</f>
        <v>0</v>
      </c>
      <c r="BL1583" s="18" t="s">
        <v>379</v>
      </c>
      <c r="BM1583" s="241" t="s">
        <v>1797</v>
      </c>
    </row>
    <row r="1584" s="13" customFormat="1">
      <c r="A1584" s="13"/>
      <c r="B1584" s="243"/>
      <c r="C1584" s="244"/>
      <c r="D1584" s="245" t="s">
        <v>283</v>
      </c>
      <c r="E1584" s="246" t="s">
        <v>1</v>
      </c>
      <c r="F1584" s="247" t="s">
        <v>1781</v>
      </c>
      <c r="G1584" s="244"/>
      <c r="H1584" s="248">
        <v>1486.1400000000001</v>
      </c>
      <c r="I1584" s="249"/>
      <c r="J1584" s="244"/>
      <c r="K1584" s="244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4" t="s">
        <v>283</v>
      </c>
      <c r="AU1584" s="254" t="s">
        <v>85</v>
      </c>
      <c r="AV1584" s="13" t="s">
        <v>85</v>
      </c>
      <c r="AW1584" s="13" t="s">
        <v>32</v>
      </c>
      <c r="AX1584" s="13" t="s">
        <v>76</v>
      </c>
      <c r="AY1584" s="254" t="s">
        <v>274</v>
      </c>
    </row>
    <row r="1585" s="14" customFormat="1">
      <c r="A1585" s="14"/>
      <c r="B1585" s="255"/>
      <c r="C1585" s="256"/>
      <c r="D1585" s="245" t="s">
        <v>283</v>
      </c>
      <c r="E1585" s="257" t="s">
        <v>1</v>
      </c>
      <c r="F1585" s="258" t="s">
        <v>285</v>
      </c>
      <c r="G1585" s="256"/>
      <c r="H1585" s="259">
        <v>1486.1400000000001</v>
      </c>
      <c r="I1585" s="260"/>
      <c r="J1585" s="256"/>
      <c r="K1585" s="256"/>
      <c r="L1585" s="261"/>
      <c r="M1585" s="262"/>
      <c r="N1585" s="263"/>
      <c r="O1585" s="263"/>
      <c r="P1585" s="263"/>
      <c r="Q1585" s="263"/>
      <c r="R1585" s="263"/>
      <c r="S1585" s="263"/>
      <c r="T1585" s="26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5" t="s">
        <v>283</v>
      </c>
      <c r="AU1585" s="265" t="s">
        <v>85</v>
      </c>
      <c r="AV1585" s="14" t="s">
        <v>106</v>
      </c>
      <c r="AW1585" s="14" t="s">
        <v>32</v>
      </c>
      <c r="AX1585" s="14" t="s">
        <v>76</v>
      </c>
      <c r="AY1585" s="265" t="s">
        <v>274</v>
      </c>
    </row>
    <row r="1586" s="15" customFormat="1">
      <c r="A1586" s="15"/>
      <c r="B1586" s="266"/>
      <c r="C1586" s="267"/>
      <c r="D1586" s="245" t="s">
        <v>283</v>
      </c>
      <c r="E1586" s="268" t="s">
        <v>1</v>
      </c>
      <c r="F1586" s="269" t="s">
        <v>286</v>
      </c>
      <c r="G1586" s="267"/>
      <c r="H1586" s="270">
        <v>1486.1400000000001</v>
      </c>
      <c r="I1586" s="271"/>
      <c r="J1586" s="267"/>
      <c r="K1586" s="267"/>
      <c r="L1586" s="272"/>
      <c r="M1586" s="273"/>
      <c r="N1586" s="274"/>
      <c r="O1586" s="274"/>
      <c r="P1586" s="274"/>
      <c r="Q1586" s="274"/>
      <c r="R1586" s="274"/>
      <c r="S1586" s="274"/>
      <c r="T1586" s="27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76" t="s">
        <v>283</v>
      </c>
      <c r="AU1586" s="276" t="s">
        <v>85</v>
      </c>
      <c r="AV1586" s="15" t="s">
        <v>281</v>
      </c>
      <c r="AW1586" s="15" t="s">
        <v>32</v>
      </c>
      <c r="AX1586" s="15" t="s">
        <v>83</v>
      </c>
      <c r="AY1586" s="276" t="s">
        <v>274</v>
      </c>
    </row>
    <row r="1587" s="2" customFormat="1" ht="16.5" customHeight="1">
      <c r="A1587" s="39"/>
      <c r="B1587" s="40"/>
      <c r="C1587" s="287" t="s">
        <v>1798</v>
      </c>
      <c r="D1587" s="287" t="s">
        <v>385</v>
      </c>
      <c r="E1587" s="288" t="s">
        <v>1799</v>
      </c>
      <c r="F1587" s="289" t="s">
        <v>1800</v>
      </c>
      <c r="G1587" s="290" t="s">
        <v>604</v>
      </c>
      <c r="H1587" s="291">
        <v>22292.099999999999</v>
      </c>
      <c r="I1587" s="292"/>
      <c r="J1587" s="293">
        <f>ROUND(I1587*H1587,2)</f>
        <v>0</v>
      </c>
      <c r="K1587" s="289" t="s">
        <v>280</v>
      </c>
      <c r="L1587" s="294"/>
      <c r="M1587" s="295" t="s">
        <v>1</v>
      </c>
      <c r="N1587" s="296" t="s">
        <v>41</v>
      </c>
      <c r="O1587" s="92"/>
      <c r="P1587" s="239">
        <f>O1587*H1587</f>
        <v>0</v>
      </c>
      <c r="Q1587" s="239">
        <v>8.0000000000000007E-05</v>
      </c>
      <c r="R1587" s="239">
        <f>Q1587*H1587</f>
        <v>1.7833680000000001</v>
      </c>
      <c r="S1587" s="239">
        <v>0</v>
      </c>
      <c r="T1587" s="240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41" t="s">
        <v>510</v>
      </c>
      <c r="AT1587" s="241" t="s">
        <v>385</v>
      </c>
      <c r="AU1587" s="241" t="s">
        <v>85</v>
      </c>
      <c r="AY1587" s="18" t="s">
        <v>274</v>
      </c>
      <c r="BE1587" s="242">
        <f>IF(N1587="základní",J1587,0)</f>
        <v>0</v>
      </c>
      <c r="BF1587" s="242">
        <f>IF(N1587="snížená",J1587,0)</f>
        <v>0</v>
      </c>
      <c r="BG1587" s="242">
        <f>IF(N1587="zákl. přenesená",J1587,0)</f>
        <v>0</v>
      </c>
      <c r="BH1587" s="242">
        <f>IF(N1587="sníž. přenesená",J1587,0)</f>
        <v>0</v>
      </c>
      <c r="BI1587" s="242">
        <f>IF(N1587="nulová",J1587,0)</f>
        <v>0</v>
      </c>
      <c r="BJ1587" s="18" t="s">
        <v>83</v>
      </c>
      <c r="BK1587" s="242">
        <f>ROUND(I1587*H1587,2)</f>
        <v>0</v>
      </c>
      <c r="BL1587" s="18" t="s">
        <v>379</v>
      </c>
      <c r="BM1587" s="241" t="s">
        <v>1801</v>
      </c>
    </row>
    <row r="1588" s="13" customFormat="1">
      <c r="A1588" s="13"/>
      <c r="B1588" s="243"/>
      <c r="C1588" s="244"/>
      <c r="D1588" s="245" t="s">
        <v>283</v>
      </c>
      <c r="E1588" s="244"/>
      <c r="F1588" s="247" t="s">
        <v>1802</v>
      </c>
      <c r="G1588" s="244"/>
      <c r="H1588" s="248">
        <v>22292.099999999999</v>
      </c>
      <c r="I1588" s="249"/>
      <c r="J1588" s="244"/>
      <c r="K1588" s="244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4" t="s">
        <v>283</v>
      </c>
      <c r="AU1588" s="254" t="s">
        <v>85</v>
      </c>
      <c r="AV1588" s="13" t="s">
        <v>85</v>
      </c>
      <c r="AW1588" s="13" t="s">
        <v>4</v>
      </c>
      <c r="AX1588" s="13" t="s">
        <v>83</v>
      </c>
      <c r="AY1588" s="254" t="s">
        <v>274</v>
      </c>
    </row>
    <row r="1589" s="2" customFormat="1" ht="24.15" customHeight="1">
      <c r="A1589" s="39"/>
      <c r="B1589" s="40"/>
      <c r="C1589" s="230" t="s">
        <v>1803</v>
      </c>
      <c r="D1589" s="230" t="s">
        <v>276</v>
      </c>
      <c r="E1589" s="231" t="s">
        <v>1804</v>
      </c>
      <c r="F1589" s="232" t="s">
        <v>1805</v>
      </c>
      <c r="G1589" s="233" t="s">
        <v>398</v>
      </c>
      <c r="H1589" s="234">
        <v>245.69999999999999</v>
      </c>
      <c r="I1589" s="235"/>
      <c r="J1589" s="236">
        <f>ROUND(I1589*H1589,2)</f>
        <v>0</v>
      </c>
      <c r="K1589" s="232" t="s">
        <v>280</v>
      </c>
      <c r="L1589" s="45"/>
      <c r="M1589" s="237" t="s">
        <v>1</v>
      </c>
      <c r="N1589" s="238" t="s">
        <v>41</v>
      </c>
      <c r="O1589" s="92"/>
      <c r="P1589" s="239">
        <f>O1589*H1589</f>
        <v>0</v>
      </c>
      <c r="Q1589" s="239">
        <v>2.0000000000000002E-05</v>
      </c>
      <c r="R1589" s="239">
        <f>Q1589*H1589</f>
        <v>0.004914</v>
      </c>
      <c r="S1589" s="239">
        <v>0</v>
      </c>
      <c r="T1589" s="240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41" t="s">
        <v>379</v>
      </c>
      <c r="AT1589" s="241" t="s">
        <v>276</v>
      </c>
      <c r="AU1589" s="241" t="s">
        <v>85</v>
      </c>
      <c r="AY1589" s="18" t="s">
        <v>274</v>
      </c>
      <c r="BE1589" s="242">
        <f>IF(N1589="základní",J1589,0)</f>
        <v>0</v>
      </c>
      <c r="BF1589" s="242">
        <f>IF(N1589="snížená",J1589,0)</f>
        <v>0</v>
      </c>
      <c r="BG1589" s="242">
        <f>IF(N1589="zákl. přenesená",J1589,0)</f>
        <v>0</v>
      </c>
      <c r="BH1589" s="242">
        <f>IF(N1589="sníž. přenesená",J1589,0)</f>
        <v>0</v>
      </c>
      <c r="BI1589" s="242">
        <f>IF(N1589="nulová",J1589,0)</f>
        <v>0</v>
      </c>
      <c r="BJ1589" s="18" t="s">
        <v>83</v>
      </c>
      <c r="BK1589" s="242">
        <f>ROUND(I1589*H1589,2)</f>
        <v>0</v>
      </c>
      <c r="BL1589" s="18" t="s">
        <v>379</v>
      </c>
      <c r="BM1589" s="241" t="s">
        <v>1806</v>
      </c>
    </row>
    <row r="1590" s="13" customFormat="1">
      <c r="A1590" s="13"/>
      <c r="B1590" s="243"/>
      <c r="C1590" s="244"/>
      <c r="D1590" s="245" t="s">
        <v>283</v>
      </c>
      <c r="E1590" s="246" t="s">
        <v>1</v>
      </c>
      <c r="F1590" s="247" t="s">
        <v>1807</v>
      </c>
      <c r="G1590" s="244"/>
      <c r="H1590" s="248">
        <v>245.69999999999999</v>
      </c>
      <c r="I1590" s="249"/>
      <c r="J1590" s="244"/>
      <c r="K1590" s="244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4" t="s">
        <v>283</v>
      </c>
      <c r="AU1590" s="254" t="s">
        <v>85</v>
      </c>
      <c r="AV1590" s="13" t="s">
        <v>85</v>
      </c>
      <c r="AW1590" s="13" t="s">
        <v>32</v>
      </c>
      <c r="AX1590" s="13" t="s">
        <v>76</v>
      </c>
      <c r="AY1590" s="254" t="s">
        <v>274</v>
      </c>
    </row>
    <row r="1591" s="14" customFormat="1">
      <c r="A1591" s="14"/>
      <c r="B1591" s="255"/>
      <c r="C1591" s="256"/>
      <c r="D1591" s="245" t="s">
        <v>283</v>
      </c>
      <c r="E1591" s="257" t="s">
        <v>1</v>
      </c>
      <c r="F1591" s="258" t="s">
        <v>285</v>
      </c>
      <c r="G1591" s="256"/>
      <c r="H1591" s="259">
        <v>245.69999999999999</v>
      </c>
      <c r="I1591" s="260"/>
      <c r="J1591" s="256"/>
      <c r="K1591" s="256"/>
      <c r="L1591" s="261"/>
      <c r="M1591" s="262"/>
      <c r="N1591" s="263"/>
      <c r="O1591" s="263"/>
      <c r="P1591" s="263"/>
      <c r="Q1591" s="263"/>
      <c r="R1591" s="263"/>
      <c r="S1591" s="263"/>
      <c r="T1591" s="26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5" t="s">
        <v>283</v>
      </c>
      <c r="AU1591" s="265" t="s">
        <v>85</v>
      </c>
      <c r="AV1591" s="14" t="s">
        <v>106</v>
      </c>
      <c r="AW1591" s="14" t="s">
        <v>32</v>
      </c>
      <c r="AX1591" s="14" t="s">
        <v>76</v>
      </c>
      <c r="AY1591" s="265" t="s">
        <v>274</v>
      </c>
    </row>
    <row r="1592" s="15" customFormat="1">
      <c r="A1592" s="15"/>
      <c r="B1592" s="266"/>
      <c r="C1592" s="267"/>
      <c r="D1592" s="245" t="s">
        <v>283</v>
      </c>
      <c r="E1592" s="268" t="s">
        <v>1</v>
      </c>
      <c r="F1592" s="269" t="s">
        <v>286</v>
      </c>
      <c r="G1592" s="267"/>
      <c r="H1592" s="270">
        <v>245.69999999999999</v>
      </c>
      <c r="I1592" s="271"/>
      <c r="J1592" s="267"/>
      <c r="K1592" s="267"/>
      <c r="L1592" s="272"/>
      <c r="M1592" s="273"/>
      <c r="N1592" s="274"/>
      <c r="O1592" s="274"/>
      <c r="P1592" s="274"/>
      <c r="Q1592" s="274"/>
      <c r="R1592" s="274"/>
      <c r="S1592" s="274"/>
      <c r="T1592" s="27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76" t="s">
        <v>283</v>
      </c>
      <c r="AU1592" s="276" t="s">
        <v>85</v>
      </c>
      <c r="AV1592" s="15" t="s">
        <v>281</v>
      </c>
      <c r="AW1592" s="15" t="s">
        <v>32</v>
      </c>
      <c r="AX1592" s="15" t="s">
        <v>83</v>
      </c>
      <c r="AY1592" s="276" t="s">
        <v>274</v>
      </c>
    </row>
    <row r="1593" s="2" customFormat="1" ht="16.5" customHeight="1">
      <c r="A1593" s="39"/>
      <c r="B1593" s="40"/>
      <c r="C1593" s="287" t="s">
        <v>1808</v>
      </c>
      <c r="D1593" s="287" t="s">
        <v>385</v>
      </c>
      <c r="E1593" s="288" t="s">
        <v>1809</v>
      </c>
      <c r="F1593" s="289" t="s">
        <v>1810</v>
      </c>
      <c r="G1593" s="290" t="s">
        <v>398</v>
      </c>
      <c r="H1593" s="291">
        <v>250.614</v>
      </c>
      <c r="I1593" s="292"/>
      <c r="J1593" s="293">
        <f>ROUND(I1593*H1593,2)</f>
        <v>0</v>
      </c>
      <c r="K1593" s="289" t="s">
        <v>280</v>
      </c>
      <c r="L1593" s="294"/>
      <c r="M1593" s="295" t="s">
        <v>1</v>
      </c>
      <c r="N1593" s="296" t="s">
        <v>41</v>
      </c>
      <c r="O1593" s="92"/>
      <c r="P1593" s="239">
        <f>O1593*H1593</f>
        <v>0</v>
      </c>
      <c r="Q1593" s="239">
        <v>2.0000000000000002E-05</v>
      </c>
      <c r="R1593" s="239">
        <f>Q1593*H1593</f>
        <v>0.0050122800000000009</v>
      </c>
      <c r="S1593" s="239">
        <v>0</v>
      </c>
      <c r="T1593" s="240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41" t="s">
        <v>510</v>
      </c>
      <c r="AT1593" s="241" t="s">
        <v>385</v>
      </c>
      <c r="AU1593" s="241" t="s">
        <v>85</v>
      </c>
      <c r="AY1593" s="18" t="s">
        <v>274</v>
      </c>
      <c r="BE1593" s="242">
        <f>IF(N1593="základní",J1593,0)</f>
        <v>0</v>
      </c>
      <c r="BF1593" s="242">
        <f>IF(N1593="snížená",J1593,0)</f>
        <v>0</v>
      </c>
      <c r="BG1593" s="242">
        <f>IF(N1593="zákl. přenesená",J1593,0)</f>
        <v>0</v>
      </c>
      <c r="BH1593" s="242">
        <f>IF(N1593="sníž. přenesená",J1593,0)</f>
        <v>0</v>
      </c>
      <c r="BI1593" s="242">
        <f>IF(N1593="nulová",J1593,0)</f>
        <v>0</v>
      </c>
      <c r="BJ1593" s="18" t="s">
        <v>83</v>
      </c>
      <c r="BK1593" s="242">
        <f>ROUND(I1593*H1593,2)</f>
        <v>0</v>
      </c>
      <c r="BL1593" s="18" t="s">
        <v>379</v>
      </c>
      <c r="BM1593" s="241" t="s">
        <v>1811</v>
      </c>
    </row>
    <row r="1594" s="13" customFormat="1">
      <c r="A1594" s="13"/>
      <c r="B1594" s="243"/>
      <c r="C1594" s="244"/>
      <c r="D1594" s="245" t="s">
        <v>283</v>
      </c>
      <c r="E1594" s="244"/>
      <c r="F1594" s="247" t="s">
        <v>1812</v>
      </c>
      <c r="G1594" s="244"/>
      <c r="H1594" s="248">
        <v>250.614</v>
      </c>
      <c r="I1594" s="249"/>
      <c r="J1594" s="244"/>
      <c r="K1594" s="244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4" t="s">
        <v>283</v>
      </c>
      <c r="AU1594" s="254" t="s">
        <v>85</v>
      </c>
      <c r="AV1594" s="13" t="s">
        <v>85</v>
      </c>
      <c r="AW1594" s="13" t="s">
        <v>4</v>
      </c>
      <c r="AX1594" s="13" t="s">
        <v>83</v>
      </c>
      <c r="AY1594" s="254" t="s">
        <v>274</v>
      </c>
    </row>
    <row r="1595" s="2" customFormat="1" ht="16.5" customHeight="1">
      <c r="A1595" s="39"/>
      <c r="B1595" s="40"/>
      <c r="C1595" s="230" t="s">
        <v>1813</v>
      </c>
      <c r="D1595" s="230" t="s">
        <v>276</v>
      </c>
      <c r="E1595" s="231" t="s">
        <v>1814</v>
      </c>
      <c r="F1595" s="232" t="s">
        <v>1815</v>
      </c>
      <c r="G1595" s="233" t="s">
        <v>398</v>
      </c>
      <c r="H1595" s="234">
        <v>245.69999999999999</v>
      </c>
      <c r="I1595" s="235"/>
      <c r="J1595" s="236">
        <f>ROUND(I1595*H1595,2)</f>
        <v>0</v>
      </c>
      <c r="K1595" s="232" t="s">
        <v>1</v>
      </c>
      <c r="L1595" s="45"/>
      <c r="M1595" s="237" t="s">
        <v>1</v>
      </c>
      <c r="N1595" s="238" t="s">
        <v>41</v>
      </c>
      <c r="O1595" s="92"/>
      <c r="P1595" s="239">
        <f>O1595*H1595</f>
        <v>0</v>
      </c>
      <c r="Q1595" s="239">
        <v>2.0000000000000002E-05</v>
      </c>
      <c r="R1595" s="239">
        <f>Q1595*H1595</f>
        <v>0.004914</v>
      </c>
      <c r="S1595" s="239">
        <v>0</v>
      </c>
      <c r="T1595" s="240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41" t="s">
        <v>379</v>
      </c>
      <c r="AT1595" s="241" t="s">
        <v>276</v>
      </c>
      <c r="AU1595" s="241" t="s">
        <v>85</v>
      </c>
      <c r="AY1595" s="18" t="s">
        <v>274</v>
      </c>
      <c r="BE1595" s="242">
        <f>IF(N1595="základní",J1595,0)</f>
        <v>0</v>
      </c>
      <c r="BF1595" s="242">
        <f>IF(N1595="snížená",J1595,0)</f>
        <v>0</v>
      </c>
      <c r="BG1595" s="242">
        <f>IF(N1595="zákl. přenesená",J1595,0)</f>
        <v>0</v>
      </c>
      <c r="BH1595" s="242">
        <f>IF(N1595="sníž. přenesená",J1595,0)</f>
        <v>0</v>
      </c>
      <c r="BI1595" s="242">
        <f>IF(N1595="nulová",J1595,0)</f>
        <v>0</v>
      </c>
      <c r="BJ1595" s="18" t="s">
        <v>83</v>
      </c>
      <c r="BK1595" s="242">
        <f>ROUND(I1595*H1595,2)</f>
        <v>0</v>
      </c>
      <c r="BL1595" s="18" t="s">
        <v>379</v>
      </c>
      <c r="BM1595" s="241" t="s">
        <v>1816</v>
      </c>
    </row>
    <row r="1596" s="13" customFormat="1">
      <c r="A1596" s="13"/>
      <c r="B1596" s="243"/>
      <c r="C1596" s="244"/>
      <c r="D1596" s="245" t="s">
        <v>283</v>
      </c>
      <c r="E1596" s="246" t="s">
        <v>1</v>
      </c>
      <c r="F1596" s="247" t="s">
        <v>1807</v>
      </c>
      <c r="G1596" s="244"/>
      <c r="H1596" s="248">
        <v>245.69999999999999</v>
      </c>
      <c r="I1596" s="249"/>
      <c r="J1596" s="244"/>
      <c r="K1596" s="244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4" t="s">
        <v>283</v>
      </c>
      <c r="AU1596" s="254" t="s">
        <v>85</v>
      </c>
      <c r="AV1596" s="13" t="s">
        <v>85</v>
      </c>
      <c r="AW1596" s="13" t="s">
        <v>32</v>
      </c>
      <c r="AX1596" s="13" t="s">
        <v>76</v>
      </c>
      <c r="AY1596" s="254" t="s">
        <v>274</v>
      </c>
    </row>
    <row r="1597" s="14" customFormat="1">
      <c r="A1597" s="14"/>
      <c r="B1597" s="255"/>
      <c r="C1597" s="256"/>
      <c r="D1597" s="245" t="s">
        <v>283</v>
      </c>
      <c r="E1597" s="257" t="s">
        <v>1</v>
      </c>
      <c r="F1597" s="258" t="s">
        <v>285</v>
      </c>
      <c r="G1597" s="256"/>
      <c r="H1597" s="259">
        <v>245.69999999999999</v>
      </c>
      <c r="I1597" s="260"/>
      <c r="J1597" s="256"/>
      <c r="K1597" s="256"/>
      <c r="L1597" s="261"/>
      <c r="M1597" s="262"/>
      <c r="N1597" s="263"/>
      <c r="O1597" s="263"/>
      <c r="P1597" s="263"/>
      <c r="Q1597" s="263"/>
      <c r="R1597" s="263"/>
      <c r="S1597" s="263"/>
      <c r="T1597" s="26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5" t="s">
        <v>283</v>
      </c>
      <c r="AU1597" s="265" t="s">
        <v>85</v>
      </c>
      <c r="AV1597" s="14" t="s">
        <v>106</v>
      </c>
      <c r="AW1597" s="14" t="s">
        <v>32</v>
      </c>
      <c r="AX1597" s="14" t="s">
        <v>76</v>
      </c>
      <c r="AY1597" s="265" t="s">
        <v>274</v>
      </c>
    </row>
    <row r="1598" s="15" customFormat="1">
      <c r="A1598" s="15"/>
      <c r="B1598" s="266"/>
      <c r="C1598" s="267"/>
      <c r="D1598" s="245" t="s">
        <v>283</v>
      </c>
      <c r="E1598" s="268" t="s">
        <v>1</v>
      </c>
      <c r="F1598" s="269" t="s">
        <v>286</v>
      </c>
      <c r="G1598" s="267"/>
      <c r="H1598" s="270">
        <v>245.69999999999999</v>
      </c>
      <c r="I1598" s="271"/>
      <c r="J1598" s="267"/>
      <c r="K1598" s="267"/>
      <c r="L1598" s="272"/>
      <c r="M1598" s="273"/>
      <c r="N1598" s="274"/>
      <c r="O1598" s="274"/>
      <c r="P1598" s="274"/>
      <c r="Q1598" s="274"/>
      <c r="R1598" s="274"/>
      <c r="S1598" s="274"/>
      <c r="T1598" s="27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76" t="s">
        <v>283</v>
      </c>
      <c r="AU1598" s="276" t="s">
        <v>85</v>
      </c>
      <c r="AV1598" s="15" t="s">
        <v>281</v>
      </c>
      <c r="AW1598" s="15" t="s">
        <v>32</v>
      </c>
      <c r="AX1598" s="15" t="s">
        <v>83</v>
      </c>
      <c r="AY1598" s="276" t="s">
        <v>274</v>
      </c>
    </row>
    <row r="1599" s="2" customFormat="1" ht="16.5" customHeight="1">
      <c r="A1599" s="39"/>
      <c r="B1599" s="40"/>
      <c r="C1599" s="287" t="s">
        <v>1817</v>
      </c>
      <c r="D1599" s="287" t="s">
        <v>385</v>
      </c>
      <c r="E1599" s="288" t="s">
        <v>1818</v>
      </c>
      <c r="F1599" s="289" t="s">
        <v>1819</v>
      </c>
      <c r="G1599" s="290" t="s">
        <v>398</v>
      </c>
      <c r="H1599" s="291">
        <v>245.69999999999999</v>
      </c>
      <c r="I1599" s="292"/>
      <c r="J1599" s="293">
        <f>ROUND(I1599*H1599,2)</f>
        <v>0</v>
      </c>
      <c r="K1599" s="289" t="s">
        <v>1</v>
      </c>
      <c r="L1599" s="294"/>
      <c r="M1599" s="295" t="s">
        <v>1</v>
      </c>
      <c r="N1599" s="296" t="s">
        <v>41</v>
      </c>
      <c r="O1599" s="92"/>
      <c r="P1599" s="239">
        <f>O1599*H1599</f>
        <v>0</v>
      </c>
      <c r="Q1599" s="239">
        <v>0</v>
      </c>
      <c r="R1599" s="239">
        <f>Q1599*H1599</f>
        <v>0</v>
      </c>
      <c r="S1599" s="239">
        <v>0</v>
      </c>
      <c r="T1599" s="240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41" t="s">
        <v>510</v>
      </c>
      <c r="AT1599" s="241" t="s">
        <v>385</v>
      </c>
      <c r="AU1599" s="241" t="s">
        <v>85</v>
      </c>
      <c r="AY1599" s="18" t="s">
        <v>274</v>
      </c>
      <c r="BE1599" s="242">
        <f>IF(N1599="základní",J1599,0)</f>
        <v>0</v>
      </c>
      <c r="BF1599" s="242">
        <f>IF(N1599="snížená",J1599,0)</f>
        <v>0</v>
      </c>
      <c r="BG1599" s="242">
        <f>IF(N1599="zákl. přenesená",J1599,0)</f>
        <v>0</v>
      </c>
      <c r="BH1599" s="242">
        <f>IF(N1599="sníž. přenesená",J1599,0)</f>
        <v>0</v>
      </c>
      <c r="BI1599" s="242">
        <f>IF(N1599="nulová",J1599,0)</f>
        <v>0</v>
      </c>
      <c r="BJ1599" s="18" t="s">
        <v>83</v>
      </c>
      <c r="BK1599" s="242">
        <f>ROUND(I1599*H1599,2)</f>
        <v>0</v>
      </c>
      <c r="BL1599" s="18" t="s">
        <v>379</v>
      </c>
      <c r="BM1599" s="241" t="s">
        <v>1820</v>
      </c>
    </row>
    <row r="1600" s="2" customFormat="1" ht="24.15" customHeight="1">
      <c r="A1600" s="39"/>
      <c r="B1600" s="40"/>
      <c r="C1600" s="230" t="s">
        <v>1821</v>
      </c>
      <c r="D1600" s="230" t="s">
        <v>276</v>
      </c>
      <c r="E1600" s="231" t="s">
        <v>1822</v>
      </c>
      <c r="F1600" s="232" t="s">
        <v>1823</v>
      </c>
      <c r="G1600" s="233" t="s">
        <v>1692</v>
      </c>
      <c r="H1600" s="297"/>
      <c r="I1600" s="235"/>
      <c r="J1600" s="236">
        <f>ROUND(I1600*H1600,2)</f>
        <v>0</v>
      </c>
      <c r="K1600" s="232" t="s">
        <v>280</v>
      </c>
      <c r="L1600" s="45"/>
      <c r="M1600" s="237" t="s">
        <v>1</v>
      </c>
      <c r="N1600" s="238" t="s">
        <v>41</v>
      </c>
      <c r="O1600" s="92"/>
      <c r="P1600" s="239">
        <f>O1600*H1600</f>
        <v>0</v>
      </c>
      <c r="Q1600" s="239">
        <v>0</v>
      </c>
      <c r="R1600" s="239">
        <f>Q1600*H1600</f>
        <v>0</v>
      </c>
      <c r="S1600" s="239">
        <v>0</v>
      </c>
      <c r="T1600" s="240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41" t="s">
        <v>379</v>
      </c>
      <c r="AT1600" s="241" t="s">
        <v>276</v>
      </c>
      <c r="AU1600" s="241" t="s">
        <v>85</v>
      </c>
      <c r="AY1600" s="18" t="s">
        <v>274</v>
      </c>
      <c r="BE1600" s="242">
        <f>IF(N1600="základní",J1600,0)</f>
        <v>0</v>
      </c>
      <c r="BF1600" s="242">
        <f>IF(N1600="snížená",J1600,0)</f>
        <v>0</v>
      </c>
      <c r="BG1600" s="242">
        <f>IF(N1600="zákl. přenesená",J1600,0)</f>
        <v>0</v>
      </c>
      <c r="BH1600" s="242">
        <f>IF(N1600="sníž. přenesená",J1600,0)</f>
        <v>0</v>
      </c>
      <c r="BI1600" s="242">
        <f>IF(N1600="nulová",J1600,0)</f>
        <v>0</v>
      </c>
      <c r="BJ1600" s="18" t="s">
        <v>83</v>
      </c>
      <c r="BK1600" s="242">
        <f>ROUND(I1600*H1600,2)</f>
        <v>0</v>
      </c>
      <c r="BL1600" s="18" t="s">
        <v>379</v>
      </c>
      <c r="BM1600" s="241" t="s">
        <v>1824</v>
      </c>
    </row>
    <row r="1601" s="12" customFormat="1" ht="22.8" customHeight="1">
      <c r="A1601" s="12"/>
      <c r="B1601" s="214"/>
      <c r="C1601" s="215"/>
      <c r="D1601" s="216" t="s">
        <v>75</v>
      </c>
      <c r="E1601" s="228" t="s">
        <v>1825</v>
      </c>
      <c r="F1601" s="228" t="s">
        <v>1826</v>
      </c>
      <c r="G1601" s="215"/>
      <c r="H1601" s="215"/>
      <c r="I1601" s="218"/>
      <c r="J1601" s="229">
        <f>BK1601</f>
        <v>0</v>
      </c>
      <c r="K1601" s="215"/>
      <c r="L1601" s="220"/>
      <c r="M1601" s="221"/>
      <c r="N1601" s="222"/>
      <c r="O1601" s="222"/>
      <c r="P1601" s="223">
        <f>SUM(P1602:P1730)</f>
        <v>0</v>
      </c>
      <c r="Q1601" s="222"/>
      <c r="R1601" s="223">
        <f>SUM(R1602:R1730)</f>
        <v>21.764411070000001</v>
      </c>
      <c r="S1601" s="222"/>
      <c r="T1601" s="224">
        <f>SUM(T1602:T1730)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5" t="s">
        <v>85</v>
      </c>
      <c r="AT1601" s="226" t="s">
        <v>75</v>
      </c>
      <c r="AU1601" s="226" t="s">
        <v>83</v>
      </c>
      <c r="AY1601" s="225" t="s">
        <v>274</v>
      </c>
      <c r="BK1601" s="227">
        <f>SUM(BK1602:BK1730)</f>
        <v>0</v>
      </c>
    </row>
    <row r="1602" s="2" customFormat="1" ht="24.15" customHeight="1">
      <c r="A1602" s="39"/>
      <c r="B1602" s="40"/>
      <c r="C1602" s="230" t="s">
        <v>1827</v>
      </c>
      <c r="D1602" s="230" t="s">
        <v>276</v>
      </c>
      <c r="E1602" s="231" t="s">
        <v>1828</v>
      </c>
      <c r="F1602" s="232" t="s">
        <v>1829</v>
      </c>
      <c r="G1602" s="233" t="s">
        <v>279</v>
      </c>
      <c r="H1602" s="234">
        <v>3113.3800000000001</v>
      </c>
      <c r="I1602" s="235"/>
      <c r="J1602" s="236">
        <f>ROUND(I1602*H1602,2)</f>
        <v>0</v>
      </c>
      <c r="K1602" s="232" t="s">
        <v>280</v>
      </c>
      <c r="L1602" s="45"/>
      <c r="M1602" s="237" t="s">
        <v>1</v>
      </c>
      <c r="N1602" s="238" t="s">
        <v>41</v>
      </c>
      <c r="O1602" s="92"/>
      <c r="P1602" s="239">
        <f>O1602*H1602</f>
        <v>0</v>
      </c>
      <c r="Q1602" s="239">
        <v>0</v>
      </c>
      <c r="R1602" s="239">
        <f>Q1602*H1602</f>
        <v>0</v>
      </c>
      <c r="S1602" s="239">
        <v>0</v>
      </c>
      <c r="T1602" s="240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41" t="s">
        <v>281</v>
      </c>
      <c r="AT1602" s="241" t="s">
        <v>276</v>
      </c>
      <c r="AU1602" s="241" t="s">
        <v>85</v>
      </c>
      <c r="AY1602" s="18" t="s">
        <v>274</v>
      </c>
      <c r="BE1602" s="242">
        <f>IF(N1602="základní",J1602,0)</f>
        <v>0</v>
      </c>
      <c r="BF1602" s="242">
        <f>IF(N1602="snížená",J1602,0)</f>
        <v>0</v>
      </c>
      <c r="BG1602" s="242">
        <f>IF(N1602="zákl. přenesená",J1602,0)</f>
        <v>0</v>
      </c>
      <c r="BH1602" s="242">
        <f>IF(N1602="sníž. přenesená",J1602,0)</f>
        <v>0</v>
      </c>
      <c r="BI1602" s="242">
        <f>IF(N1602="nulová",J1602,0)</f>
        <v>0</v>
      </c>
      <c r="BJ1602" s="18" t="s">
        <v>83</v>
      </c>
      <c r="BK1602" s="242">
        <f>ROUND(I1602*H1602,2)</f>
        <v>0</v>
      </c>
      <c r="BL1602" s="18" t="s">
        <v>281</v>
      </c>
      <c r="BM1602" s="241" t="s">
        <v>1830</v>
      </c>
    </row>
    <row r="1603" s="16" customFormat="1">
      <c r="A1603" s="16"/>
      <c r="B1603" s="277"/>
      <c r="C1603" s="278"/>
      <c r="D1603" s="245" t="s">
        <v>283</v>
      </c>
      <c r="E1603" s="279" t="s">
        <v>1</v>
      </c>
      <c r="F1603" s="280" t="s">
        <v>1831</v>
      </c>
      <c r="G1603" s="278"/>
      <c r="H1603" s="279" t="s">
        <v>1</v>
      </c>
      <c r="I1603" s="281"/>
      <c r="J1603" s="278"/>
      <c r="K1603" s="278"/>
      <c r="L1603" s="282"/>
      <c r="M1603" s="283"/>
      <c r="N1603" s="284"/>
      <c r="O1603" s="284"/>
      <c r="P1603" s="284"/>
      <c r="Q1603" s="284"/>
      <c r="R1603" s="284"/>
      <c r="S1603" s="284"/>
      <c r="T1603" s="285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T1603" s="286" t="s">
        <v>283</v>
      </c>
      <c r="AU1603" s="286" t="s">
        <v>85</v>
      </c>
      <c r="AV1603" s="16" t="s">
        <v>83</v>
      </c>
      <c r="AW1603" s="16" t="s">
        <v>32</v>
      </c>
      <c r="AX1603" s="16" t="s">
        <v>76</v>
      </c>
      <c r="AY1603" s="286" t="s">
        <v>274</v>
      </c>
    </row>
    <row r="1604" s="13" customFormat="1">
      <c r="A1604" s="13"/>
      <c r="B1604" s="243"/>
      <c r="C1604" s="244"/>
      <c r="D1604" s="245" t="s">
        <v>283</v>
      </c>
      <c r="E1604" s="246" t="s">
        <v>1</v>
      </c>
      <c r="F1604" s="247" t="s">
        <v>1832</v>
      </c>
      <c r="G1604" s="244"/>
      <c r="H1604" s="248">
        <v>386.5</v>
      </c>
      <c r="I1604" s="249"/>
      <c r="J1604" s="244"/>
      <c r="K1604" s="244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4" t="s">
        <v>283</v>
      </c>
      <c r="AU1604" s="254" t="s">
        <v>85</v>
      </c>
      <c r="AV1604" s="13" t="s">
        <v>85</v>
      </c>
      <c r="AW1604" s="13" t="s">
        <v>32</v>
      </c>
      <c r="AX1604" s="13" t="s">
        <v>76</v>
      </c>
      <c r="AY1604" s="254" t="s">
        <v>274</v>
      </c>
    </row>
    <row r="1605" s="14" customFormat="1">
      <c r="A1605" s="14"/>
      <c r="B1605" s="255"/>
      <c r="C1605" s="256"/>
      <c r="D1605" s="245" t="s">
        <v>283</v>
      </c>
      <c r="E1605" s="257" t="s">
        <v>1</v>
      </c>
      <c r="F1605" s="258" t="s">
        <v>285</v>
      </c>
      <c r="G1605" s="256"/>
      <c r="H1605" s="259">
        <v>386.5</v>
      </c>
      <c r="I1605" s="260"/>
      <c r="J1605" s="256"/>
      <c r="K1605" s="256"/>
      <c r="L1605" s="261"/>
      <c r="M1605" s="262"/>
      <c r="N1605" s="263"/>
      <c r="O1605" s="263"/>
      <c r="P1605" s="263"/>
      <c r="Q1605" s="263"/>
      <c r="R1605" s="263"/>
      <c r="S1605" s="263"/>
      <c r="T1605" s="26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5" t="s">
        <v>283</v>
      </c>
      <c r="AU1605" s="265" t="s">
        <v>85</v>
      </c>
      <c r="AV1605" s="14" t="s">
        <v>106</v>
      </c>
      <c r="AW1605" s="14" t="s">
        <v>32</v>
      </c>
      <c r="AX1605" s="14" t="s">
        <v>76</v>
      </c>
      <c r="AY1605" s="265" t="s">
        <v>274</v>
      </c>
    </row>
    <row r="1606" s="16" customFormat="1">
      <c r="A1606" s="16"/>
      <c r="B1606" s="277"/>
      <c r="C1606" s="278"/>
      <c r="D1606" s="245" t="s">
        <v>283</v>
      </c>
      <c r="E1606" s="279" t="s">
        <v>1</v>
      </c>
      <c r="F1606" s="280" t="s">
        <v>1833</v>
      </c>
      <c r="G1606" s="278"/>
      <c r="H1606" s="279" t="s">
        <v>1</v>
      </c>
      <c r="I1606" s="281"/>
      <c r="J1606" s="278"/>
      <c r="K1606" s="278"/>
      <c r="L1606" s="282"/>
      <c r="M1606" s="283"/>
      <c r="N1606" s="284"/>
      <c r="O1606" s="284"/>
      <c r="P1606" s="284"/>
      <c r="Q1606" s="284"/>
      <c r="R1606" s="284"/>
      <c r="S1606" s="284"/>
      <c r="T1606" s="285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T1606" s="286" t="s">
        <v>283</v>
      </c>
      <c r="AU1606" s="286" t="s">
        <v>85</v>
      </c>
      <c r="AV1606" s="16" t="s">
        <v>83</v>
      </c>
      <c r="AW1606" s="16" t="s">
        <v>32</v>
      </c>
      <c r="AX1606" s="16" t="s">
        <v>76</v>
      </c>
      <c r="AY1606" s="286" t="s">
        <v>274</v>
      </c>
    </row>
    <row r="1607" s="13" customFormat="1">
      <c r="A1607" s="13"/>
      <c r="B1607" s="243"/>
      <c r="C1607" s="244"/>
      <c r="D1607" s="245" t="s">
        <v>283</v>
      </c>
      <c r="E1607" s="246" t="s">
        <v>1</v>
      </c>
      <c r="F1607" s="247" t="s">
        <v>1834</v>
      </c>
      <c r="G1607" s="244"/>
      <c r="H1607" s="248">
        <v>302.69999999999999</v>
      </c>
      <c r="I1607" s="249"/>
      <c r="J1607" s="244"/>
      <c r="K1607" s="244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4" t="s">
        <v>283</v>
      </c>
      <c r="AU1607" s="254" t="s">
        <v>85</v>
      </c>
      <c r="AV1607" s="13" t="s">
        <v>85</v>
      </c>
      <c r="AW1607" s="13" t="s">
        <v>32</v>
      </c>
      <c r="AX1607" s="13" t="s">
        <v>76</v>
      </c>
      <c r="AY1607" s="254" t="s">
        <v>274</v>
      </c>
    </row>
    <row r="1608" s="13" customFormat="1">
      <c r="A1608" s="13"/>
      <c r="B1608" s="243"/>
      <c r="C1608" s="244"/>
      <c r="D1608" s="245" t="s">
        <v>283</v>
      </c>
      <c r="E1608" s="246" t="s">
        <v>1</v>
      </c>
      <c r="F1608" s="247" t="s">
        <v>1835</v>
      </c>
      <c r="G1608" s="244"/>
      <c r="H1608" s="248">
        <v>4.0800000000000001</v>
      </c>
      <c r="I1608" s="249"/>
      <c r="J1608" s="244"/>
      <c r="K1608" s="244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4" t="s">
        <v>283</v>
      </c>
      <c r="AU1608" s="254" t="s">
        <v>85</v>
      </c>
      <c r="AV1608" s="13" t="s">
        <v>85</v>
      </c>
      <c r="AW1608" s="13" t="s">
        <v>32</v>
      </c>
      <c r="AX1608" s="13" t="s">
        <v>76</v>
      </c>
      <c r="AY1608" s="254" t="s">
        <v>274</v>
      </c>
    </row>
    <row r="1609" s="14" customFormat="1">
      <c r="A1609" s="14"/>
      <c r="B1609" s="255"/>
      <c r="C1609" s="256"/>
      <c r="D1609" s="245" t="s">
        <v>283</v>
      </c>
      <c r="E1609" s="257" t="s">
        <v>1</v>
      </c>
      <c r="F1609" s="258" t="s">
        <v>285</v>
      </c>
      <c r="G1609" s="256"/>
      <c r="H1609" s="259">
        <v>306.77999999999997</v>
      </c>
      <c r="I1609" s="260"/>
      <c r="J1609" s="256"/>
      <c r="K1609" s="256"/>
      <c r="L1609" s="261"/>
      <c r="M1609" s="262"/>
      <c r="N1609" s="263"/>
      <c r="O1609" s="263"/>
      <c r="P1609" s="263"/>
      <c r="Q1609" s="263"/>
      <c r="R1609" s="263"/>
      <c r="S1609" s="263"/>
      <c r="T1609" s="26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5" t="s">
        <v>283</v>
      </c>
      <c r="AU1609" s="265" t="s">
        <v>85</v>
      </c>
      <c r="AV1609" s="14" t="s">
        <v>106</v>
      </c>
      <c r="AW1609" s="14" t="s">
        <v>32</v>
      </c>
      <c r="AX1609" s="14" t="s">
        <v>76</v>
      </c>
      <c r="AY1609" s="265" t="s">
        <v>274</v>
      </c>
    </row>
    <row r="1610" s="16" customFormat="1">
      <c r="A1610" s="16"/>
      <c r="B1610" s="277"/>
      <c r="C1610" s="278"/>
      <c r="D1610" s="245" t="s">
        <v>283</v>
      </c>
      <c r="E1610" s="279" t="s">
        <v>1</v>
      </c>
      <c r="F1610" s="280" t="s">
        <v>1836</v>
      </c>
      <c r="G1610" s="278"/>
      <c r="H1610" s="279" t="s">
        <v>1</v>
      </c>
      <c r="I1610" s="281"/>
      <c r="J1610" s="278"/>
      <c r="K1610" s="278"/>
      <c r="L1610" s="282"/>
      <c r="M1610" s="283"/>
      <c r="N1610" s="284"/>
      <c r="O1610" s="284"/>
      <c r="P1610" s="284"/>
      <c r="Q1610" s="284"/>
      <c r="R1610" s="284"/>
      <c r="S1610" s="284"/>
      <c r="T1610" s="285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6" t="s">
        <v>283</v>
      </c>
      <c r="AU1610" s="286" t="s">
        <v>85</v>
      </c>
      <c r="AV1610" s="16" t="s">
        <v>83</v>
      </c>
      <c r="AW1610" s="16" t="s">
        <v>32</v>
      </c>
      <c r="AX1610" s="16" t="s">
        <v>76</v>
      </c>
      <c r="AY1610" s="286" t="s">
        <v>274</v>
      </c>
    </row>
    <row r="1611" s="13" customFormat="1">
      <c r="A1611" s="13"/>
      <c r="B1611" s="243"/>
      <c r="C1611" s="244"/>
      <c r="D1611" s="245" t="s">
        <v>283</v>
      </c>
      <c r="E1611" s="246" t="s">
        <v>1</v>
      </c>
      <c r="F1611" s="247" t="s">
        <v>1837</v>
      </c>
      <c r="G1611" s="244"/>
      <c r="H1611" s="248">
        <v>980.20000000000005</v>
      </c>
      <c r="I1611" s="249"/>
      <c r="J1611" s="244"/>
      <c r="K1611" s="244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4" t="s">
        <v>283</v>
      </c>
      <c r="AU1611" s="254" t="s">
        <v>85</v>
      </c>
      <c r="AV1611" s="13" t="s">
        <v>85</v>
      </c>
      <c r="AW1611" s="13" t="s">
        <v>32</v>
      </c>
      <c r="AX1611" s="13" t="s">
        <v>76</v>
      </c>
      <c r="AY1611" s="254" t="s">
        <v>274</v>
      </c>
    </row>
    <row r="1612" s="14" customFormat="1">
      <c r="A1612" s="14"/>
      <c r="B1612" s="255"/>
      <c r="C1612" s="256"/>
      <c r="D1612" s="245" t="s">
        <v>283</v>
      </c>
      <c r="E1612" s="257" t="s">
        <v>1</v>
      </c>
      <c r="F1612" s="258" t="s">
        <v>285</v>
      </c>
      <c r="G1612" s="256"/>
      <c r="H1612" s="259">
        <v>980.20000000000005</v>
      </c>
      <c r="I1612" s="260"/>
      <c r="J1612" s="256"/>
      <c r="K1612" s="256"/>
      <c r="L1612" s="261"/>
      <c r="M1612" s="262"/>
      <c r="N1612" s="263"/>
      <c r="O1612" s="263"/>
      <c r="P1612" s="263"/>
      <c r="Q1612" s="263"/>
      <c r="R1612" s="263"/>
      <c r="S1612" s="263"/>
      <c r="T1612" s="26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5" t="s">
        <v>283</v>
      </c>
      <c r="AU1612" s="265" t="s">
        <v>85</v>
      </c>
      <c r="AV1612" s="14" t="s">
        <v>106</v>
      </c>
      <c r="AW1612" s="14" t="s">
        <v>32</v>
      </c>
      <c r="AX1612" s="14" t="s">
        <v>76</v>
      </c>
      <c r="AY1612" s="265" t="s">
        <v>274</v>
      </c>
    </row>
    <row r="1613" s="16" customFormat="1">
      <c r="A1613" s="16"/>
      <c r="B1613" s="277"/>
      <c r="C1613" s="278"/>
      <c r="D1613" s="245" t="s">
        <v>283</v>
      </c>
      <c r="E1613" s="279" t="s">
        <v>1</v>
      </c>
      <c r="F1613" s="280" t="s">
        <v>1838</v>
      </c>
      <c r="G1613" s="278"/>
      <c r="H1613" s="279" t="s">
        <v>1</v>
      </c>
      <c r="I1613" s="281"/>
      <c r="J1613" s="278"/>
      <c r="K1613" s="278"/>
      <c r="L1613" s="282"/>
      <c r="M1613" s="283"/>
      <c r="N1613" s="284"/>
      <c r="O1613" s="284"/>
      <c r="P1613" s="284"/>
      <c r="Q1613" s="284"/>
      <c r="R1613" s="284"/>
      <c r="S1613" s="284"/>
      <c r="T1613" s="285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86" t="s">
        <v>283</v>
      </c>
      <c r="AU1613" s="286" t="s">
        <v>85</v>
      </c>
      <c r="AV1613" s="16" t="s">
        <v>83</v>
      </c>
      <c r="AW1613" s="16" t="s">
        <v>32</v>
      </c>
      <c r="AX1613" s="16" t="s">
        <v>76</v>
      </c>
      <c r="AY1613" s="286" t="s">
        <v>274</v>
      </c>
    </row>
    <row r="1614" s="13" customFormat="1">
      <c r="A1614" s="13"/>
      <c r="B1614" s="243"/>
      <c r="C1614" s="244"/>
      <c r="D1614" s="245" t="s">
        <v>283</v>
      </c>
      <c r="E1614" s="246" t="s">
        <v>1</v>
      </c>
      <c r="F1614" s="247" t="s">
        <v>1839</v>
      </c>
      <c r="G1614" s="244"/>
      <c r="H1614" s="248">
        <v>381.19999999999999</v>
      </c>
      <c r="I1614" s="249"/>
      <c r="J1614" s="244"/>
      <c r="K1614" s="244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4" t="s">
        <v>283</v>
      </c>
      <c r="AU1614" s="254" t="s">
        <v>85</v>
      </c>
      <c r="AV1614" s="13" t="s">
        <v>85</v>
      </c>
      <c r="AW1614" s="13" t="s">
        <v>32</v>
      </c>
      <c r="AX1614" s="13" t="s">
        <v>76</v>
      </c>
      <c r="AY1614" s="254" t="s">
        <v>274</v>
      </c>
    </row>
    <row r="1615" s="14" customFormat="1">
      <c r="A1615" s="14"/>
      <c r="B1615" s="255"/>
      <c r="C1615" s="256"/>
      <c r="D1615" s="245" t="s">
        <v>283</v>
      </c>
      <c r="E1615" s="257" t="s">
        <v>1</v>
      </c>
      <c r="F1615" s="258" t="s">
        <v>285</v>
      </c>
      <c r="G1615" s="256"/>
      <c r="H1615" s="259">
        <v>381.19999999999999</v>
      </c>
      <c r="I1615" s="260"/>
      <c r="J1615" s="256"/>
      <c r="K1615" s="256"/>
      <c r="L1615" s="261"/>
      <c r="M1615" s="262"/>
      <c r="N1615" s="263"/>
      <c r="O1615" s="263"/>
      <c r="P1615" s="263"/>
      <c r="Q1615" s="263"/>
      <c r="R1615" s="263"/>
      <c r="S1615" s="263"/>
      <c r="T1615" s="26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5" t="s">
        <v>283</v>
      </c>
      <c r="AU1615" s="265" t="s">
        <v>85</v>
      </c>
      <c r="AV1615" s="14" t="s">
        <v>106</v>
      </c>
      <c r="AW1615" s="14" t="s">
        <v>32</v>
      </c>
      <c r="AX1615" s="14" t="s">
        <v>76</v>
      </c>
      <c r="AY1615" s="265" t="s">
        <v>274</v>
      </c>
    </row>
    <row r="1616" s="16" customFormat="1">
      <c r="A1616" s="16"/>
      <c r="B1616" s="277"/>
      <c r="C1616" s="278"/>
      <c r="D1616" s="245" t="s">
        <v>283</v>
      </c>
      <c r="E1616" s="279" t="s">
        <v>1</v>
      </c>
      <c r="F1616" s="280" t="s">
        <v>1840</v>
      </c>
      <c r="G1616" s="278"/>
      <c r="H1616" s="279" t="s">
        <v>1</v>
      </c>
      <c r="I1616" s="281"/>
      <c r="J1616" s="278"/>
      <c r="K1616" s="278"/>
      <c r="L1616" s="282"/>
      <c r="M1616" s="283"/>
      <c r="N1616" s="284"/>
      <c r="O1616" s="284"/>
      <c r="P1616" s="284"/>
      <c r="Q1616" s="284"/>
      <c r="R1616" s="284"/>
      <c r="S1616" s="284"/>
      <c r="T1616" s="285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86" t="s">
        <v>283</v>
      </c>
      <c r="AU1616" s="286" t="s">
        <v>85</v>
      </c>
      <c r="AV1616" s="16" t="s">
        <v>83</v>
      </c>
      <c r="AW1616" s="16" t="s">
        <v>32</v>
      </c>
      <c r="AX1616" s="16" t="s">
        <v>76</v>
      </c>
      <c r="AY1616" s="286" t="s">
        <v>274</v>
      </c>
    </row>
    <row r="1617" s="13" customFormat="1">
      <c r="A1617" s="13"/>
      <c r="B1617" s="243"/>
      <c r="C1617" s="244"/>
      <c r="D1617" s="245" t="s">
        <v>283</v>
      </c>
      <c r="E1617" s="246" t="s">
        <v>1</v>
      </c>
      <c r="F1617" s="247" t="s">
        <v>1841</v>
      </c>
      <c r="G1617" s="244"/>
      <c r="H1617" s="248">
        <v>78.5</v>
      </c>
      <c r="I1617" s="249"/>
      <c r="J1617" s="244"/>
      <c r="K1617" s="244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4" t="s">
        <v>283</v>
      </c>
      <c r="AU1617" s="254" t="s">
        <v>85</v>
      </c>
      <c r="AV1617" s="13" t="s">
        <v>85</v>
      </c>
      <c r="AW1617" s="13" t="s">
        <v>32</v>
      </c>
      <c r="AX1617" s="13" t="s">
        <v>76</v>
      </c>
      <c r="AY1617" s="254" t="s">
        <v>274</v>
      </c>
    </row>
    <row r="1618" s="13" customFormat="1">
      <c r="A1618" s="13"/>
      <c r="B1618" s="243"/>
      <c r="C1618" s="244"/>
      <c r="D1618" s="245" t="s">
        <v>283</v>
      </c>
      <c r="E1618" s="246" t="s">
        <v>1</v>
      </c>
      <c r="F1618" s="247" t="s">
        <v>1837</v>
      </c>
      <c r="G1618" s="244"/>
      <c r="H1618" s="248">
        <v>980.20000000000005</v>
      </c>
      <c r="I1618" s="249"/>
      <c r="J1618" s="244"/>
      <c r="K1618" s="244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4" t="s">
        <v>283</v>
      </c>
      <c r="AU1618" s="254" t="s">
        <v>85</v>
      </c>
      <c r="AV1618" s="13" t="s">
        <v>85</v>
      </c>
      <c r="AW1618" s="13" t="s">
        <v>32</v>
      </c>
      <c r="AX1618" s="13" t="s">
        <v>76</v>
      </c>
      <c r="AY1618" s="254" t="s">
        <v>274</v>
      </c>
    </row>
    <row r="1619" s="14" customFormat="1">
      <c r="A1619" s="14"/>
      <c r="B1619" s="255"/>
      <c r="C1619" s="256"/>
      <c r="D1619" s="245" t="s">
        <v>283</v>
      </c>
      <c r="E1619" s="257" t="s">
        <v>1</v>
      </c>
      <c r="F1619" s="258" t="s">
        <v>285</v>
      </c>
      <c r="G1619" s="256"/>
      <c r="H1619" s="259">
        <v>1058.7000000000001</v>
      </c>
      <c r="I1619" s="260"/>
      <c r="J1619" s="256"/>
      <c r="K1619" s="256"/>
      <c r="L1619" s="261"/>
      <c r="M1619" s="262"/>
      <c r="N1619" s="263"/>
      <c r="O1619" s="263"/>
      <c r="P1619" s="263"/>
      <c r="Q1619" s="263"/>
      <c r="R1619" s="263"/>
      <c r="S1619" s="263"/>
      <c r="T1619" s="26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5" t="s">
        <v>283</v>
      </c>
      <c r="AU1619" s="265" t="s">
        <v>85</v>
      </c>
      <c r="AV1619" s="14" t="s">
        <v>106</v>
      </c>
      <c r="AW1619" s="14" t="s">
        <v>32</v>
      </c>
      <c r="AX1619" s="14" t="s">
        <v>76</v>
      </c>
      <c r="AY1619" s="265" t="s">
        <v>274</v>
      </c>
    </row>
    <row r="1620" s="15" customFormat="1">
      <c r="A1620" s="15"/>
      <c r="B1620" s="266"/>
      <c r="C1620" s="267"/>
      <c r="D1620" s="245" t="s">
        <v>283</v>
      </c>
      <c r="E1620" s="268" t="s">
        <v>1</v>
      </c>
      <c r="F1620" s="269" t="s">
        <v>286</v>
      </c>
      <c r="G1620" s="267"/>
      <c r="H1620" s="270">
        <v>3113.3800000000001</v>
      </c>
      <c r="I1620" s="271"/>
      <c r="J1620" s="267"/>
      <c r="K1620" s="267"/>
      <c r="L1620" s="272"/>
      <c r="M1620" s="273"/>
      <c r="N1620" s="274"/>
      <c r="O1620" s="274"/>
      <c r="P1620" s="274"/>
      <c r="Q1620" s="274"/>
      <c r="R1620" s="274"/>
      <c r="S1620" s="274"/>
      <c r="T1620" s="27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76" t="s">
        <v>283</v>
      </c>
      <c r="AU1620" s="276" t="s">
        <v>85</v>
      </c>
      <c r="AV1620" s="15" t="s">
        <v>281</v>
      </c>
      <c r="AW1620" s="15" t="s">
        <v>32</v>
      </c>
      <c r="AX1620" s="15" t="s">
        <v>83</v>
      </c>
      <c r="AY1620" s="276" t="s">
        <v>274</v>
      </c>
    </row>
    <row r="1621" s="2" customFormat="1" ht="24.15" customHeight="1">
      <c r="A1621" s="39"/>
      <c r="B1621" s="40"/>
      <c r="C1621" s="287" t="s">
        <v>1842</v>
      </c>
      <c r="D1621" s="287" t="s">
        <v>385</v>
      </c>
      <c r="E1621" s="288" t="s">
        <v>1843</v>
      </c>
      <c r="F1621" s="289" t="s">
        <v>1844</v>
      </c>
      <c r="G1621" s="290" t="s">
        <v>279</v>
      </c>
      <c r="H1621" s="291">
        <v>394.23000000000002</v>
      </c>
      <c r="I1621" s="292"/>
      <c r="J1621" s="293">
        <f>ROUND(I1621*H1621,2)</f>
        <v>0</v>
      </c>
      <c r="K1621" s="289" t="s">
        <v>280</v>
      </c>
      <c r="L1621" s="294"/>
      <c r="M1621" s="295" t="s">
        <v>1</v>
      </c>
      <c r="N1621" s="296" t="s">
        <v>41</v>
      </c>
      <c r="O1621" s="92"/>
      <c r="P1621" s="239">
        <f>O1621*H1621</f>
        <v>0</v>
      </c>
      <c r="Q1621" s="239">
        <v>0.0011999999999999999</v>
      </c>
      <c r="R1621" s="239">
        <f>Q1621*H1621</f>
        <v>0.473076</v>
      </c>
      <c r="S1621" s="239">
        <v>0</v>
      </c>
      <c r="T1621" s="240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41" t="s">
        <v>333</v>
      </c>
      <c r="AT1621" s="241" t="s">
        <v>385</v>
      </c>
      <c r="AU1621" s="241" t="s">
        <v>85</v>
      </c>
      <c r="AY1621" s="18" t="s">
        <v>274</v>
      </c>
      <c r="BE1621" s="242">
        <f>IF(N1621="základní",J1621,0)</f>
        <v>0</v>
      </c>
      <c r="BF1621" s="242">
        <f>IF(N1621="snížená",J1621,0)</f>
        <v>0</v>
      </c>
      <c r="BG1621" s="242">
        <f>IF(N1621="zákl. přenesená",J1621,0)</f>
        <v>0</v>
      </c>
      <c r="BH1621" s="242">
        <f>IF(N1621="sníž. přenesená",J1621,0)</f>
        <v>0</v>
      </c>
      <c r="BI1621" s="242">
        <f>IF(N1621="nulová",J1621,0)</f>
        <v>0</v>
      </c>
      <c r="BJ1621" s="18" t="s">
        <v>83</v>
      </c>
      <c r="BK1621" s="242">
        <f>ROUND(I1621*H1621,2)</f>
        <v>0</v>
      </c>
      <c r="BL1621" s="18" t="s">
        <v>281</v>
      </c>
      <c r="BM1621" s="241" t="s">
        <v>1845</v>
      </c>
    </row>
    <row r="1622" s="16" customFormat="1">
      <c r="A1622" s="16"/>
      <c r="B1622" s="277"/>
      <c r="C1622" s="278"/>
      <c r="D1622" s="245" t="s">
        <v>283</v>
      </c>
      <c r="E1622" s="279" t="s">
        <v>1</v>
      </c>
      <c r="F1622" s="280" t="s">
        <v>1831</v>
      </c>
      <c r="G1622" s="278"/>
      <c r="H1622" s="279" t="s">
        <v>1</v>
      </c>
      <c r="I1622" s="281"/>
      <c r="J1622" s="278"/>
      <c r="K1622" s="278"/>
      <c r="L1622" s="282"/>
      <c r="M1622" s="283"/>
      <c r="N1622" s="284"/>
      <c r="O1622" s="284"/>
      <c r="P1622" s="284"/>
      <c r="Q1622" s="284"/>
      <c r="R1622" s="284"/>
      <c r="S1622" s="284"/>
      <c r="T1622" s="285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T1622" s="286" t="s">
        <v>283</v>
      </c>
      <c r="AU1622" s="286" t="s">
        <v>85</v>
      </c>
      <c r="AV1622" s="16" t="s">
        <v>83</v>
      </c>
      <c r="AW1622" s="16" t="s">
        <v>32</v>
      </c>
      <c r="AX1622" s="16" t="s">
        <v>76</v>
      </c>
      <c r="AY1622" s="286" t="s">
        <v>274</v>
      </c>
    </row>
    <row r="1623" s="13" customFormat="1">
      <c r="A1623" s="13"/>
      <c r="B1623" s="243"/>
      <c r="C1623" s="244"/>
      <c r="D1623" s="245" t="s">
        <v>283</v>
      </c>
      <c r="E1623" s="246" t="s">
        <v>1</v>
      </c>
      <c r="F1623" s="247" t="s">
        <v>1832</v>
      </c>
      <c r="G1623" s="244"/>
      <c r="H1623" s="248">
        <v>386.5</v>
      </c>
      <c r="I1623" s="249"/>
      <c r="J1623" s="244"/>
      <c r="K1623" s="244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4" t="s">
        <v>283</v>
      </c>
      <c r="AU1623" s="254" t="s">
        <v>85</v>
      </c>
      <c r="AV1623" s="13" t="s">
        <v>85</v>
      </c>
      <c r="AW1623" s="13" t="s">
        <v>32</v>
      </c>
      <c r="AX1623" s="13" t="s">
        <v>76</v>
      </c>
      <c r="AY1623" s="254" t="s">
        <v>274</v>
      </c>
    </row>
    <row r="1624" s="14" customFormat="1">
      <c r="A1624" s="14"/>
      <c r="B1624" s="255"/>
      <c r="C1624" s="256"/>
      <c r="D1624" s="245" t="s">
        <v>283</v>
      </c>
      <c r="E1624" s="257" t="s">
        <v>1</v>
      </c>
      <c r="F1624" s="258" t="s">
        <v>285</v>
      </c>
      <c r="G1624" s="256"/>
      <c r="H1624" s="259">
        <v>386.5</v>
      </c>
      <c r="I1624" s="260"/>
      <c r="J1624" s="256"/>
      <c r="K1624" s="256"/>
      <c r="L1624" s="261"/>
      <c r="M1624" s="262"/>
      <c r="N1624" s="263"/>
      <c r="O1624" s="263"/>
      <c r="P1624" s="263"/>
      <c r="Q1624" s="263"/>
      <c r="R1624" s="263"/>
      <c r="S1624" s="263"/>
      <c r="T1624" s="26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5" t="s">
        <v>283</v>
      </c>
      <c r="AU1624" s="265" t="s">
        <v>85</v>
      </c>
      <c r="AV1624" s="14" t="s">
        <v>106</v>
      </c>
      <c r="AW1624" s="14" t="s">
        <v>32</v>
      </c>
      <c r="AX1624" s="14" t="s">
        <v>76</v>
      </c>
      <c r="AY1624" s="265" t="s">
        <v>274</v>
      </c>
    </row>
    <row r="1625" s="15" customFormat="1">
      <c r="A1625" s="15"/>
      <c r="B1625" s="266"/>
      <c r="C1625" s="267"/>
      <c r="D1625" s="245" t="s">
        <v>283</v>
      </c>
      <c r="E1625" s="268" t="s">
        <v>1</v>
      </c>
      <c r="F1625" s="269" t="s">
        <v>286</v>
      </c>
      <c r="G1625" s="267"/>
      <c r="H1625" s="270">
        <v>386.5</v>
      </c>
      <c r="I1625" s="271"/>
      <c r="J1625" s="267"/>
      <c r="K1625" s="267"/>
      <c r="L1625" s="272"/>
      <c r="M1625" s="273"/>
      <c r="N1625" s="274"/>
      <c r="O1625" s="274"/>
      <c r="P1625" s="274"/>
      <c r="Q1625" s="274"/>
      <c r="R1625" s="274"/>
      <c r="S1625" s="274"/>
      <c r="T1625" s="27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76" t="s">
        <v>283</v>
      </c>
      <c r="AU1625" s="276" t="s">
        <v>85</v>
      </c>
      <c r="AV1625" s="15" t="s">
        <v>281</v>
      </c>
      <c r="AW1625" s="15" t="s">
        <v>32</v>
      </c>
      <c r="AX1625" s="15" t="s">
        <v>83</v>
      </c>
      <c r="AY1625" s="276" t="s">
        <v>274</v>
      </c>
    </row>
    <row r="1626" s="13" customFormat="1">
      <c r="A1626" s="13"/>
      <c r="B1626" s="243"/>
      <c r="C1626" s="244"/>
      <c r="D1626" s="245" t="s">
        <v>283</v>
      </c>
      <c r="E1626" s="244"/>
      <c r="F1626" s="247" t="s">
        <v>1846</v>
      </c>
      <c r="G1626" s="244"/>
      <c r="H1626" s="248">
        <v>394.23000000000002</v>
      </c>
      <c r="I1626" s="249"/>
      <c r="J1626" s="244"/>
      <c r="K1626" s="244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4" t="s">
        <v>283</v>
      </c>
      <c r="AU1626" s="254" t="s">
        <v>85</v>
      </c>
      <c r="AV1626" s="13" t="s">
        <v>85</v>
      </c>
      <c r="AW1626" s="13" t="s">
        <v>4</v>
      </c>
      <c r="AX1626" s="13" t="s">
        <v>83</v>
      </c>
      <c r="AY1626" s="254" t="s">
        <v>274</v>
      </c>
    </row>
    <row r="1627" s="2" customFormat="1" ht="24.15" customHeight="1">
      <c r="A1627" s="39"/>
      <c r="B1627" s="40"/>
      <c r="C1627" s="287" t="s">
        <v>1847</v>
      </c>
      <c r="D1627" s="287" t="s">
        <v>385</v>
      </c>
      <c r="E1627" s="288" t="s">
        <v>1848</v>
      </c>
      <c r="F1627" s="289" t="s">
        <v>1849</v>
      </c>
      <c r="G1627" s="290" t="s">
        <v>279</v>
      </c>
      <c r="H1627" s="291">
        <v>312.916</v>
      </c>
      <c r="I1627" s="292"/>
      <c r="J1627" s="293">
        <f>ROUND(I1627*H1627,2)</f>
        <v>0</v>
      </c>
      <c r="K1627" s="289" t="s">
        <v>280</v>
      </c>
      <c r="L1627" s="294"/>
      <c r="M1627" s="295" t="s">
        <v>1</v>
      </c>
      <c r="N1627" s="296" t="s">
        <v>41</v>
      </c>
      <c r="O1627" s="92"/>
      <c r="P1627" s="239">
        <f>O1627*H1627</f>
        <v>0</v>
      </c>
      <c r="Q1627" s="239">
        <v>0.0015</v>
      </c>
      <c r="R1627" s="239">
        <f>Q1627*H1627</f>
        <v>0.46937400000000001</v>
      </c>
      <c r="S1627" s="239">
        <v>0</v>
      </c>
      <c r="T1627" s="240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41" t="s">
        <v>333</v>
      </c>
      <c r="AT1627" s="241" t="s">
        <v>385</v>
      </c>
      <c r="AU1627" s="241" t="s">
        <v>85</v>
      </c>
      <c r="AY1627" s="18" t="s">
        <v>274</v>
      </c>
      <c r="BE1627" s="242">
        <f>IF(N1627="základní",J1627,0)</f>
        <v>0</v>
      </c>
      <c r="BF1627" s="242">
        <f>IF(N1627="snížená",J1627,0)</f>
        <v>0</v>
      </c>
      <c r="BG1627" s="242">
        <f>IF(N1627="zákl. přenesená",J1627,0)</f>
        <v>0</v>
      </c>
      <c r="BH1627" s="242">
        <f>IF(N1627="sníž. přenesená",J1627,0)</f>
        <v>0</v>
      </c>
      <c r="BI1627" s="242">
        <f>IF(N1627="nulová",J1627,0)</f>
        <v>0</v>
      </c>
      <c r="BJ1627" s="18" t="s">
        <v>83</v>
      </c>
      <c r="BK1627" s="242">
        <f>ROUND(I1627*H1627,2)</f>
        <v>0</v>
      </c>
      <c r="BL1627" s="18" t="s">
        <v>281</v>
      </c>
      <c r="BM1627" s="241" t="s">
        <v>1850</v>
      </c>
    </row>
    <row r="1628" s="16" customFormat="1">
      <c r="A1628" s="16"/>
      <c r="B1628" s="277"/>
      <c r="C1628" s="278"/>
      <c r="D1628" s="245" t="s">
        <v>283</v>
      </c>
      <c r="E1628" s="279" t="s">
        <v>1</v>
      </c>
      <c r="F1628" s="280" t="s">
        <v>1833</v>
      </c>
      <c r="G1628" s="278"/>
      <c r="H1628" s="279" t="s">
        <v>1</v>
      </c>
      <c r="I1628" s="281"/>
      <c r="J1628" s="278"/>
      <c r="K1628" s="278"/>
      <c r="L1628" s="282"/>
      <c r="M1628" s="283"/>
      <c r="N1628" s="284"/>
      <c r="O1628" s="284"/>
      <c r="P1628" s="284"/>
      <c r="Q1628" s="284"/>
      <c r="R1628" s="284"/>
      <c r="S1628" s="284"/>
      <c r="T1628" s="285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86" t="s">
        <v>283</v>
      </c>
      <c r="AU1628" s="286" t="s">
        <v>85</v>
      </c>
      <c r="AV1628" s="16" t="s">
        <v>83</v>
      </c>
      <c r="AW1628" s="16" t="s">
        <v>32</v>
      </c>
      <c r="AX1628" s="16" t="s">
        <v>76</v>
      </c>
      <c r="AY1628" s="286" t="s">
        <v>274</v>
      </c>
    </row>
    <row r="1629" s="13" customFormat="1">
      <c r="A1629" s="13"/>
      <c r="B1629" s="243"/>
      <c r="C1629" s="244"/>
      <c r="D1629" s="245" t="s">
        <v>283</v>
      </c>
      <c r="E1629" s="246" t="s">
        <v>1</v>
      </c>
      <c r="F1629" s="247" t="s">
        <v>1834</v>
      </c>
      <c r="G1629" s="244"/>
      <c r="H1629" s="248">
        <v>302.69999999999999</v>
      </c>
      <c r="I1629" s="249"/>
      <c r="J1629" s="244"/>
      <c r="K1629" s="244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4" t="s">
        <v>283</v>
      </c>
      <c r="AU1629" s="254" t="s">
        <v>85</v>
      </c>
      <c r="AV1629" s="13" t="s">
        <v>85</v>
      </c>
      <c r="AW1629" s="13" t="s">
        <v>32</v>
      </c>
      <c r="AX1629" s="13" t="s">
        <v>76</v>
      </c>
      <c r="AY1629" s="254" t="s">
        <v>274</v>
      </c>
    </row>
    <row r="1630" s="13" customFormat="1">
      <c r="A1630" s="13"/>
      <c r="B1630" s="243"/>
      <c r="C1630" s="244"/>
      <c r="D1630" s="245" t="s">
        <v>283</v>
      </c>
      <c r="E1630" s="246" t="s">
        <v>1</v>
      </c>
      <c r="F1630" s="247" t="s">
        <v>1835</v>
      </c>
      <c r="G1630" s="244"/>
      <c r="H1630" s="248">
        <v>4.0800000000000001</v>
      </c>
      <c r="I1630" s="249"/>
      <c r="J1630" s="244"/>
      <c r="K1630" s="244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4" t="s">
        <v>283</v>
      </c>
      <c r="AU1630" s="254" t="s">
        <v>85</v>
      </c>
      <c r="AV1630" s="13" t="s">
        <v>85</v>
      </c>
      <c r="AW1630" s="13" t="s">
        <v>32</v>
      </c>
      <c r="AX1630" s="13" t="s">
        <v>76</v>
      </c>
      <c r="AY1630" s="254" t="s">
        <v>274</v>
      </c>
    </row>
    <row r="1631" s="14" customFormat="1">
      <c r="A1631" s="14"/>
      <c r="B1631" s="255"/>
      <c r="C1631" s="256"/>
      <c r="D1631" s="245" t="s">
        <v>283</v>
      </c>
      <c r="E1631" s="257" t="s">
        <v>1</v>
      </c>
      <c r="F1631" s="258" t="s">
        <v>285</v>
      </c>
      <c r="G1631" s="256"/>
      <c r="H1631" s="259">
        <v>306.77999999999997</v>
      </c>
      <c r="I1631" s="260"/>
      <c r="J1631" s="256"/>
      <c r="K1631" s="256"/>
      <c r="L1631" s="261"/>
      <c r="M1631" s="262"/>
      <c r="N1631" s="263"/>
      <c r="O1631" s="263"/>
      <c r="P1631" s="263"/>
      <c r="Q1631" s="263"/>
      <c r="R1631" s="263"/>
      <c r="S1631" s="263"/>
      <c r="T1631" s="26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5" t="s">
        <v>283</v>
      </c>
      <c r="AU1631" s="265" t="s">
        <v>85</v>
      </c>
      <c r="AV1631" s="14" t="s">
        <v>106</v>
      </c>
      <c r="AW1631" s="14" t="s">
        <v>32</v>
      </c>
      <c r="AX1631" s="14" t="s">
        <v>76</v>
      </c>
      <c r="AY1631" s="265" t="s">
        <v>274</v>
      </c>
    </row>
    <row r="1632" s="15" customFormat="1">
      <c r="A1632" s="15"/>
      <c r="B1632" s="266"/>
      <c r="C1632" s="267"/>
      <c r="D1632" s="245" t="s">
        <v>283</v>
      </c>
      <c r="E1632" s="268" t="s">
        <v>1</v>
      </c>
      <c r="F1632" s="269" t="s">
        <v>286</v>
      </c>
      <c r="G1632" s="267"/>
      <c r="H1632" s="270">
        <v>306.77999999999997</v>
      </c>
      <c r="I1632" s="271"/>
      <c r="J1632" s="267"/>
      <c r="K1632" s="267"/>
      <c r="L1632" s="272"/>
      <c r="M1632" s="273"/>
      <c r="N1632" s="274"/>
      <c r="O1632" s="274"/>
      <c r="P1632" s="274"/>
      <c r="Q1632" s="274"/>
      <c r="R1632" s="274"/>
      <c r="S1632" s="274"/>
      <c r="T1632" s="27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76" t="s">
        <v>283</v>
      </c>
      <c r="AU1632" s="276" t="s">
        <v>85</v>
      </c>
      <c r="AV1632" s="15" t="s">
        <v>281</v>
      </c>
      <c r="AW1632" s="15" t="s">
        <v>32</v>
      </c>
      <c r="AX1632" s="15" t="s">
        <v>83</v>
      </c>
      <c r="AY1632" s="276" t="s">
        <v>274</v>
      </c>
    </row>
    <row r="1633" s="13" customFormat="1">
      <c r="A1633" s="13"/>
      <c r="B1633" s="243"/>
      <c r="C1633" s="244"/>
      <c r="D1633" s="245" t="s">
        <v>283</v>
      </c>
      <c r="E1633" s="244"/>
      <c r="F1633" s="247" t="s">
        <v>1851</v>
      </c>
      <c r="G1633" s="244"/>
      <c r="H1633" s="248">
        <v>312.916</v>
      </c>
      <c r="I1633" s="249"/>
      <c r="J1633" s="244"/>
      <c r="K1633" s="244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4" t="s">
        <v>283</v>
      </c>
      <c r="AU1633" s="254" t="s">
        <v>85</v>
      </c>
      <c r="AV1633" s="13" t="s">
        <v>85</v>
      </c>
      <c r="AW1633" s="13" t="s">
        <v>4</v>
      </c>
      <c r="AX1633" s="13" t="s">
        <v>83</v>
      </c>
      <c r="AY1633" s="254" t="s">
        <v>274</v>
      </c>
    </row>
    <row r="1634" s="2" customFormat="1" ht="24.15" customHeight="1">
      <c r="A1634" s="39"/>
      <c r="B1634" s="40"/>
      <c r="C1634" s="287" t="s">
        <v>1852</v>
      </c>
      <c r="D1634" s="287" t="s">
        <v>385</v>
      </c>
      <c r="E1634" s="288" t="s">
        <v>1853</v>
      </c>
      <c r="F1634" s="289" t="s">
        <v>1854</v>
      </c>
      <c r="G1634" s="290" t="s">
        <v>279</v>
      </c>
      <c r="H1634" s="291">
        <v>999.80399999999997</v>
      </c>
      <c r="I1634" s="292"/>
      <c r="J1634" s="293">
        <f>ROUND(I1634*H1634,2)</f>
        <v>0</v>
      </c>
      <c r="K1634" s="289" t="s">
        <v>280</v>
      </c>
      <c r="L1634" s="294"/>
      <c r="M1634" s="295" t="s">
        <v>1</v>
      </c>
      <c r="N1634" s="296" t="s">
        <v>41</v>
      </c>
      <c r="O1634" s="92"/>
      <c r="P1634" s="239">
        <f>O1634*H1634</f>
        <v>0</v>
      </c>
      <c r="Q1634" s="239">
        <v>0.0020999999999999999</v>
      </c>
      <c r="R1634" s="239">
        <f>Q1634*H1634</f>
        <v>2.0995884</v>
      </c>
      <c r="S1634" s="239">
        <v>0</v>
      </c>
      <c r="T1634" s="240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41" t="s">
        <v>333</v>
      </c>
      <c r="AT1634" s="241" t="s">
        <v>385</v>
      </c>
      <c r="AU1634" s="241" t="s">
        <v>85</v>
      </c>
      <c r="AY1634" s="18" t="s">
        <v>274</v>
      </c>
      <c r="BE1634" s="242">
        <f>IF(N1634="základní",J1634,0)</f>
        <v>0</v>
      </c>
      <c r="BF1634" s="242">
        <f>IF(N1634="snížená",J1634,0)</f>
        <v>0</v>
      </c>
      <c r="BG1634" s="242">
        <f>IF(N1634="zákl. přenesená",J1634,0)</f>
        <v>0</v>
      </c>
      <c r="BH1634" s="242">
        <f>IF(N1634="sníž. přenesená",J1634,0)</f>
        <v>0</v>
      </c>
      <c r="BI1634" s="242">
        <f>IF(N1634="nulová",J1634,0)</f>
        <v>0</v>
      </c>
      <c r="BJ1634" s="18" t="s">
        <v>83</v>
      </c>
      <c r="BK1634" s="242">
        <f>ROUND(I1634*H1634,2)</f>
        <v>0</v>
      </c>
      <c r="BL1634" s="18" t="s">
        <v>281</v>
      </c>
      <c r="BM1634" s="241" t="s">
        <v>1855</v>
      </c>
    </row>
    <row r="1635" s="16" customFormat="1">
      <c r="A1635" s="16"/>
      <c r="B1635" s="277"/>
      <c r="C1635" s="278"/>
      <c r="D1635" s="245" t="s">
        <v>283</v>
      </c>
      <c r="E1635" s="279" t="s">
        <v>1</v>
      </c>
      <c r="F1635" s="280" t="s">
        <v>1836</v>
      </c>
      <c r="G1635" s="278"/>
      <c r="H1635" s="279" t="s">
        <v>1</v>
      </c>
      <c r="I1635" s="281"/>
      <c r="J1635" s="278"/>
      <c r="K1635" s="278"/>
      <c r="L1635" s="282"/>
      <c r="M1635" s="283"/>
      <c r="N1635" s="284"/>
      <c r="O1635" s="284"/>
      <c r="P1635" s="284"/>
      <c r="Q1635" s="284"/>
      <c r="R1635" s="284"/>
      <c r="S1635" s="284"/>
      <c r="T1635" s="285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86" t="s">
        <v>283</v>
      </c>
      <c r="AU1635" s="286" t="s">
        <v>85</v>
      </c>
      <c r="AV1635" s="16" t="s">
        <v>83</v>
      </c>
      <c r="AW1635" s="16" t="s">
        <v>32</v>
      </c>
      <c r="AX1635" s="16" t="s">
        <v>76</v>
      </c>
      <c r="AY1635" s="286" t="s">
        <v>274</v>
      </c>
    </row>
    <row r="1636" s="13" customFormat="1">
      <c r="A1636" s="13"/>
      <c r="B1636" s="243"/>
      <c r="C1636" s="244"/>
      <c r="D1636" s="245" t="s">
        <v>283</v>
      </c>
      <c r="E1636" s="246" t="s">
        <v>1</v>
      </c>
      <c r="F1636" s="247" t="s">
        <v>1837</v>
      </c>
      <c r="G1636" s="244"/>
      <c r="H1636" s="248">
        <v>980.20000000000005</v>
      </c>
      <c r="I1636" s="249"/>
      <c r="J1636" s="244"/>
      <c r="K1636" s="244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4" t="s">
        <v>283</v>
      </c>
      <c r="AU1636" s="254" t="s">
        <v>85</v>
      </c>
      <c r="AV1636" s="13" t="s">
        <v>85</v>
      </c>
      <c r="AW1636" s="13" t="s">
        <v>32</v>
      </c>
      <c r="AX1636" s="13" t="s">
        <v>76</v>
      </c>
      <c r="AY1636" s="254" t="s">
        <v>274</v>
      </c>
    </row>
    <row r="1637" s="14" customFormat="1">
      <c r="A1637" s="14"/>
      <c r="B1637" s="255"/>
      <c r="C1637" s="256"/>
      <c r="D1637" s="245" t="s">
        <v>283</v>
      </c>
      <c r="E1637" s="257" t="s">
        <v>1</v>
      </c>
      <c r="F1637" s="258" t="s">
        <v>285</v>
      </c>
      <c r="G1637" s="256"/>
      <c r="H1637" s="259">
        <v>980.20000000000005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5" t="s">
        <v>283</v>
      </c>
      <c r="AU1637" s="265" t="s">
        <v>85</v>
      </c>
      <c r="AV1637" s="14" t="s">
        <v>106</v>
      </c>
      <c r="AW1637" s="14" t="s">
        <v>32</v>
      </c>
      <c r="AX1637" s="14" t="s">
        <v>76</v>
      </c>
      <c r="AY1637" s="265" t="s">
        <v>274</v>
      </c>
    </row>
    <row r="1638" s="15" customFormat="1">
      <c r="A1638" s="15"/>
      <c r="B1638" s="266"/>
      <c r="C1638" s="267"/>
      <c r="D1638" s="245" t="s">
        <v>283</v>
      </c>
      <c r="E1638" s="268" t="s">
        <v>1</v>
      </c>
      <c r="F1638" s="269" t="s">
        <v>286</v>
      </c>
      <c r="G1638" s="267"/>
      <c r="H1638" s="270">
        <v>980.20000000000005</v>
      </c>
      <c r="I1638" s="271"/>
      <c r="J1638" s="267"/>
      <c r="K1638" s="267"/>
      <c r="L1638" s="272"/>
      <c r="M1638" s="273"/>
      <c r="N1638" s="274"/>
      <c r="O1638" s="274"/>
      <c r="P1638" s="274"/>
      <c r="Q1638" s="274"/>
      <c r="R1638" s="274"/>
      <c r="S1638" s="274"/>
      <c r="T1638" s="27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76" t="s">
        <v>283</v>
      </c>
      <c r="AU1638" s="276" t="s">
        <v>85</v>
      </c>
      <c r="AV1638" s="15" t="s">
        <v>281</v>
      </c>
      <c r="AW1638" s="15" t="s">
        <v>32</v>
      </c>
      <c r="AX1638" s="15" t="s">
        <v>83</v>
      </c>
      <c r="AY1638" s="276" t="s">
        <v>274</v>
      </c>
    </row>
    <row r="1639" s="13" customFormat="1">
      <c r="A1639" s="13"/>
      <c r="B1639" s="243"/>
      <c r="C1639" s="244"/>
      <c r="D1639" s="245" t="s">
        <v>283</v>
      </c>
      <c r="E1639" s="244"/>
      <c r="F1639" s="247" t="s">
        <v>1856</v>
      </c>
      <c r="G1639" s="244"/>
      <c r="H1639" s="248">
        <v>999.80399999999997</v>
      </c>
      <c r="I1639" s="249"/>
      <c r="J1639" s="244"/>
      <c r="K1639" s="244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4" t="s">
        <v>283</v>
      </c>
      <c r="AU1639" s="254" t="s">
        <v>85</v>
      </c>
      <c r="AV1639" s="13" t="s">
        <v>85</v>
      </c>
      <c r="AW1639" s="13" t="s">
        <v>4</v>
      </c>
      <c r="AX1639" s="13" t="s">
        <v>83</v>
      </c>
      <c r="AY1639" s="254" t="s">
        <v>274</v>
      </c>
    </row>
    <row r="1640" s="2" customFormat="1" ht="24.15" customHeight="1">
      <c r="A1640" s="39"/>
      <c r="B1640" s="40"/>
      <c r="C1640" s="287" t="s">
        <v>1857</v>
      </c>
      <c r="D1640" s="287" t="s">
        <v>385</v>
      </c>
      <c r="E1640" s="288" t="s">
        <v>1858</v>
      </c>
      <c r="F1640" s="289" t="s">
        <v>1859</v>
      </c>
      <c r="G1640" s="290" t="s">
        <v>279</v>
      </c>
      <c r="H1640" s="291">
        <v>388.82400000000001</v>
      </c>
      <c r="I1640" s="292"/>
      <c r="J1640" s="293">
        <f>ROUND(I1640*H1640,2)</f>
        <v>0</v>
      </c>
      <c r="K1640" s="289" t="s">
        <v>280</v>
      </c>
      <c r="L1640" s="294"/>
      <c r="M1640" s="295" t="s">
        <v>1</v>
      </c>
      <c r="N1640" s="296" t="s">
        <v>41</v>
      </c>
      <c r="O1640" s="92"/>
      <c r="P1640" s="239">
        <f>O1640*H1640</f>
        <v>0</v>
      </c>
      <c r="Q1640" s="239">
        <v>0.0023999999999999998</v>
      </c>
      <c r="R1640" s="239">
        <f>Q1640*H1640</f>
        <v>0.93317759999999994</v>
      </c>
      <c r="S1640" s="239">
        <v>0</v>
      </c>
      <c r="T1640" s="240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41" t="s">
        <v>333</v>
      </c>
      <c r="AT1640" s="241" t="s">
        <v>385</v>
      </c>
      <c r="AU1640" s="241" t="s">
        <v>85</v>
      </c>
      <c r="AY1640" s="18" t="s">
        <v>274</v>
      </c>
      <c r="BE1640" s="242">
        <f>IF(N1640="základní",J1640,0)</f>
        <v>0</v>
      </c>
      <c r="BF1640" s="242">
        <f>IF(N1640="snížená",J1640,0)</f>
        <v>0</v>
      </c>
      <c r="BG1640" s="242">
        <f>IF(N1640="zákl. přenesená",J1640,0)</f>
        <v>0</v>
      </c>
      <c r="BH1640" s="242">
        <f>IF(N1640="sníž. přenesená",J1640,0)</f>
        <v>0</v>
      </c>
      <c r="BI1640" s="242">
        <f>IF(N1640="nulová",J1640,0)</f>
        <v>0</v>
      </c>
      <c r="BJ1640" s="18" t="s">
        <v>83</v>
      </c>
      <c r="BK1640" s="242">
        <f>ROUND(I1640*H1640,2)</f>
        <v>0</v>
      </c>
      <c r="BL1640" s="18" t="s">
        <v>281</v>
      </c>
      <c r="BM1640" s="241" t="s">
        <v>1860</v>
      </c>
    </row>
    <row r="1641" s="16" customFormat="1">
      <c r="A1641" s="16"/>
      <c r="B1641" s="277"/>
      <c r="C1641" s="278"/>
      <c r="D1641" s="245" t="s">
        <v>283</v>
      </c>
      <c r="E1641" s="279" t="s">
        <v>1</v>
      </c>
      <c r="F1641" s="280" t="s">
        <v>1838</v>
      </c>
      <c r="G1641" s="278"/>
      <c r="H1641" s="279" t="s">
        <v>1</v>
      </c>
      <c r="I1641" s="281"/>
      <c r="J1641" s="278"/>
      <c r="K1641" s="278"/>
      <c r="L1641" s="282"/>
      <c r="M1641" s="283"/>
      <c r="N1641" s="284"/>
      <c r="O1641" s="284"/>
      <c r="P1641" s="284"/>
      <c r="Q1641" s="284"/>
      <c r="R1641" s="284"/>
      <c r="S1641" s="284"/>
      <c r="T1641" s="285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T1641" s="286" t="s">
        <v>283</v>
      </c>
      <c r="AU1641" s="286" t="s">
        <v>85</v>
      </c>
      <c r="AV1641" s="16" t="s">
        <v>83</v>
      </c>
      <c r="AW1641" s="16" t="s">
        <v>32</v>
      </c>
      <c r="AX1641" s="16" t="s">
        <v>76</v>
      </c>
      <c r="AY1641" s="286" t="s">
        <v>274</v>
      </c>
    </row>
    <row r="1642" s="13" customFormat="1">
      <c r="A1642" s="13"/>
      <c r="B1642" s="243"/>
      <c r="C1642" s="244"/>
      <c r="D1642" s="245" t="s">
        <v>283</v>
      </c>
      <c r="E1642" s="246" t="s">
        <v>1</v>
      </c>
      <c r="F1642" s="247" t="s">
        <v>1839</v>
      </c>
      <c r="G1642" s="244"/>
      <c r="H1642" s="248">
        <v>381.19999999999999</v>
      </c>
      <c r="I1642" s="249"/>
      <c r="J1642" s="244"/>
      <c r="K1642" s="244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4" t="s">
        <v>283</v>
      </c>
      <c r="AU1642" s="254" t="s">
        <v>85</v>
      </c>
      <c r="AV1642" s="13" t="s">
        <v>85</v>
      </c>
      <c r="AW1642" s="13" t="s">
        <v>32</v>
      </c>
      <c r="AX1642" s="13" t="s">
        <v>76</v>
      </c>
      <c r="AY1642" s="254" t="s">
        <v>274</v>
      </c>
    </row>
    <row r="1643" s="14" customFormat="1">
      <c r="A1643" s="14"/>
      <c r="B1643" s="255"/>
      <c r="C1643" s="256"/>
      <c r="D1643" s="245" t="s">
        <v>283</v>
      </c>
      <c r="E1643" s="257" t="s">
        <v>1</v>
      </c>
      <c r="F1643" s="258" t="s">
        <v>285</v>
      </c>
      <c r="G1643" s="256"/>
      <c r="H1643" s="259">
        <v>381.19999999999999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5" t="s">
        <v>283</v>
      </c>
      <c r="AU1643" s="265" t="s">
        <v>85</v>
      </c>
      <c r="AV1643" s="14" t="s">
        <v>106</v>
      </c>
      <c r="AW1643" s="14" t="s">
        <v>32</v>
      </c>
      <c r="AX1643" s="14" t="s">
        <v>76</v>
      </c>
      <c r="AY1643" s="265" t="s">
        <v>274</v>
      </c>
    </row>
    <row r="1644" s="15" customFormat="1">
      <c r="A1644" s="15"/>
      <c r="B1644" s="266"/>
      <c r="C1644" s="267"/>
      <c r="D1644" s="245" t="s">
        <v>283</v>
      </c>
      <c r="E1644" s="268" t="s">
        <v>1</v>
      </c>
      <c r="F1644" s="269" t="s">
        <v>286</v>
      </c>
      <c r="G1644" s="267"/>
      <c r="H1644" s="270">
        <v>381.19999999999999</v>
      </c>
      <c r="I1644" s="271"/>
      <c r="J1644" s="267"/>
      <c r="K1644" s="267"/>
      <c r="L1644" s="272"/>
      <c r="M1644" s="273"/>
      <c r="N1644" s="274"/>
      <c r="O1644" s="274"/>
      <c r="P1644" s="274"/>
      <c r="Q1644" s="274"/>
      <c r="R1644" s="274"/>
      <c r="S1644" s="274"/>
      <c r="T1644" s="27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76" t="s">
        <v>283</v>
      </c>
      <c r="AU1644" s="276" t="s">
        <v>85</v>
      </c>
      <c r="AV1644" s="15" t="s">
        <v>281</v>
      </c>
      <c r="AW1644" s="15" t="s">
        <v>32</v>
      </c>
      <c r="AX1644" s="15" t="s">
        <v>83</v>
      </c>
      <c r="AY1644" s="276" t="s">
        <v>274</v>
      </c>
    </row>
    <row r="1645" s="13" customFormat="1">
      <c r="A1645" s="13"/>
      <c r="B1645" s="243"/>
      <c r="C1645" s="244"/>
      <c r="D1645" s="245" t="s">
        <v>283</v>
      </c>
      <c r="E1645" s="244"/>
      <c r="F1645" s="247" t="s">
        <v>1861</v>
      </c>
      <c r="G1645" s="244"/>
      <c r="H1645" s="248">
        <v>388.82400000000001</v>
      </c>
      <c r="I1645" s="249"/>
      <c r="J1645" s="244"/>
      <c r="K1645" s="244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4" t="s">
        <v>283</v>
      </c>
      <c r="AU1645" s="254" t="s">
        <v>85</v>
      </c>
      <c r="AV1645" s="13" t="s">
        <v>85</v>
      </c>
      <c r="AW1645" s="13" t="s">
        <v>4</v>
      </c>
      <c r="AX1645" s="13" t="s">
        <v>83</v>
      </c>
      <c r="AY1645" s="254" t="s">
        <v>274</v>
      </c>
    </row>
    <row r="1646" s="2" customFormat="1" ht="24.15" customHeight="1">
      <c r="A1646" s="39"/>
      <c r="B1646" s="40"/>
      <c r="C1646" s="287" t="s">
        <v>1862</v>
      </c>
      <c r="D1646" s="287" t="s">
        <v>385</v>
      </c>
      <c r="E1646" s="288" t="s">
        <v>1863</v>
      </c>
      <c r="F1646" s="289" t="s">
        <v>1864</v>
      </c>
      <c r="G1646" s="290" t="s">
        <v>279</v>
      </c>
      <c r="H1646" s="291">
        <v>1079.874</v>
      </c>
      <c r="I1646" s="292"/>
      <c r="J1646" s="293">
        <f>ROUND(I1646*H1646,2)</f>
        <v>0</v>
      </c>
      <c r="K1646" s="289" t="s">
        <v>280</v>
      </c>
      <c r="L1646" s="294"/>
      <c r="M1646" s="295" t="s">
        <v>1</v>
      </c>
      <c r="N1646" s="296" t="s">
        <v>41</v>
      </c>
      <c r="O1646" s="92"/>
      <c r="P1646" s="239">
        <f>O1646*H1646</f>
        <v>0</v>
      </c>
      <c r="Q1646" s="239">
        <v>0.0028999999999999998</v>
      </c>
      <c r="R1646" s="239">
        <f>Q1646*H1646</f>
        <v>3.1316345999999999</v>
      </c>
      <c r="S1646" s="239">
        <v>0</v>
      </c>
      <c r="T1646" s="240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41" t="s">
        <v>333</v>
      </c>
      <c r="AT1646" s="241" t="s">
        <v>385</v>
      </c>
      <c r="AU1646" s="241" t="s">
        <v>85</v>
      </c>
      <c r="AY1646" s="18" t="s">
        <v>274</v>
      </c>
      <c r="BE1646" s="242">
        <f>IF(N1646="základní",J1646,0)</f>
        <v>0</v>
      </c>
      <c r="BF1646" s="242">
        <f>IF(N1646="snížená",J1646,0)</f>
        <v>0</v>
      </c>
      <c r="BG1646" s="242">
        <f>IF(N1646="zákl. přenesená",J1646,0)</f>
        <v>0</v>
      </c>
      <c r="BH1646" s="242">
        <f>IF(N1646="sníž. přenesená",J1646,0)</f>
        <v>0</v>
      </c>
      <c r="BI1646" s="242">
        <f>IF(N1646="nulová",J1646,0)</f>
        <v>0</v>
      </c>
      <c r="BJ1646" s="18" t="s">
        <v>83</v>
      </c>
      <c r="BK1646" s="242">
        <f>ROUND(I1646*H1646,2)</f>
        <v>0</v>
      </c>
      <c r="BL1646" s="18" t="s">
        <v>281</v>
      </c>
      <c r="BM1646" s="241" t="s">
        <v>1865</v>
      </c>
    </row>
    <row r="1647" s="16" customFormat="1">
      <c r="A1647" s="16"/>
      <c r="B1647" s="277"/>
      <c r="C1647" s="278"/>
      <c r="D1647" s="245" t="s">
        <v>283</v>
      </c>
      <c r="E1647" s="279" t="s">
        <v>1</v>
      </c>
      <c r="F1647" s="280" t="s">
        <v>1840</v>
      </c>
      <c r="G1647" s="278"/>
      <c r="H1647" s="279" t="s">
        <v>1</v>
      </c>
      <c r="I1647" s="281"/>
      <c r="J1647" s="278"/>
      <c r="K1647" s="278"/>
      <c r="L1647" s="282"/>
      <c r="M1647" s="283"/>
      <c r="N1647" s="284"/>
      <c r="O1647" s="284"/>
      <c r="P1647" s="284"/>
      <c r="Q1647" s="284"/>
      <c r="R1647" s="284"/>
      <c r="S1647" s="284"/>
      <c r="T1647" s="285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T1647" s="286" t="s">
        <v>283</v>
      </c>
      <c r="AU1647" s="286" t="s">
        <v>85</v>
      </c>
      <c r="AV1647" s="16" t="s">
        <v>83</v>
      </c>
      <c r="AW1647" s="16" t="s">
        <v>32</v>
      </c>
      <c r="AX1647" s="16" t="s">
        <v>76</v>
      </c>
      <c r="AY1647" s="286" t="s">
        <v>274</v>
      </c>
    </row>
    <row r="1648" s="13" customFormat="1">
      <c r="A1648" s="13"/>
      <c r="B1648" s="243"/>
      <c r="C1648" s="244"/>
      <c r="D1648" s="245" t="s">
        <v>283</v>
      </c>
      <c r="E1648" s="246" t="s">
        <v>1</v>
      </c>
      <c r="F1648" s="247" t="s">
        <v>1841</v>
      </c>
      <c r="G1648" s="244"/>
      <c r="H1648" s="248">
        <v>78.5</v>
      </c>
      <c r="I1648" s="249"/>
      <c r="J1648" s="244"/>
      <c r="K1648" s="244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4" t="s">
        <v>283</v>
      </c>
      <c r="AU1648" s="254" t="s">
        <v>85</v>
      </c>
      <c r="AV1648" s="13" t="s">
        <v>85</v>
      </c>
      <c r="AW1648" s="13" t="s">
        <v>32</v>
      </c>
      <c r="AX1648" s="13" t="s">
        <v>76</v>
      </c>
      <c r="AY1648" s="254" t="s">
        <v>274</v>
      </c>
    </row>
    <row r="1649" s="13" customFormat="1">
      <c r="A1649" s="13"/>
      <c r="B1649" s="243"/>
      <c r="C1649" s="244"/>
      <c r="D1649" s="245" t="s">
        <v>283</v>
      </c>
      <c r="E1649" s="246" t="s">
        <v>1</v>
      </c>
      <c r="F1649" s="247" t="s">
        <v>1837</v>
      </c>
      <c r="G1649" s="244"/>
      <c r="H1649" s="248">
        <v>980.20000000000005</v>
      </c>
      <c r="I1649" s="249"/>
      <c r="J1649" s="244"/>
      <c r="K1649" s="244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4" t="s">
        <v>283</v>
      </c>
      <c r="AU1649" s="254" t="s">
        <v>85</v>
      </c>
      <c r="AV1649" s="13" t="s">
        <v>85</v>
      </c>
      <c r="AW1649" s="13" t="s">
        <v>32</v>
      </c>
      <c r="AX1649" s="13" t="s">
        <v>76</v>
      </c>
      <c r="AY1649" s="254" t="s">
        <v>274</v>
      </c>
    </row>
    <row r="1650" s="14" customFormat="1">
      <c r="A1650" s="14"/>
      <c r="B1650" s="255"/>
      <c r="C1650" s="256"/>
      <c r="D1650" s="245" t="s">
        <v>283</v>
      </c>
      <c r="E1650" s="257" t="s">
        <v>1</v>
      </c>
      <c r="F1650" s="258" t="s">
        <v>285</v>
      </c>
      <c r="G1650" s="256"/>
      <c r="H1650" s="259">
        <v>1058.7000000000001</v>
      </c>
      <c r="I1650" s="260"/>
      <c r="J1650" s="256"/>
      <c r="K1650" s="256"/>
      <c r="L1650" s="261"/>
      <c r="M1650" s="262"/>
      <c r="N1650" s="263"/>
      <c r="O1650" s="263"/>
      <c r="P1650" s="263"/>
      <c r="Q1650" s="263"/>
      <c r="R1650" s="263"/>
      <c r="S1650" s="263"/>
      <c r="T1650" s="26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5" t="s">
        <v>283</v>
      </c>
      <c r="AU1650" s="265" t="s">
        <v>85</v>
      </c>
      <c r="AV1650" s="14" t="s">
        <v>106</v>
      </c>
      <c r="AW1650" s="14" t="s">
        <v>32</v>
      </c>
      <c r="AX1650" s="14" t="s">
        <v>76</v>
      </c>
      <c r="AY1650" s="265" t="s">
        <v>274</v>
      </c>
    </row>
    <row r="1651" s="15" customFormat="1">
      <c r="A1651" s="15"/>
      <c r="B1651" s="266"/>
      <c r="C1651" s="267"/>
      <c r="D1651" s="245" t="s">
        <v>283</v>
      </c>
      <c r="E1651" s="268" t="s">
        <v>1</v>
      </c>
      <c r="F1651" s="269" t="s">
        <v>286</v>
      </c>
      <c r="G1651" s="267"/>
      <c r="H1651" s="270">
        <v>1058.7000000000001</v>
      </c>
      <c r="I1651" s="271"/>
      <c r="J1651" s="267"/>
      <c r="K1651" s="267"/>
      <c r="L1651" s="272"/>
      <c r="M1651" s="273"/>
      <c r="N1651" s="274"/>
      <c r="O1651" s="274"/>
      <c r="P1651" s="274"/>
      <c r="Q1651" s="274"/>
      <c r="R1651" s="274"/>
      <c r="S1651" s="274"/>
      <c r="T1651" s="27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76" t="s">
        <v>283</v>
      </c>
      <c r="AU1651" s="276" t="s">
        <v>85</v>
      </c>
      <c r="AV1651" s="15" t="s">
        <v>281</v>
      </c>
      <c r="AW1651" s="15" t="s">
        <v>32</v>
      </c>
      <c r="AX1651" s="15" t="s">
        <v>83</v>
      </c>
      <c r="AY1651" s="276" t="s">
        <v>274</v>
      </c>
    </row>
    <row r="1652" s="13" customFormat="1">
      <c r="A1652" s="13"/>
      <c r="B1652" s="243"/>
      <c r="C1652" s="244"/>
      <c r="D1652" s="245" t="s">
        <v>283</v>
      </c>
      <c r="E1652" s="244"/>
      <c r="F1652" s="247" t="s">
        <v>1866</v>
      </c>
      <c r="G1652" s="244"/>
      <c r="H1652" s="248">
        <v>1079.874</v>
      </c>
      <c r="I1652" s="249"/>
      <c r="J1652" s="244"/>
      <c r="K1652" s="244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4" t="s">
        <v>283</v>
      </c>
      <c r="AU1652" s="254" t="s">
        <v>85</v>
      </c>
      <c r="AV1652" s="13" t="s">
        <v>85</v>
      </c>
      <c r="AW1652" s="13" t="s">
        <v>4</v>
      </c>
      <c r="AX1652" s="13" t="s">
        <v>83</v>
      </c>
      <c r="AY1652" s="254" t="s">
        <v>274</v>
      </c>
    </row>
    <row r="1653" s="2" customFormat="1" ht="24.15" customHeight="1">
      <c r="A1653" s="39"/>
      <c r="B1653" s="40"/>
      <c r="C1653" s="230" t="s">
        <v>1867</v>
      </c>
      <c r="D1653" s="230" t="s">
        <v>276</v>
      </c>
      <c r="E1653" s="231" t="s">
        <v>1868</v>
      </c>
      <c r="F1653" s="232" t="s">
        <v>1869</v>
      </c>
      <c r="G1653" s="233" t="s">
        <v>279</v>
      </c>
      <c r="H1653" s="234">
        <v>88</v>
      </c>
      <c r="I1653" s="235"/>
      <c r="J1653" s="236">
        <f>ROUND(I1653*H1653,2)</f>
        <v>0</v>
      </c>
      <c r="K1653" s="232" t="s">
        <v>280</v>
      </c>
      <c r="L1653" s="45"/>
      <c r="M1653" s="237" t="s">
        <v>1</v>
      </c>
      <c r="N1653" s="238" t="s">
        <v>41</v>
      </c>
      <c r="O1653" s="92"/>
      <c r="P1653" s="239">
        <f>O1653*H1653</f>
        <v>0</v>
      </c>
      <c r="Q1653" s="239">
        <v>0.0030000000000000001</v>
      </c>
      <c r="R1653" s="239">
        <f>Q1653*H1653</f>
        <v>0.26400000000000001</v>
      </c>
      <c r="S1653" s="239">
        <v>0</v>
      </c>
      <c r="T1653" s="240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41" t="s">
        <v>379</v>
      </c>
      <c r="AT1653" s="241" t="s">
        <v>276</v>
      </c>
      <c r="AU1653" s="241" t="s">
        <v>85</v>
      </c>
      <c r="AY1653" s="18" t="s">
        <v>274</v>
      </c>
      <c r="BE1653" s="242">
        <f>IF(N1653="základní",J1653,0)</f>
        <v>0</v>
      </c>
      <c r="BF1653" s="242">
        <f>IF(N1653="snížená",J1653,0)</f>
        <v>0</v>
      </c>
      <c r="BG1653" s="242">
        <f>IF(N1653="zákl. přenesená",J1653,0)</f>
        <v>0</v>
      </c>
      <c r="BH1653" s="242">
        <f>IF(N1653="sníž. přenesená",J1653,0)</f>
        <v>0</v>
      </c>
      <c r="BI1653" s="242">
        <f>IF(N1653="nulová",J1653,0)</f>
        <v>0</v>
      </c>
      <c r="BJ1653" s="18" t="s">
        <v>83</v>
      </c>
      <c r="BK1653" s="242">
        <f>ROUND(I1653*H1653,2)</f>
        <v>0</v>
      </c>
      <c r="BL1653" s="18" t="s">
        <v>379</v>
      </c>
      <c r="BM1653" s="241" t="s">
        <v>1870</v>
      </c>
    </row>
    <row r="1654" s="16" customFormat="1">
      <c r="A1654" s="16"/>
      <c r="B1654" s="277"/>
      <c r="C1654" s="278"/>
      <c r="D1654" s="245" t="s">
        <v>283</v>
      </c>
      <c r="E1654" s="279" t="s">
        <v>1</v>
      </c>
      <c r="F1654" s="280" t="s">
        <v>412</v>
      </c>
      <c r="G1654" s="278"/>
      <c r="H1654" s="279" t="s">
        <v>1</v>
      </c>
      <c r="I1654" s="281"/>
      <c r="J1654" s="278"/>
      <c r="K1654" s="278"/>
      <c r="L1654" s="282"/>
      <c r="M1654" s="283"/>
      <c r="N1654" s="284"/>
      <c r="O1654" s="284"/>
      <c r="P1654" s="284"/>
      <c r="Q1654" s="284"/>
      <c r="R1654" s="284"/>
      <c r="S1654" s="284"/>
      <c r="T1654" s="285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T1654" s="286" t="s">
        <v>283</v>
      </c>
      <c r="AU1654" s="286" t="s">
        <v>85</v>
      </c>
      <c r="AV1654" s="16" t="s">
        <v>83</v>
      </c>
      <c r="AW1654" s="16" t="s">
        <v>32</v>
      </c>
      <c r="AX1654" s="16" t="s">
        <v>76</v>
      </c>
      <c r="AY1654" s="286" t="s">
        <v>274</v>
      </c>
    </row>
    <row r="1655" s="13" customFormat="1">
      <c r="A1655" s="13"/>
      <c r="B1655" s="243"/>
      <c r="C1655" s="244"/>
      <c r="D1655" s="245" t="s">
        <v>283</v>
      </c>
      <c r="E1655" s="246" t="s">
        <v>1</v>
      </c>
      <c r="F1655" s="247" t="s">
        <v>1871</v>
      </c>
      <c r="G1655" s="244"/>
      <c r="H1655" s="248">
        <v>18.280000000000001</v>
      </c>
      <c r="I1655" s="249"/>
      <c r="J1655" s="244"/>
      <c r="K1655" s="244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4" t="s">
        <v>283</v>
      </c>
      <c r="AU1655" s="254" t="s">
        <v>85</v>
      </c>
      <c r="AV1655" s="13" t="s">
        <v>85</v>
      </c>
      <c r="AW1655" s="13" t="s">
        <v>32</v>
      </c>
      <c r="AX1655" s="13" t="s">
        <v>76</v>
      </c>
      <c r="AY1655" s="254" t="s">
        <v>274</v>
      </c>
    </row>
    <row r="1656" s="14" customFormat="1">
      <c r="A1656" s="14"/>
      <c r="B1656" s="255"/>
      <c r="C1656" s="256"/>
      <c r="D1656" s="245" t="s">
        <v>283</v>
      </c>
      <c r="E1656" s="257" t="s">
        <v>1</v>
      </c>
      <c r="F1656" s="258" t="s">
        <v>285</v>
      </c>
      <c r="G1656" s="256"/>
      <c r="H1656" s="259">
        <v>18.280000000000001</v>
      </c>
      <c r="I1656" s="260"/>
      <c r="J1656" s="256"/>
      <c r="K1656" s="256"/>
      <c r="L1656" s="261"/>
      <c r="M1656" s="262"/>
      <c r="N1656" s="263"/>
      <c r="O1656" s="263"/>
      <c r="P1656" s="263"/>
      <c r="Q1656" s="263"/>
      <c r="R1656" s="263"/>
      <c r="S1656" s="263"/>
      <c r="T1656" s="26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5" t="s">
        <v>283</v>
      </c>
      <c r="AU1656" s="265" t="s">
        <v>85</v>
      </c>
      <c r="AV1656" s="14" t="s">
        <v>106</v>
      </c>
      <c r="AW1656" s="14" t="s">
        <v>32</v>
      </c>
      <c r="AX1656" s="14" t="s">
        <v>76</v>
      </c>
      <c r="AY1656" s="265" t="s">
        <v>274</v>
      </c>
    </row>
    <row r="1657" s="16" customFormat="1">
      <c r="A1657" s="16"/>
      <c r="B1657" s="277"/>
      <c r="C1657" s="278"/>
      <c r="D1657" s="245" t="s">
        <v>283</v>
      </c>
      <c r="E1657" s="279" t="s">
        <v>1</v>
      </c>
      <c r="F1657" s="280" t="s">
        <v>415</v>
      </c>
      <c r="G1657" s="278"/>
      <c r="H1657" s="279" t="s">
        <v>1</v>
      </c>
      <c r="I1657" s="281"/>
      <c r="J1657" s="278"/>
      <c r="K1657" s="278"/>
      <c r="L1657" s="282"/>
      <c r="M1657" s="283"/>
      <c r="N1657" s="284"/>
      <c r="O1657" s="284"/>
      <c r="P1657" s="284"/>
      <c r="Q1657" s="284"/>
      <c r="R1657" s="284"/>
      <c r="S1657" s="284"/>
      <c r="T1657" s="285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T1657" s="286" t="s">
        <v>283</v>
      </c>
      <c r="AU1657" s="286" t="s">
        <v>85</v>
      </c>
      <c r="AV1657" s="16" t="s">
        <v>83</v>
      </c>
      <c r="AW1657" s="16" t="s">
        <v>32</v>
      </c>
      <c r="AX1657" s="16" t="s">
        <v>76</v>
      </c>
      <c r="AY1657" s="286" t="s">
        <v>274</v>
      </c>
    </row>
    <row r="1658" s="13" customFormat="1">
      <c r="A1658" s="13"/>
      <c r="B1658" s="243"/>
      <c r="C1658" s="244"/>
      <c r="D1658" s="245" t="s">
        <v>283</v>
      </c>
      <c r="E1658" s="246" t="s">
        <v>1</v>
      </c>
      <c r="F1658" s="247" t="s">
        <v>1872</v>
      </c>
      <c r="G1658" s="244"/>
      <c r="H1658" s="248">
        <v>20.960000000000001</v>
      </c>
      <c r="I1658" s="249"/>
      <c r="J1658" s="244"/>
      <c r="K1658" s="244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4" t="s">
        <v>283</v>
      </c>
      <c r="AU1658" s="254" t="s">
        <v>85</v>
      </c>
      <c r="AV1658" s="13" t="s">
        <v>85</v>
      </c>
      <c r="AW1658" s="13" t="s">
        <v>32</v>
      </c>
      <c r="AX1658" s="13" t="s">
        <v>76</v>
      </c>
      <c r="AY1658" s="254" t="s">
        <v>274</v>
      </c>
    </row>
    <row r="1659" s="13" customFormat="1">
      <c r="A1659" s="13"/>
      <c r="B1659" s="243"/>
      <c r="C1659" s="244"/>
      <c r="D1659" s="245" t="s">
        <v>283</v>
      </c>
      <c r="E1659" s="246" t="s">
        <v>1</v>
      </c>
      <c r="F1659" s="247" t="s">
        <v>1873</v>
      </c>
      <c r="G1659" s="244"/>
      <c r="H1659" s="248">
        <v>48.759999999999998</v>
      </c>
      <c r="I1659" s="249"/>
      <c r="J1659" s="244"/>
      <c r="K1659" s="244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4" t="s">
        <v>283</v>
      </c>
      <c r="AU1659" s="254" t="s">
        <v>85</v>
      </c>
      <c r="AV1659" s="13" t="s">
        <v>85</v>
      </c>
      <c r="AW1659" s="13" t="s">
        <v>32</v>
      </c>
      <c r="AX1659" s="13" t="s">
        <v>76</v>
      </c>
      <c r="AY1659" s="254" t="s">
        <v>274</v>
      </c>
    </row>
    <row r="1660" s="14" customFormat="1">
      <c r="A1660" s="14"/>
      <c r="B1660" s="255"/>
      <c r="C1660" s="256"/>
      <c r="D1660" s="245" t="s">
        <v>283</v>
      </c>
      <c r="E1660" s="257" t="s">
        <v>1</v>
      </c>
      <c r="F1660" s="258" t="s">
        <v>285</v>
      </c>
      <c r="G1660" s="256"/>
      <c r="H1660" s="259">
        <v>69.719999999999999</v>
      </c>
      <c r="I1660" s="260"/>
      <c r="J1660" s="256"/>
      <c r="K1660" s="256"/>
      <c r="L1660" s="261"/>
      <c r="M1660" s="262"/>
      <c r="N1660" s="263"/>
      <c r="O1660" s="263"/>
      <c r="P1660" s="263"/>
      <c r="Q1660" s="263"/>
      <c r="R1660" s="263"/>
      <c r="S1660" s="263"/>
      <c r="T1660" s="26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5" t="s">
        <v>283</v>
      </c>
      <c r="AU1660" s="265" t="s">
        <v>85</v>
      </c>
      <c r="AV1660" s="14" t="s">
        <v>106</v>
      </c>
      <c r="AW1660" s="14" t="s">
        <v>32</v>
      </c>
      <c r="AX1660" s="14" t="s">
        <v>76</v>
      </c>
      <c r="AY1660" s="265" t="s">
        <v>274</v>
      </c>
    </row>
    <row r="1661" s="15" customFormat="1">
      <c r="A1661" s="15"/>
      <c r="B1661" s="266"/>
      <c r="C1661" s="267"/>
      <c r="D1661" s="245" t="s">
        <v>283</v>
      </c>
      <c r="E1661" s="268" t="s">
        <v>1</v>
      </c>
      <c r="F1661" s="269" t="s">
        <v>286</v>
      </c>
      <c r="G1661" s="267"/>
      <c r="H1661" s="270">
        <v>88</v>
      </c>
      <c r="I1661" s="271"/>
      <c r="J1661" s="267"/>
      <c r="K1661" s="267"/>
      <c r="L1661" s="272"/>
      <c r="M1661" s="273"/>
      <c r="N1661" s="274"/>
      <c r="O1661" s="274"/>
      <c r="P1661" s="274"/>
      <c r="Q1661" s="274"/>
      <c r="R1661" s="274"/>
      <c r="S1661" s="274"/>
      <c r="T1661" s="27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76" t="s">
        <v>283</v>
      </c>
      <c r="AU1661" s="276" t="s">
        <v>85</v>
      </c>
      <c r="AV1661" s="15" t="s">
        <v>281</v>
      </c>
      <c r="AW1661" s="15" t="s">
        <v>32</v>
      </c>
      <c r="AX1661" s="15" t="s">
        <v>83</v>
      </c>
      <c r="AY1661" s="276" t="s">
        <v>274</v>
      </c>
    </row>
    <row r="1662" s="2" customFormat="1" ht="24.15" customHeight="1">
      <c r="A1662" s="39"/>
      <c r="B1662" s="40"/>
      <c r="C1662" s="287" t="s">
        <v>1874</v>
      </c>
      <c r="D1662" s="287" t="s">
        <v>385</v>
      </c>
      <c r="E1662" s="288" t="s">
        <v>1347</v>
      </c>
      <c r="F1662" s="289" t="s">
        <v>1348</v>
      </c>
      <c r="G1662" s="290" t="s">
        <v>279</v>
      </c>
      <c r="H1662" s="291">
        <v>92.400000000000006</v>
      </c>
      <c r="I1662" s="292"/>
      <c r="J1662" s="293">
        <f>ROUND(I1662*H1662,2)</f>
        <v>0</v>
      </c>
      <c r="K1662" s="289" t="s">
        <v>280</v>
      </c>
      <c r="L1662" s="294"/>
      <c r="M1662" s="295" t="s">
        <v>1</v>
      </c>
      <c r="N1662" s="296" t="s">
        <v>41</v>
      </c>
      <c r="O1662" s="92"/>
      <c r="P1662" s="239">
        <f>O1662*H1662</f>
        <v>0</v>
      </c>
      <c r="Q1662" s="239">
        <v>0.0015</v>
      </c>
      <c r="R1662" s="239">
        <f>Q1662*H1662</f>
        <v>0.1386</v>
      </c>
      <c r="S1662" s="239">
        <v>0</v>
      </c>
      <c r="T1662" s="240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41" t="s">
        <v>510</v>
      </c>
      <c r="AT1662" s="241" t="s">
        <v>385</v>
      </c>
      <c r="AU1662" s="241" t="s">
        <v>85</v>
      </c>
      <c r="AY1662" s="18" t="s">
        <v>274</v>
      </c>
      <c r="BE1662" s="242">
        <f>IF(N1662="základní",J1662,0)</f>
        <v>0</v>
      </c>
      <c r="BF1662" s="242">
        <f>IF(N1662="snížená",J1662,0)</f>
        <v>0</v>
      </c>
      <c r="BG1662" s="242">
        <f>IF(N1662="zákl. přenesená",J1662,0)</f>
        <v>0</v>
      </c>
      <c r="BH1662" s="242">
        <f>IF(N1662="sníž. přenesená",J1662,0)</f>
        <v>0</v>
      </c>
      <c r="BI1662" s="242">
        <f>IF(N1662="nulová",J1662,0)</f>
        <v>0</v>
      </c>
      <c r="BJ1662" s="18" t="s">
        <v>83</v>
      </c>
      <c r="BK1662" s="242">
        <f>ROUND(I1662*H1662,2)</f>
        <v>0</v>
      </c>
      <c r="BL1662" s="18" t="s">
        <v>379</v>
      </c>
      <c r="BM1662" s="241" t="s">
        <v>1875</v>
      </c>
    </row>
    <row r="1663" s="13" customFormat="1">
      <c r="A1663" s="13"/>
      <c r="B1663" s="243"/>
      <c r="C1663" s="244"/>
      <c r="D1663" s="245" t="s">
        <v>283</v>
      </c>
      <c r="E1663" s="244"/>
      <c r="F1663" s="247" t="s">
        <v>1876</v>
      </c>
      <c r="G1663" s="244"/>
      <c r="H1663" s="248">
        <v>92.400000000000006</v>
      </c>
      <c r="I1663" s="249"/>
      <c r="J1663" s="244"/>
      <c r="K1663" s="244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4" t="s">
        <v>283</v>
      </c>
      <c r="AU1663" s="254" t="s">
        <v>85</v>
      </c>
      <c r="AV1663" s="13" t="s">
        <v>85</v>
      </c>
      <c r="AW1663" s="13" t="s">
        <v>4</v>
      </c>
      <c r="AX1663" s="13" t="s">
        <v>83</v>
      </c>
      <c r="AY1663" s="254" t="s">
        <v>274</v>
      </c>
    </row>
    <row r="1664" s="2" customFormat="1" ht="24.15" customHeight="1">
      <c r="A1664" s="39"/>
      <c r="B1664" s="40"/>
      <c r="C1664" s="230" t="s">
        <v>1877</v>
      </c>
      <c r="D1664" s="230" t="s">
        <v>276</v>
      </c>
      <c r="E1664" s="231" t="s">
        <v>1878</v>
      </c>
      <c r="F1664" s="232" t="s">
        <v>1879</v>
      </c>
      <c r="G1664" s="233" t="s">
        <v>279</v>
      </c>
      <c r="H1664" s="234">
        <v>156.37299999999999</v>
      </c>
      <c r="I1664" s="235"/>
      <c r="J1664" s="236">
        <f>ROUND(I1664*H1664,2)</f>
        <v>0</v>
      </c>
      <c r="K1664" s="232" t="s">
        <v>280</v>
      </c>
      <c r="L1664" s="45"/>
      <c r="M1664" s="237" t="s">
        <v>1</v>
      </c>
      <c r="N1664" s="238" t="s">
        <v>41</v>
      </c>
      <c r="O1664" s="92"/>
      <c r="P1664" s="239">
        <f>O1664*H1664</f>
        <v>0</v>
      </c>
      <c r="Q1664" s="239">
        <v>0</v>
      </c>
      <c r="R1664" s="239">
        <f>Q1664*H1664</f>
        <v>0</v>
      </c>
      <c r="S1664" s="239">
        <v>0</v>
      </c>
      <c r="T1664" s="240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41" t="s">
        <v>379</v>
      </c>
      <c r="AT1664" s="241" t="s">
        <v>276</v>
      </c>
      <c r="AU1664" s="241" t="s">
        <v>85</v>
      </c>
      <c r="AY1664" s="18" t="s">
        <v>274</v>
      </c>
      <c r="BE1664" s="242">
        <f>IF(N1664="základní",J1664,0)</f>
        <v>0</v>
      </c>
      <c r="BF1664" s="242">
        <f>IF(N1664="snížená",J1664,0)</f>
        <v>0</v>
      </c>
      <c r="BG1664" s="242">
        <f>IF(N1664="zákl. přenesená",J1664,0)</f>
        <v>0</v>
      </c>
      <c r="BH1664" s="242">
        <f>IF(N1664="sníž. přenesená",J1664,0)</f>
        <v>0</v>
      </c>
      <c r="BI1664" s="242">
        <f>IF(N1664="nulová",J1664,0)</f>
        <v>0</v>
      </c>
      <c r="BJ1664" s="18" t="s">
        <v>83</v>
      </c>
      <c r="BK1664" s="242">
        <f>ROUND(I1664*H1664,2)</f>
        <v>0</v>
      </c>
      <c r="BL1664" s="18" t="s">
        <v>379</v>
      </c>
      <c r="BM1664" s="241" t="s">
        <v>1880</v>
      </c>
    </row>
    <row r="1665" s="16" customFormat="1">
      <c r="A1665" s="16"/>
      <c r="B1665" s="277"/>
      <c r="C1665" s="278"/>
      <c r="D1665" s="245" t="s">
        <v>283</v>
      </c>
      <c r="E1665" s="279" t="s">
        <v>1</v>
      </c>
      <c r="F1665" s="280" t="s">
        <v>1881</v>
      </c>
      <c r="G1665" s="278"/>
      <c r="H1665" s="279" t="s">
        <v>1</v>
      </c>
      <c r="I1665" s="281"/>
      <c r="J1665" s="278"/>
      <c r="K1665" s="278"/>
      <c r="L1665" s="282"/>
      <c r="M1665" s="283"/>
      <c r="N1665" s="284"/>
      <c r="O1665" s="284"/>
      <c r="P1665" s="284"/>
      <c r="Q1665" s="284"/>
      <c r="R1665" s="284"/>
      <c r="S1665" s="284"/>
      <c r="T1665" s="285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T1665" s="286" t="s">
        <v>283</v>
      </c>
      <c r="AU1665" s="286" t="s">
        <v>85</v>
      </c>
      <c r="AV1665" s="16" t="s">
        <v>83</v>
      </c>
      <c r="AW1665" s="16" t="s">
        <v>32</v>
      </c>
      <c r="AX1665" s="16" t="s">
        <v>76</v>
      </c>
      <c r="AY1665" s="286" t="s">
        <v>274</v>
      </c>
    </row>
    <row r="1666" s="13" customFormat="1">
      <c r="A1666" s="13"/>
      <c r="B1666" s="243"/>
      <c r="C1666" s="244"/>
      <c r="D1666" s="245" t="s">
        <v>283</v>
      </c>
      <c r="E1666" s="246" t="s">
        <v>1</v>
      </c>
      <c r="F1666" s="247" t="s">
        <v>1882</v>
      </c>
      <c r="G1666" s="244"/>
      <c r="H1666" s="248">
        <v>52.5</v>
      </c>
      <c r="I1666" s="249"/>
      <c r="J1666" s="244"/>
      <c r="K1666" s="244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4" t="s">
        <v>283</v>
      </c>
      <c r="AU1666" s="254" t="s">
        <v>85</v>
      </c>
      <c r="AV1666" s="13" t="s">
        <v>85</v>
      </c>
      <c r="AW1666" s="13" t="s">
        <v>32</v>
      </c>
      <c r="AX1666" s="13" t="s">
        <v>76</v>
      </c>
      <c r="AY1666" s="254" t="s">
        <v>274</v>
      </c>
    </row>
    <row r="1667" s="13" customFormat="1">
      <c r="A1667" s="13"/>
      <c r="B1667" s="243"/>
      <c r="C1667" s="244"/>
      <c r="D1667" s="245" t="s">
        <v>283</v>
      </c>
      <c r="E1667" s="246" t="s">
        <v>1</v>
      </c>
      <c r="F1667" s="247" t="s">
        <v>1883</v>
      </c>
      <c r="G1667" s="244"/>
      <c r="H1667" s="248">
        <v>0.123</v>
      </c>
      <c r="I1667" s="249"/>
      <c r="J1667" s="244"/>
      <c r="K1667" s="244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4" t="s">
        <v>283</v>
      </c>
      <c r="AU1667" s="254" t="s">
        <v>85</v>
      </c>
      <c r="AV1667" s="13" t="s">
        <v>85</v>
      </c>
      <c r="AW1667" s="13" t="s">
        <v>32</v>
      </c>
      <c r="AX1667" s="13" t="s">
        <v>76</v>
      </c>
      <c r="AY1667" s="254" t="s">
        <v>274</v>
      </c>
    </row>
    <row r="1668" s="13" customFormat="1">
      <c r="A1668" s="13"/>
      <c r="B1668" s="243"/>
      <c r="C1668" s="244"/>
      <c r="D1668" s="245" t="s">
        <v>283</v>
      </c>
      <c r="E1668" s="246" t="s">
        <v>1</v>
      </c>
      <c r="F1668" s="247" t="s">
        <v>1169</v>
      </c>
      <c r="G1668" s="244"/>
      <c r="H1668" s="248">
        <v>11.324999999999999</v>
      </c>
      <c r="I1668" s="249"/>
      <c r="J1668" s="244"/>
      <c r="K1668" s="244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4" t="s">
        <v>283</v>
      </c>
      <c r="AU1668" s="254" t="s">
        <v>85</v>
      </c>
      <c r="AV1668" s="13" t="s">
        <v>85</v>
      </c>
      <c r="AW1668" s="13" t="s">
        <v>32</v>
      </c>
      <c r="AX1668" s="13" t="s">
        <v>76</v>
      </c>
      <c r="AY1668" s="254" t="s">
        <v>274</v>
      </c>
    </row>
    <row r="1669" s="13" customFormat="1">
      <c r="A1669" s="13"/>
      <c r="B1669" s="243"/>
      <c r="C1669" s="244"/>
      <c r="D1669" s="245" t="s">
        <v>283</v>
      </c>
      <c r="E1669" s="246" t="s">
        <v>1</v>
      </c>
      <c r="F1669" s="247" t="s">
        <v>1170</v>
      </c>
      <c r="G1669" s="244"/>
      <c r="H1669" s="248">
        <v>6.25</v>
      </c>
      <c r="I1669" s="249"/>
      <c r="J1669" s="244"/>
      <c r="K1669" s="244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4" t="s">
        <v>283</v>
      </c>
      <c r="AU1669" s="254" t="s">
        <v>85</v>
      </c>
      <c r="AV1669" s="13" t="s">
        <v>85</v>
      </c>
      <c r="AW1669" s="13" t="s">
        <v>32</v>
      </c>
      <c r="AX1669" s="13" t="s">
        <v>76</v>
      </c>
      <c r="AY1669" s="254" t="s">
        <v>274</v>
      </c>
    </row>
    <row r="1670" s="13" customFormat="1">
      <c r="A1670" s="13"/>
      <c r="B1670" s="243"/>
      <c r="C1670" s="244"/>
      <c r="D1670" s="245" t="s">
        <v>283</v>
      </c>
      <c r="E1670" s="246" t="s">
        <v>1</v>
      </c>
      <c r="F1670" s="247" t="s">
        <v>1884</v>
      </c>
      <c r="G1670" s="244"/>
      <c r="H1670" s="248">
        <v>18.300000000000001</v>
      </c>
      <c r="I1670" s="249"/>
      <c r="J1670" s="244"/>
      <c r="K1670" s="244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4" t="s">
        <v>283</v>
      </c>
      <c r="AU1670" s="254" t="s">
        <v>85</v>
      </c>
      <c r="AV1670" s="13" t="s">
        <v>85</v>
      </c>
      <c r="AW1670" s="13" t="s">
        <v>32</v>
      </c>
      <c r="AX1670" s="13" t="s">
        <v>76</v>
      </c>
      <c r="AY1670" s="254" t="s">
        <v>274</v>
      </c>
    </row>
    <row r="1671" s="13" customFormat="1">
      <c r="A1671" s="13"/>
      <c r="B1671" s="243"/>
      <c r="C1671" s="244"/>
      <c r="D1671" s="245" t="s">
        <v>283</v>
      </c>
      <c r="E1671" s="246" t="s">
        <v>1</v>
      </c>
      <c r="F1671" s="247" t="s">
        <v>1885</v>
      </c>
      <c r="G1671" s="244"/>
      <c r="H1671" s="248">
        <v>29.300000000000001</v>
      </c>
      <c r="I1671" s="249"/>
      <c r="J1671" s="244"/>
      <c r="K1671" s="244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4" t="s">
        <v>283</v>
      </c>
      <c r="AU1671" s="254" t="s">
        <v>85</v>
      </c>
      <c r="AV1671" s="13" t="s">
        <v>85</v>
      </c>
      <c r="AW1671" s="13" t="s">
        <v>32</v>
      </c>
      <c r="AX1671" s="13" t="s">
        <v>76</v>
      </c>
      <c r="AY1671" s="254" t="s">
        <v>274</v>
      </c>
    </row>
    <row r="1672" s="13" customFormat="1">
      <c r="A1672" s="13"/>
      <c r="B1672" s="243"/>
      <c r="C1672" s="244"/>
      <c r="D1672" s="245" t="s">
        <v>283</v>
      </c>
      <c r="E1672" s="246" t="s">
        <v>1</v>
      </c>
      <c r="F1672" s="247" t="s">
        <v>1886</v>
      </c>
      <c r="G1672" s="244"/>
      <c r="H1672" s="248">
        <v>25.699999999999999</v>
      </c>
      <c r="I1672" s="249"/>
      <c r="J1672" s="244"/>
      <c r="K1672" s="244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4" t="s">
        <v>283</v>
      </c>
      <c r="AU1672" s="254" t="s">
        <v>85</v>
      </c>
      <c r="AV1672" s="13" t="s">
        <v>85</v>
      </c>
      <c r="AW1672" s="13" t="s">
        <v>32</v>
      </c>
      <c r="AX1672" s="13" t="s">
        <v>76</v>
      </c>
      <c r="AY1672" s="254" t="s">
        <v>274</v>
      </c>
    </row>
    <row r="1673" s="14" customFormat="1">
      <c r="A1673" s="14"/>
      <c r="B1673" s="255"/>
      <c r="C1673" s="256"/>
      <c r="D1673" s="245" t="s">
        <v>283</v>
      </c>
      <c r="E1673" s="257" t="s">
        <v>1</v>
      </c>
      <c r="F1673" s="258" t="s">
        <v>285</v>
      </c>
      <c r="G1673" s="256"/>
      <c r="H1673" s="259">
        <v>143.49799999999999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5" t="s">
        <v>283</v>
      </c>
      <c r="AU1673" s="265" t="s">
        <v>85</v>
      </c>
      <c r="AV1673" s="14" t="s">
        <v>106</v>
      </c>
      <c r="AW1673" s="14" t="s">
        <v>32</v>
      </c>
      <c r="AX1673" s="14" t="s">
        <v>76</v>
      </c>
      <c r="AY1673" s="265" t="s">
        <v>274</v>
      </c>
    </row>
    <row r="1674" s="16" customFormat="1">
      <c r="A1674" s="16"/>
      <c r="B1674" s="277"/>
      <c r="C1674" s="278"/>
      <c r="D1674" s="245" t="s">
        <v>283</v>
      </c>
      <c r="E1674" s="279" t="s">
        <v>1</v>
      </c>
      <c r="F1674" s="280" t="s">
        <v>1887</v>
      </c>
      <c r="G1674" s="278"/>
      <c r="H1674" s="279" t="s">
        <v>1</v>
      </c>
      <c r="I1674" s="281"/>
      <c r="J1674" s="278"/>
      <c r="K1674" s="278"/>
      <c r="L1674" s="282"/>
      <c r="M1674" s="283"/>
      <c r="N1674" s="284"/>
      <c r="O1674" s="284"/>
      <c r="P1674" s="284"/>
      <c r="Q1674" s="284"/>
      <c r="R1674" s="284"/>
      <c r="S1674" s="284"/>
      <c r="T1674" s="285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86" t="s">
        <v>283</v>
      </c>
      <c r="AU1674" s="286" t="s">
        <v>85</v>
      </c>
      <c r="AV1674" s="16" t="s">
        <v>83</v>
      </c>
      <c r="AW1674" s="16" t="s">
        <v>32</v>
      </c>
      <c r="AX1674" s="16" t="s">
        <v>76</v>
      </c>
      <c r="AY1674" s="286" t="s">
        <v>274</v>
      </c>
    </row>
    <row r="1675" s="13" customFormat="1">
      <c r="A1675" s="13"/>
      <c r="B1675" s="243"/>
      <c r="C1675" s="244"/>
      <c r="D1675" s="245" t="s">
        <v>283</v>
      </c>
      <c r="E1675" s="246" t="s">
        <v>1</v>
      </c>
      <c r="F1675" s="247" t="s">
        <v>1168</v>
      </c>
      <c r="G1675" s="244"/>
      <c r="H1675" s="248">
        <v>1.7749999999999999</v>
      </c>
      <c r="I1675" s="249"/>
      <c r="J1675" s="244"/>
      <c r="K1675" s="244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4" t="s">
        <v>283</v>
      </c>
      <c r="AU1675" s="254" t="s">
        <v>85</v>
      </c>
      <c r="AV1675" s="13" t="s">
        <v>85</v>
      </c>
      <c r="AW1675" s="13" t="s">
        <v>32</v>
      </c>
      <c r="AX1675" s="13" t="s">
        <v>76</v>
      </c>
      <c r="AY1675" s="254" t="s">
        <v>274</v>
      </c>
    </row>
    <row r="1676" s="13" customFormat="1">
      <c r="A1676" s="13"/>
      <c r="B1676" s="243"/>
      <c r="C1676" s="244"/>
      <c r="D1676" s="245" t="s">
        <v>283</v>
      </c>
      <c r="E1676" s="246" t="s">
        <v>1</v>
      </c>
      <c r="F1676" s="247" t="s">
        <v>1888</v>
      </c>
      <c r="G1676" s="244"/>
      <c r="H1676" s="248">
        <v>5.5</v>
      </c>
      <c r="I1676" s="249"/>
      <c r="J1676" s="244"/>
      <c r="K1676" s="244"/>
      <c r="L1676" s="250"/>
      <c r="M1676" s="251"/>
      <c r="N1676" s="252"/>
      <c r="O1676" s="252"/>
      <c r="P1676" s="252"/>
      <c r="Q1676" s="252"/>
      <c r="R1676" s="252"/>
      <c r="S1676" s="252"/>
      <c r="T1676" s="25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4" t="s">
        <v>283</v>
      </c>
      <c r="AU1676" s="254" t="s">
        <v>85</v>
      </c>
      <c r="AV1676" s="13" t="s">
        <v>85</v>
      </c>
      <c r="AW1676" s="13" t="s">
        <v>32</v>
      </c>
      <c r="AX1676" s="13" t="s">
        <v>76</v>
      </c>
      <c r="AY1676" s="254" t="s">
        <v>274</v>
      </c>
    </row>
    <row r="1677" s="13" customFormat="1">
      <c r="A1677" s="13"/>
      <c r="B1677" s="243"/>
      <c r="C1677" s="244"/>
      <c r="D1677" s="245" t="s">
        <v>283</v>
      </c>
      <c r="E1677" s="246" t="s">
        <v>1</v>
      </c>
      <c r="F1677" s="247" t="s">
        <v>1889</v>
      </c>
      <c r="G1677" s="244"/>
      <c r="H1677" s="248">
        <v>5.5999999999999996</v>
      </c>
      <c r="I1677" s="249"/>
      <c r="J1677" s="244"/>
      <c r="K1677" s="244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4" t="s">
        <v>283</v>
      </c>
      <c r="AU1677" s="254" t="s">
        <v>85</v>
      </c>
      <c r="AV1677" s="13" t="s">
        <v>85</v>
      </c>
      <c r="AW1677" s="13" t="s">
        <v>32</v>
      </c>
      <c r="AX1677" s="13" t="s">
        <v>76</v>
      </c>
      <c r="AY1677" s="254" t="s">
        <v>274</v>
      </c>
    </row>
    <row r="1678" s="14" customFormat="1">
      <c r="A1678" s="14"/>
      <c r="B1678" s="255"/>
      <c r="C1678" s="256"/>
      <c r="D1678" s="245" t="s">
        <v>283</v>
      </c>
      <c r="E1678" s="257" t="s">
        <v>1</v>
      </c>
      <c r="F1678" s="258" t="s">
        <v>285</v>
      </c>
      <c r="G1678" s="256"/>
      <c r="H1678" s="259">
        <v>12.875</v>
      </c>
      <c r="I1678" s="260"/>
      <c r="J1678" s="256"/>
      <c r="K1678" s="256"/>
      <c r="L1678" s="261"/>
      <c r="M1678" s="262"/>
      <c r="N1678" s="263"/>
      <c r="O1678" s="263"/>
      <c r="P1678" s="263"/>
      <c r="Q1678" s="263"/>
      <c r="R1678" s="263"/>
      <c r="S1678" s="263"/>
      <c r="T1678" s="26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5" t="s">
        <v>283</v>
      </c>
      <c r="AU1678" s="265" t="s">
        <v>85</v>
      </c>
      <c r="AV1678" s="14" t="s">
        <v>106</v>
      </c>
      <c r="AW1678" s="14" t="s">
        <v>32</v>
      </c>
      <c r="AX1678" s="14" t="s">
        <v>76</v>
      </c>
      <c r="AY1678" s="265" t="s">
        <v>274</v>
      </c>
    </row>
    <row r="1679" s="15" customFormat="1">
      <c r="A1679" s="15"/>
      <c r="B1679" s="266"/>
      <c r="C1679" s="267"/>
      <c r="D1679" s="245" t="s">
        <v>283</v>
      </c>
      <c r="E1679" s="268" t="s">
        <v>1</v>
      </c>
      <c r="F1679" s="269" t="s">
        <v>286</v>
      </c>
      <c r="G1679" s="267"/>
      <c r="H1679" s="270">
        <v>156.37299999999999</v>
      </c>
      <c r="I1679" s="271"/>
      <c r="J1679" s="267"/>
      <c r="K1679" s="267"/>
      <c r="L1679" s="272"/>
      <c r="M1679" s="273"/>
      <c r="N1679" s="274"/>
      <c r="O1679" s="274"/>
      <c r="P1679" s="274"/>
      <c r="Q1679" s="274"/>
      <c r="R1679" s="274"/>
      <c r="S1679" s="274"/>
      <c r="T1679" s="27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76" t="s">
        <v>283</v>
      </c>
      <c r="AU1679" s="276" t="s">
        <v>85</v>
      </c>
      <c r="AV1679" s="15" t="s">
        <v>281</v>
      </c>
      <c r="AW1679" s="15" t="s">
        <v>32</v>
      </c>
      <c r="AX1679" s="15" t="s">
        <v>83</v>
      </c>
      <c r="AY1679" s="276" t="s">
        <v>274</v>
      </c>
    </row>
    <row r="1680" s="2" customFormat="1" ht="16.5" customHeight="1">
      <c r="A1680" s="39"/>
      <c r="B1680" s="40"/>
      <c r="C1680" s="287" t="s">
        <v>1890</v>
      </c>
      <c r="D1680" s="287" t="s">
        <v>385</v>
      </c>
      <c r="E1680" s="288" t="s">
        <v>1891</v>
      </c>
      <c r="F1680" s="289" t="s">
        <v>1892</v>
      </c>
      <c r="G1680" s="290" t="s">
        <v>279</v>
      </c>
      <c r="H1680" s="291">
        <v>150.673</v>
      </c>
      <c r="I1680" s="292"/>
      <c r="J1680" s="293">
        <f>ROUND(I1680*H1680,2)</f>
        <v>0</v>
      </c>
      <c r="K1680" s="289" t="s">
        <v>280</v>
      </c>
      <c r="L1680" s="294"/>
      <c r="M1680" s="295" t="s">
        <v>1</v>
      </c>
      <c r="N1680" s="296" t="s">
        <v>41</v>
      </c>
      <c r="O1680" s="92"/>
      <c r="P1680" s="239">
        <f>O1680*H1680</f>
        <v>0</v>
      </c>
      <c r="Q1680" s="239">
        <v>0.0011999999999999999</v>
      </c>
      <c r="R1680" s="239">
        <f>Q1680*H1680</f>
        <v>0.18080759999999999</v>
      </c>
      <c r="S1680" s="239">
        <v>0</v>
      </c>
      <c r="T1680" s="240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41" t="s">
        <v>510</v>
      </c>
      <c r="AT1680" s="241" t="s">
        <v>385</v>
      </c>
      <c r="AU1680" s="241" t="s">
        <v>85</v>
      </c>
      <c r="AY1680" s="18" t="s">
        <v>274</v>
      </c>
      <c r="BE1680" s="242">
        <f>IF(N1680="základní",J1680,0)</f>
        <v>0</v>
      </c>
      <c r="BF1680" s="242">
        <f>IF(N1680="snížená",J1680,0)</f>
        <v>0</v>
      </c>
      <c r="BG1680" s="242">
        <f>IF(N1680="zákl. přenesená",J1680,0)</f>
        <v>0</v>
      </c>
      <c r="BH1680" s="242">
        <f>IF(N1680="sníž. přenesená",J1680,0)</f>
        <v>0</v>
      </c>
      <c r="BI1680" s="242">
        <f>IF(N1680="nulová",J1680,0)</f>
        <v>0</v>
      </c>
      <c r="BJ1680" s="18" t="s">
        <v>83</v>
      </c>
      <c r="BK1680" s="242">
        <f>ROUND(I1680*H1680,2)</f>
        <v>0</v>
      </c>
      <c r="BL1680" s="18" t="s">
        <v>379</v>
      </c>
      <c r="BM1680" s="241" t="s">
        <v>1893</v>
      </c>
    </row>
    <row r="1681" s="16" customFormat="1">
      <c r="A1681" s="16"/>
      <c r="B1681" s="277"/>
      <c r="C1681" s="278"/>
      <c r="D1681" s="245" t="s">
        <v>283</v>
      </c>
      <c r="E1681" s="279" t="s">
        <v>1</v>
      </c>
      <c r="F1681" s="280" t="s">
        <v>1881</v>
      </c>
      <c r="G1681" s="278"/>
      <c r="H1681" s="279" t="s">
        <v>1</v>
      </c>
      <c r="I1681" s="281"/>
      <c r="J1681" s="278"/>
      <c r="K1681" s="278"/>
      <c r="L1681" s="282"/>
      <c r="M1681" s="283"/>
      <c r="N1681" s="284"/>
      <c r="O1681" s="284"/>
      <c r="P1681" s="284"/>
      <c r="Q1681" s="284"/>
      <c r="R1681" s="284"/>
      <c r="S1681" s="284"/>
      <c r="T1681" s="285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6" t="s">
        <v>283</v>
      </c>
      <c r="AU1681" s="286" t="s">
        <v>85</v>
      </c>
      <c r="AV1681" s="16" t="s">
        <v>83</v>
      </c>
      <c r="AW1681" s="16" t="s">
        <v>32</v>
      </c>
      <c r="AX1681" s="16" t="s">
        <v>76</v>
      </c>
      <c r="AY1681" s="286" t="s">
        <v>274</v>
      </c>
    </row>
    <row r="1682" s="13" customFormat="1">
      <c r="A1682" s="13"/>
      <c r="B1682" s="243"/>
      <c r="C1682" s="244"/>
      <c r="D1682" s="245" t="s">
        <v>283</v>
      </c>
      <c r="E1682" s="246" t="s">
        <v>1</v>
      </c>
      <c r="F1682" s="247" t="s">
        <v>1882</v>
      </c>
      <c r="G1682" s="244"/>
      <c r="H1682" s="248">
        <v>52.5</v>
      </c>
      <c r="I1682" s="249"/>
      <c r="J1682" s="244"/>
      <c r="K1682" s="244"/>
      <c r="L1682" s="250"/>
      <c r="M1682" s="251"/>
      <c r="N1682" s="252"/>
      <c r="O1682" s="252"/>
      <c r="P1682" s="252"/>
      <c r="Q1682" s="252"/>
      <c r="R1682" s="252"/>
      <c r="S1682" s="252"/>
      <c r="T1682" s="25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4" t="s">
        <v>283</v>
      </c>
      <c r="AU1682" s="254" t="s">
        <v>85</v>
      </c>
      <c r="AV1682" s="13" t="s">
        <v>85</v>
      </c>
      <c r="AW1682" s="13" t="s">
        <v>32</v>
      </c>
      <c r="AX1682" s="13" t="s">
        <v>76</v>
      </c>
      <c r="AY1682" s="254" t="s">
        <v>274</v>
      </c>
    </row>
    <row r="1683" s="13" customFormat="1">
      <c r="A1683" s="13"/>
      <c r="B1683" s="243"/>
      <c r="C1683" s="244"/>
      <c r="D1683" s="245" t="s">
        <v>283</v>
      </c>
      <c r="E1683" s="246" t="s">
        <v>1</v>
      </c>
      <c r="F1683" s="247" t="s">
        <v>1883</v>
      </c>
      <c r="G1683" s="244"/>
      <c r="H1683" s="248">
        <v>0.123</v>
      </c>
      <c r="I1683" s="249"/>
      <c r="J1683" s="244"/>
      <c r="K1683" s="244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4" t="s">
        <v>283</v>
      </c>
      <c r="AU1683" s="254" t="s">
        <v>85</v>
      </c>
      <c r="AV1683" s="13" t="s">
        <v>85</v>
      </c>
      <c r="AW1683" s="13" t="s">
        <v>32</v>
      </c>
      <c r="AX1683" s="13" t="s">
        <v>76</v>
      </c>
      <c r="AY1683" s="254" t="s">
        <v>274</v>
      </c>
    </row>
    <row r="1684" s="13" customFormat="1">
      <c r="A1684" s="13"/>
      <c r="B1684" s="243"/>
      <c r="C1684" s="244"/>
      <c r="D1684" s="245" t="s">
        <v>283</v>
      </c>
      <c r="E1684" s="246" t="s">
        <v>1</v>
      </c>
      <c r="F1684" s="247" t="s">
        <v>1169</v>
      </c>
      <c r="G1684" s="244"/>
      <c r="H1684" s="248">
        <v>11.324999999999999</v>
      </c>
      <c r="I1684" s="249"/>
      <c r="J1684" s="244"/>
      <c r="K1684" s="244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4" t="s">
        <v>283</v>
      </c>
      <c r="AU1684" s="254" t="s">
        <v>85</v>
      </c>
      <c r="AV1684" s="13" t="s">
        <v>85</v>
      </c>
      <c r="AW1684" s="13" t="s">
        <v>32</v>
      </c>
      <c r="AX1684" s="13" t="s">
        <v>76</v>
      </c>
      <c r="AY1684" s="254" t="s">
        <v>274</v>
      </c>
    </row>
    <row r="1685" s="13" customFormat="1">
      <c r="A1685" s="13"/>
      <c r="B1685" s="243"/>
      <c r="C1685" s="244"/>
      <c r="D1685" s="245" t="s">
        <v>283</v>
      </c>
      <c r="E1685" s="246" t="s">
        <v>1</v>
      </c>
      <c r="F1685" s="247" t="s">
        <v>1170</v>
      </c>
      <c r="G1685" s="244"/>
      <c r="H1685" s="248">
        <v>6.25</v>
      </c>
      <c r="I1685" s="249"/>
      <c r="J1685" s="244"/>
      <c r="K1685" s="244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4" t="s">
        <v>283</v>
      </c>
      <c r="AU1685" s="254" t="s">
        <v>85</v>
      </c>
      <c r="AV1685" s="13" t="s">
        <v>85</v>
      </c>
      <c r="AW1685" s="13" t="s">
        <v>32</v>
      </c>
      <c r="AX1685" s="13" t="s">
        <v>76</v>
      </c>
      <c r="AY1685" s="254" t="s">
        <v>274</v>
      </c>
    </row>
    <row r="1686" s="13" customFormat="1">
      <c r="A1686" s="13"/>
      <c r="B1686" s="243"/>
      <c r="C1686" s="244"/>
      <c r="D1686" s="245" t="s">
        <v>283</v>
      </c>
      <c r="E1686" s="246" t="s">
        <v>1</v>
      </c>
      <c r="F1686" s="247" t="s">
        <v>1884</v>
      </c>
      <c r="G1686" s="244"/>
      <c r="H1686" s="248">
        <v>18.300000000000001</v>
      </c>
      <c r="I1686" s="249"/>
      <c r="J1686" s="244"/>
      <c r="K1686" s="244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4" t="s">
        <v>283</v>
      </c>
      <c r="AU1686" s="254" t="s">
        <v>85</v>
      </c>
      <c r="AV1686" s="13" t="s">
        <v>85</v>
      </c>
      <c r="AW1686" s="13" t="s">
        <v>32</v>
      </c>
      <c r="AX1686" s="13" t="s">
        <v>76</v>
      </c>
      <c r="AY1686" s="254" t="s">
        <v>274</v>
      </c>
    </row>
    <row r="1687" s="13" customFormat="1">
      <c r="A1687" s="13"/>
      <c r="B1687" s="243"/>
      <c r="C1687" s="244"/>
      <c r="D1687" s="245" t="s">
        <v>283</v>
      </c>
      <c r="E1687" s="246" t="s">
        <v>1</v>
      </c>
      <c r="F1687" s="247" t="s">
        <v>1885</v>
      </c>
      <c r="G1687" s="244"/>
      <c r="H1687" s="248">
        <v>29.300000000000001</v>
      </c>
      <c r="I1687" s="249"/>
      <c r="J1687" s="244"/>
      <c r="K1687" s="244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4" t="s">
        <v>283</v>
      </c>
      <c r="AU1687" s="254" t="s">
        <v>85</v>
      </c>
      <c r="AV1687" s="13" t="s">
        <v>85</v>
      </c>
      <c r="AW1687" s="13" t="s">
        <v>32</v>
      </c>
      <c r="AX1687" s="13" t="s">
        <v>76</v>
      </c>
      <c r="AY1687" s="254" t="s">
        <v>274</v>
      </c>
    </row>
    <row r="1688" s="13" customFormat="1">
      <c r="A1688" s="13"/>
      <c r="B1688" s="243"/>
      <c r="C1688" s="244"/>
      <c r="D1688" s="245" t="s">
        <v>283</v>
      </c>
      <c r="E1688" s="246" t="s">
        <v>1</v>
      </c>
      <c r="F1688" s="247" t="s">
        <v>1886</v>
      </c>
      <c r="G1688" s="244"/>
      <c r="H1688" s="248">
        <v>25.699999999999999</v>
      </c>
      <c r="I1688" s="249"/>
      <c r="J1688" s="244"/>
      <c r="K1688" s="244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4" t="s">
        <v>283</v>
      </c>
      <c r="AU1688" s="254" t="s">
        <v>85</v>
      </c>
      <c r="AV1688" s="13" t="s">
        <v>85</v>
      </c>
      <c r="AW1688" s="13" t="s">
        <v>32</v>
      </c>
      <c r="AX1688" s="13" t="s">
        <v>76</v>
      </c>
      <c r="AY1688" s="254" t="s">
        <v>274</v>
      </c>
    </row>
    <row r="1689" s="14" customFormat="1">
      <c r="A1689" s="14"/>
      <c r="B1689" s="255"/>
      <c r="C1689" s="256"/>
      <c r="D1689" s="245" t="s">
        <v>283</v>
      </c>
      <c r="E1689" s="257" t="s">
        <v>1</v>
      </c>
      <c r="F1689" s="258" t="s">
        <v>285</v>
      </c>
      <c r="G1689" s="256"/>
      <c r="H1689" s="259">
        <v>143.49799999999999</v>
      </c>
      <c r="I1689" s="260"/>
      <c r="J1689" s="256"/>
      <c r="K1689" s="256"/>
      <c r="L1689" s="261"/>
      <c r="M1689" s="262"/>
      <c r="N1689" s="263"/>
      <c r="O1689" s="263"/>
      <c r="P1689" s="263"/>
      <c r="Q1689" s="263"/>
      <c r="R1689" s="263"/>
      <c r="S1689" s="263"/>
      <c r="T1689" s="26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5" t="s">
        <v>283</v>
      </c>
      <c r="AU1689" s="265" t="s">
        <v>85</v>
      </c>
      <c r="AV1689" s="14" t="s">
        <v>106</v>
      </c>
      <c r="AW1689" s="14" t="s">
        <v>32</v>
      </c>
      <c r="AX1689" s="14" t="s">
        <v>76</v>
      </c>
      <c r="AY1689" s="265" t="s">
        <v>274</v>
      </c>
    </row>
    <row r="1690" s="15" customFormat="1">
      <c r="A1690" s="15"/>
      <c r="B1690" s="266"/>
      <c r="C1690" s="267"/>
      <c r="D1690" s="245" t="s">
        <v>283</v>
      </c>
      <c r="E1690" s="268" t="s">
        <v>1</v>
      </c>
      <c r="F1690" s="269" t="s">
        <v>286</v>
      </c>
      <c r="G1690" s="267"/>
      <c r="H1690" s="270">
        <v>143.49799999999999</v>
      </c>
      <c r="I1690" s="271"/>
      <c r="J1690" s="267"/>
      <c r="K1690" s="267"/>
      <c r="L1690" s="272"/>
      <c r="M1690" s="273"/>
      <c r="N1690" s="274"/>
      <c r="O1690" s="274"/>
      <c r="P1690" s="274"/>
      <c r="Q1690" s="274"/>
      <c r="R1690" s="274"/>
      <c r="S1690" s="274"/>
      <c r="T1690" s="27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76" t="s">
        <v>283</v>
      </c>
      <c r="AU1690" s="276" t="s">
        <v>85</v>
      </c>
      <c r="AV1690" s="15" t="s">
        <v>281</v>
      </c>
      <c r="AW1690" s="15" t="s">
        <v>32</v>
      </c>
      <c r="AX1690" s="15" t="s">
        <v>83</v>
      </c>
      <c r="AY1690" s="276" t="s">
        <v>274</v>
      </c>
    </row>
    <row r="1691" s="13" customFormat="1">
      <c r="A1691" s="13"/>
      <c r="B1691" s="243"/>
      <c r="C1691" s="244"/>
      <c r="D1691" s="245" t="s">
        <v>283</v>
      </c>
      <c r="E1691" s="244"/>
      <c r="F1691" s="247" t="s">
        <v>1894</v>
      </c>
      <c r="G1691" s="244"/>
      <c r="H1691" s="248">
        <v>150.673</v>
      </c>
      <c r="I1691" s="249"/>
      <c r="J1691" s="244"/>
      <c r="K1691" s="244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4" t="s">
        <v>283</v>
      </c>
      <c r="AU1691" s="254" t="s">
        <v>85</v>
      </c>
      <c r="AV1691" s="13" t="s">
        <v>85</v>
      </c>
      <c r="AW1691" s="13" t="s">
        <v>4</v>
      </c>
      <c r="AX1691" s="13" t="s">
        <v>83</v>
      </c>
      <c r="AY1691" s="254" t="s">
        <v>274</v>
      </c>
    </row>
    <row r="1692" s="2" customFormat="1" ht="16.5" customHeight="1">
      <c r="A1692" s="39"/>
      <c r="B1692" s="40"/>
      <c r="C1692" s="287" t="s">
        <v>1895</v>
      </c>
      <c r="D1692" s="287" t="s">
        <v>385</v>
      </c>
      <c r="E1692" s="288" t="s">
        <v>1896</v>
      </c>
      <c r="F1692" s="289" t="s">
        <v>1897</v>
      </c>
      <c r="G1692" s="290" t="s">
        <v>279</v>
      </c>
      <c r="H1692" s="291">
        <v>13.519</v>
      </c>
      <c r="I1692" s="292"/>
      <c r="J1692" s="293">
        <f>ROUND(I1692*H1692,2)</f>
        <v>0</v>
      </c>
      <c r="K1692" s="289" t="s">
        <v>280</v>
      </c>
      <c r="L1692" s="294"/>
      <c r="M1692" s="295" t="s">
        <v>1</v>
      </c>
      <c r="N1692" s="296" t="s">
        <v>41</v>
      </c>
      <c r="O1692" s="92"/>
      <c r="P1692" s="239">
        <f>O1692*H1692</f>
        <v>0</v>
      </c>
      <c r="Q1692" s="239">
        <v>0.00075000000000000002</v>
      </c>
      <c r="R1692" s="239">
        <f>Q1692*H1692</f>
        <v>0.010139250000000001</v>
      </c>
      <c r="S1692" s="239">
        <v>0</v>
      </c>
      <c r="T1692" s="240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41" t="s">
        <v>510</v>
      </c>
      <c r="AT1692" s="241" t="s">
        <v>385</v>
      </c>
      <c r="AU1692" s="241" t="s">
        <v>85</v>
      </c>
      <c r="AY1692" s="18" t="s">
        <v>274</v>
      </c>
      <c r="BE1692" s="242">
        <f>IF(N1692="základní",J1692,0)</f>
        <v>0</v>
      </c>
      <c r="BF1692" s="242">
        <f>IF(N1692="snížená",J1692,0)</f>
        <v>0</v>
      </c>
      <c r="BG1692" s="242">
        <f>IF(N1692="zákl. přenesená",J1692,0)</f>
        <v>0</v>
      </c>
      <c r="BH1692" s="242">
        <f>IF(N1692="sníž. přenesená",J1692,0)</f>
        <v>0</v>
      </c>
      <c r="BI1692" s="242">
        <f>IF(N1692="nulová",J1692,0)</f>
        <v>0</v>
      </c>
      <c r="BJ1692" s="18" t="s">
        <v>83</v>
      </c>
      <c r="BK1692" s="242">
        <f>ROUND(I1692*H1692,2)</f>
        <v>0</v>
      </c>
      <c r="BL1692" s="18" t="s">
        <v>379</v>
      </c>
      <c r="BM1692" s="241" t="s">
        <v>1898</v>
      </c>
    </row>
    <row r="1693" s="16" customFormat="1">
      <c r="A1693" s="16"/>
      <c r="B1693" s="277"/>
      <c r="C1693" s="278"/>
      <c r="D1693" s="245" t="s">
        <v>283</v>
      </c>
      <c r="E1693" s="279" t="s">
        <v>1</v>
      </c>
      <c r="F1693" s="280" t="s">
        <v>1887</v>
      </c>
      <c r="G1693" s="278"/>
      <c r="H1693" s="279" t="s">
        <v>1</v>
      </c>
      <c r="I1693" s="281"/>
      <c r="J1693" s="278"/>
      <c r="K1693" s="278"/>
      <c r="L1693" s="282"/>
      <c r="M1693" s="283"/>
      <c r="N1693" s="284"/>
      <c r="O1693" s="284"/>
      <c r="P1693" s="284"/>
      <c r="Q1693" s="284"/>
      <c r="R1693" s="284"/>
      <c r="S1693" s="284"/>
      <c r="T1693" s="285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T1693" s="286" t="s">
        <v>283</v>
      </c>
      <c r="AU1693" s="286" t="s">
        <v>85</v>
      </c>
      <c r="AV1693" s="16" t="s">
        <v>83</v>
      </c>
      <c r="AW1693" s="16" t="s">
        <v>32</v>
      </c>
      <c r="AX1693" s="16" t="s">
        <v>76</v>
      </c>
      <c r="AY1693" s="286" t="s">
        <v>274</v>
      </c>
    </row>
    <row r="1694" s="13" customFormat="1">
      <c r="A1694" s="13"/>
      <c r="B1694" s="243"/>
      <c r="C1694" s="244"/>
      <c r="D1694" s="245" t="s">
        <v>283</v>
      </c>
      <c r="E1694" s="246" t="s">
        <v>1</v>
      </c>
      <c r="F1694" s="247" t="s">
        <v>1168</v>
      </c>
      <c r="G1694" s="244"/>
      <c r="H1694" s="248">
        <v>1.7749999999999999</v>
      </c>
      <c r="I1694" s="249"/>
      <c r="J1694" s="244"/>
      <c r="K1694" s="244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4" t="s">
        <v>283</v>
      </c>
      <c r="AU1694" s="254" t="s">
        <v>85</v>
      </c>
      <c r="AV1694" s="13" t="s">
        <v>85</v>
      </c>
      <c r="AW1694" s="13" t="s">
        <v>32</v>
      </c>
      <c r="AX1694" s="13" t="s">
        <v>76</v>
      </c>
      <c r="AY1694" s="254" t="s">
        <v>274</v>
      </c>
    </row>
    <row r="1695" s="13" customFormat="1">
      <c r="A1695" s="13"/>
      <c r="B1695" s="243"/>
      <c r="C1695" s="244"/>
      <c r="D1695" s="245" t="s">
        <v>283</v>
      </c>
      <c r="E1695" s="246" t="s">
        <v>1</v>
      </c>
      <c r="F1695" s="247" t="s">
        <v>1888</v>
      </c>
      <c r="G1695" s="244"/>
      <c r="H1695" s="248">
        <v>5.5</v>
      </c>
      <c r="I1695" s="249"/>
      <c r="J1695" s="244"/>
      <c r="K1695" s="244"/>
      <c r="L1695" s="250"/>
      <c r="M1695" s="251"/>
      <c r="N1695" s="252"/>
      <c r="O1695" s="252"/>
      <c r="P1695" s="252"/>
      <c r="Q1695" s="252"/>
      <c r="R1695" s="252"/>
      <c r="S1695" s="252"/>
      <c r="T1695" s="25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4" t="s">
        <v>283</v>
      </c>
      <c r="AU1695" s="254" t="s">
        <v>85</v>
      </c>
      <c r="AV1695" s="13" t="s">
        <v>85</v>
      </c>
      <c r="AW1695" s="13" t="s">
        <v>32</v>
      </c>
      <c r="AX1695" s="13" t="s">
        <v>76</v>
      </c>
      <c r="AY1695" s="254" t="s">
        <v>274</v>
      </c>
    </row>
    <row r="1696" s="13" customFormat="1">
      <c r="A1696" s="13"/>
      <c r="B1696" s="243"/>
      <c r="C1696" s="244"/>
      <c r="D1696" s="245" t="s">
        <v>283</v>
      </c>
      <c r="E1696" s="246" t="s">
        <v>1</v>
      </c>
      <c r="F1696" s="247" t="s">
        <v>1889</v>
      </c>
      <c r="G1696" s="244"/>
      <c r="H1696" s="248">
        <v>5.5999999999999996</v>
      </c>
      <c r="I1696" s="249"/>
      <c r="J1696" s="244"/>
      <c r="K1696" s="244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4" t="s">
        <v>283</v>
      </c>
      <c r="AU1696" s="254" t="s">
        <v>85</v>
      </c>
      <c r="AV1696" s="13" t="s">
        <v>85</v>
      </c>
      <c r="AW1696" s="13" t="s">
        <v>32</v>
      </c>
      <c r="AX1696" s="13" t="s">
        <v>76</v>
      </c>
      <c r="AY1696" s="254" t="s">
        <v>274</v>
      </c>
    </row>
    <row r="1697" s="14" customFormat="1">
      <c r="A1697" s="14"/>
      <c r="B1697" s="255"/>
      <c r="C1697" s="256"/>
      <c r="D1697" s="245" t="s">
        <v>283</v>
      </c>
      <c r="E1697" s="257" t="s">
        <v>1</v>
      </c>
      <c r="F1697" s="258" t="s">
        <v>285</v>
      </c>
      <c r="G1697" s="256"/>
      <c r="H1697" s="259">
        <v>12.875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5" t="s">
        <v>283</v>
      </c>
      <c r="AU1697" s="265" t="s">
        <v>85</v>
      </c>
      <c r="AV1697" s="14" t="s">
        <v>106</v>
      </c>
      <c r="AW1697" s="14" t="s">
        <v>32</v>
      </c>
      <c r="AX1697" s="14" t="s">
        <v>76</v>
      </c>
      <c r="AY1697" s="265" t="s">
        <v>274</v>
      </c>
    </row>
    <row r="1698" s="15" customFormat="1">
      <c r="A1698" s="15"/>
      <c r="B1698" s="266"/>
      <c r="C1698" s="267"/>
      <c r="D1698" s="245" t="s">
        <v>283</v>
      </c>
      <c r="E1698" s="268" t="s">
        <v>1</v>
      </c>
      <c r="F1698" s="269" t="s">
        <v>286</v>
      </c>
      <c r="G1698" s="267"/>
      <c r="H1698" s="270">
        <v>12.875</v>
      </c>
      <c r="I1698" s="271"/>
      <c r="J1698" s="267"/>
      <c r="K1698" s="267"/>
      <c r="L1698" s="272"/>
      <c r="M1698" s="273"/>
      <c r="N1698" s="274"/>
      <c r="O1698" s="274"/>
      <c r="P1698" s="274"/>
      <c r="Q1698" s="274"/>
      <c r="R1698" s="274"/>
      <c r="S1698" s="274"/>
      <c r="T1698" s="27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76" t="s">
        <v>283</v>
      </c>
      <c r="AU1698" s="276" t="s">
        <v>85</v>
      </c>
      <c r="AV1698" s="15" t="s">
        <v>281</v>
      </c>
      <c r="AW1698" s="15" t="s">
        <v>32</v>
      </c>
      <c r="AX1698" s="15" t="s">
        <v>83</v>
      </c>
      <c r="AY1698" s="276" t="s">
        <v>274</v>
      </c>
    </row>
    <row r="1699" s="13" customFormat="1">
      <c r="A1699" s="13"/>
      <c r="B1699" s="243"/>
      <c r="C1699" s="244"/>
      <c r="D1699" s="245" t="s">
        <v>283</v>
      </c>
      <c r="E1699" s="244"/>
      <c r="F1699" s="247" t="s">
        <v>1899</v>
      </c>
      <c r="G1699" s="244"/>
      <c r="H1699" s="248">
        <v>13.519</v>
      </c>
      <c r="I1699" s="249"/>
      <c r="J1699" s="244"/>
      <c r="K1699" s="244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4" t="s">
        <v>283</v>
      </c>
      <c r="AU1699" s="254" t="s">
        <v>85</v>
      </c>
      <c r="AV1699" s="13" t="s">
        <v>85</v>
      </c>
      <c r="AW1699" s="13" t="s">
        <v>4</v>
      </c>
      <c r="AX1699" s="13" t="s">
        <v>83</v>
      </c>
      <c r="AY1699" s="254" t="s">
        <v>274</v>
      </c>
    </row>
    <row r="1700" s="2" customFormat="1" ht="33" customHeight="1">
      <c r="A1700" s="39"/>
      <c r="B1700" s="40"/>
      <c r="C1700" s="230" t="s">
        <v>1900</v>
      </c>
      <c r="D1700" s="230" t="s">
        <v>276</v>
      </c>
      <c r="E1700" s="231" t="s">
        <v>1901</v>
      </c>
      <c r="F1700" s="232" t="s">
        <v>1902</v>
      </c>
      <c r="G1700" s="233" t="s">
        <v>279</v>
      </c>
      <c r="H1700" s="234">
        <v>1728.6400000000001</v>
      </c>
      <c r="I1700" s="235"/>
      <c r="J1700" s="236">
        <f>ROUND(I1700*H1700,2)</f>
        <v>0</v>
      </c>
      <c r="K1700" s="232" t="s">
        <v>280</v>
      </c>
      <c r="L1700" s="45"/>
      <c r="M1700" s="237" t="s">
        <v>1</v>
      </c>
      <c r="N1700" s="238" t="s">
        <v>41</v>
      </c>
      <c r="O1700" s="92"/>
      <c r="P1700" s="239">
        <f>O1700*H1700</f>
        <v>0</v>
      </c>
      <c r="Q1700" s="239">
        <v>0.00012</v>
      </c>
      <c r="R1700" s="239">
        <f>Q1700*H1700</f>
        <v>0.20743680000000001</v>
      </c>
      <c r="S1700" s="239">
        <v>0</v>
      </c>
      <c r="T1700" s="240">
        <f>S1700*H1700</f>
        <v>0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41" t="s">
        <v>379</v>
      </c>
      <c r="AT1700" s="241" t="s">
        <v>276</v>
      </c>
      <c r="AU1700" s="241" t="s">
        <v>85</v>
      </c>
      <c r="AY1700" s="18" t="s">
        <v>274</v>
      </c>
      <c r="BE1700" s="242">
        <f>IF(N1700="základní",J1700,0)</f>
        <v>0</v>
      </c>
      <c r="BF1700" s="242">
        <f>IF(N1700="snížená",J1700,0)</f>
        <v>0</v>
      </c>
      <c r="BG1700" s="242">
        <f>IF(N1700="zákl. přenesená",J1700,0)</f>
        <v>0</v>
      </c>
      <c r="BH1700" s="242">
        <f>IF(N1700="sníž. přenesená",J1700,0)</f>
        <v>0</v>
      </c>
      <c r="BI1700" s="242">
        <f>IF(N1700="nulová",J1700,0)</f>
        <v>0</v>
      </c>
      <c r="BJ1700" s="18" t="s">
        <v>83</v>
      </c>
      <c r="BK1700" s="242">
        <f>ROUND(I1700*H1700,2)</f>
        <v>0</v>
      </c>
      <c r="BL1700" s="18" t="s">
        <v>379</v>
      </c>
      <c r="BM1700" s="241" t="s">
        <v>1903</v>
      </c>
    </row>
    <row r="1701" s="13" customFormat="1">
      <c r="A1701" s="13"/>
      <c r="B1701" s="243"/>
      <c r="C1701" s="244"/>
      <c r="D1701" s="245" t="s">
        <v>283</v>
      </c>
      <c r="E1701" s="246" t="s">
        <v>1</v>
      </c>
      <c r="F1701" s="247" t="s">
        <v>1904</v>
      </c>
      <c r="G1701" s="244"/>
      <c r="H1701" s="248">
        <v>1607.3900000000001</v>
      </c>
      <c r="I1701" s="249"/>
      <c r="J1701" s="244"/>
      <c r="K1701" s="244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4" t="s">
        <v>283</v>
      </c>
      <c r="AU1701" s="254" t="s">
        <v>85</v>
      </c>
      <c r="AV1701" s="13" t="s">
        <v>85</v>
      </c>
      <c r="AW1701" s="13" t="s">
        <v>32</v>
      </c>
      <c r="AX1701" s="13" t="s">
        <v>76</v>
      </c>
      <c r="AY1701" s="254" t="s">
        <v>274</v>
      </c>
    </row>
    <row r="1702" s="13" customFormat="1">
      <c r="A1702" s="13"/>
      <c r="B1702" s="243"/>
      <c r="C1702" s="244"/>
      <c r="D1702" s="245" t="s">
        <v>283</v>
      </c>
      <c r="E1702" s="246" t="s">
        <v>1</v>
      </c>
      <c r="F1702" s="247" t="s">
        <v>1905</v>
      </c>
      <c r="G1702" s="244"/>
      <c r="H1702" s="248">
        <v>121.25</v>
      </c>
      <c r="I1702" s="249"/>
      <c r="J1702" s="244"/>
      <c r="K1702" s="244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4" t="s">
        <v>283</v>
      </c>
      <c r="AU1702" s="254" t="s">
        <v>85</v>
      </c>
      <c r="AV1702" s="13" t="s">
        <v>85</v>
      </c>
      <c r="AW1702" s="13" t="s">
        <v>32</v>
      </c>
      <c r="AX1702" s="13" t="s">
        <v>76</v>
      </c>
      <c r="AY1702" s="254" t="s">
        <v>274</v>
      </c>
    </row>
    <row r="1703" s="14" customFormat="1">
      <c r="A1703" s="14"/>
      <c r="B1703" s="255"/>
      <c r="C1703" s="256"/>
      <c r="D1703" s="245" t="s">
        <v>283</v>
      </c>
      <c r="E1703" s="257" t="s">
        <v>1</v>
      </c>
      <c r="F1703" s="258" t="s">
        <v>285</v>
      </c>
      <c r="G1703" s="256"/>
      <c r="H1703" s="259">
        <v>1728.6400000000001</v>
      </c>
      <c r="I1703" s="260"/>
      <c r="J1703" s="256"/>
      <c r="K1703" s="256"/>
      <c r="L1703" s="261"/>
      <c r="M1703" s="262"/>
      <c r="N1703" s="263"/>
      <c r="O1703" s="263"/>
      <c r="P1703" s="263"/>
      <c r="Q1703" s="263"/>
      <c r="R1703" s="263"/>
      <c r="S1703" s="263"/>
      <c r="T1703" s="26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5" t="s">
        <v>283</v>
      </c>
      <c r="AU1703" s="265" t="s">
        <v>85</v>
      </c>
      <c r="AV1703" s="14" t="s">
        <v>106</v>
      </c>
      <c r="AW1703" s="14" t="s">
        <v>32</v>
      </c>
      <c r="AX1703" s="14" t="s">
        <v>76</v>
      </c>
      <c r="AY1703" s="265" t="s">
        <v>274</v>
      </c>
    </row>
    <row r="1704" s="15" customFormat="1">
      <c r="A1704" s="15"/>
      <c r="B1704" s="266"/>
      <c r="C1704" s="267"/>
      <c r="D1704" s="245" t="s">
        <v>283</v>
      </c>
      <c r="E1704" s="268" t="s">
        <v>1</v>
      </c>
      <c r="F1704" s="269" t="s">
        <v>286</v>
      </c>
      <c r="G1704" s="267"/>
      <c r="H1704" s="270">
        <v>1728.6400000000001</v>
      </c>
      <c r="I1704" s="271"/>
      <c r="J1704" s="267"/>
      <c r="K1704" s="267"/>
      <c r="L1704" s="272"/>
      <c r="M1704" s="273"/>
      <c r="N1704" s="274"/>
      <c r="O1704" s="274"/>
      <c r="P1704" s="274"/>
      <c r="Q1704" s="274"/>
      <c r="R1704" s="274"/>
      <c r="S1704" s="274"/>
      <c r="T1704" s="27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76" t="s">
        <v>283</v>
      </c>
      <c r="AU1704" s="276" t="s">
        <v>85</v>
      </c>
      <c r="AV1704" s="15" t="s">
        <v>281</v>
      </c>
      <c r="AW1704" s="15" t="s">
        <v>32</v>
      </c>
      <c r="AX1704" s="15" t="s">
        <v>83</v>
      </c>
      <c r="AY1704" s="276" t="s">
        <v>274</v>
      </c>
    </row>
    <row r="1705" s="2" customFormat="1" ht="24.15" customHeight="1">
      <c r="A1705" s="39"/>
      <c r="B1705" s="40"/>
      <c r="C1705" s="287" t="s">
        <v>292</v>
      </c>
      <c r="D1705" s="287" t="s">
        <v>385</v>
      </c>
      <c r="E1705" s="288" t="s">
        <v>1906</v>
      </c>
      <c r="F1705" s="289" t="s">
        <v>1907</v>
      </c>
      <c r="G1705" s="290" t="s">
        <v>279</v>
      </c>
      <c r="H1705" s="291">
        <v>1639.538</v>
      </c>
      <c r="I1705" s="292"/>
      <c r="J1705" s="293">
        <f>ROUND(I1705*H1705,2)</f>
        <v>0</v>
      </c>
      <c r="K1705" s="289" t="s">
        <v>280</v>
      </c>
      <c r="L1705" s="294"/>
      <c r="M1705" s="295" t="s">
        <v>1</v>
      </c>
      <c r="N1705" s="296" t="s">
        <v>41</v>
      </c>
      <c r="O1705" s="92"/>
      <c r="P1705" s="239">
        <f>O1705*H1705</f>
        <v>0</v>
      </c>
      <c r="Q1705" s="239">
        <v>0.0050000000000000001</v>
      </c>
      <c r="R1705" s="239">
        <f>Q1705*H1705</f>
        <v>8.1976899999999997</v>
      </c>
      <c r="S1705" s="239">
        <v>0</v>
      </c>
      <c r="T1705" s="240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41" t="s">
        <v>510</v>
      </c>
      <c r="AT1705" s="241" t="s">
        <v>385</v>
      </c>
      <c r="AU1705" s="241" t="s">
        <v>85</v>
      </c>
      <c r="AY1705" s="18" t="s">
        <v>274</v>
      </c>
      <c r="BE1705" s="242">
        <f>IF(N1705="základní",J1705,0)</f>
        <v>0</v>
      </c>
      <c r="BF1705" s="242">
        <f>IF(N1705="snížená",J1705,0)</f>
        <v>0</v>
      </c>
      <c r="BG1705" s="242">
        <f>IF(N1705="zákl. přenesená",J1705,0)</f>
        <v>0</v>
      </c>
      <c r="BH1705" s="242">
        <f>IF(N1705="sníž. přenesená",J1705,0)</f>
        <v>0</v>
      </c>
      <c r="BI1705" s="242">
        <f>IF(N1705="nulová",J1705,0)</f>
        <v>0</v>
      </c>
      <c r="BJ1705" s="18" t="s">
        <v>83</v>
      </c>
      <c r="BK1705" s="242">
        <f>ROUND(I1705*H1705,2)</f>
        <v>0</v>
      </c>
      <c r="BL1705" s="18" t="s">
        <v>379</v>
      </c>
      <c r="BM1705" s="241" t="s">
        <v>1908</v>
      </c>
    </row>
    <row r="1706" s="13" customFormat="1">
      <c r="A1706" s="13"/>
      <c r="B1706" s="243"/>
      <c r="C1706" s="244"/>
      <c r="D1706" s="245" t="s">
        <v>283</v>
      </c>
      <c r="E1706" s="246" t="s">
        <v>1</v>
      </c>
      <c r="F1706" s="247" t="s">
        <v>1904</v>
      </c>
      <c r="G1706" s="244"/>
      <c r="H1706" s="248">
        <v>1607.3900000000001</v>
      </c>
      <c r="I1706" s="249"/>
      <c r="J1706" s="244"/>
      <c r="K1706" s="244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4" t="s">
        <v>283</v>
      </c>
      <c r="AU1706" s="254" t="s">
        <v>85</v>
      </c>
      <c r="AV1706" s="13" t="s">
        <v>85</v>
      </c>
      <c r="AW1706" s="13" t="s">
        <v>32</v>
      </c>
      <c r="AX1706" s="13" t="s">
        <v>76</v>
      </c>
      <c r="AY1706" s="254" t="s">
        <v>274</v>
      </c>
    </row>
    <row r="1707" s="14" customFormat="1">
      <c r="A1707" s="14"/>
      <c r="B1707" s="255"/>
      <c r="C1707" s="256"/>
      <c r="D1707" s="245" t="s">
        <v>283</v>
      </c>
      <c r="E1707" s="257" t="s">
        <v>1</v>
      </c>
      <c r="F1707" s="258" t="s">
        <v>285</v>
      </c>
      <c r="G1707" s="256"/>
      <c r="H1707" s="259">
        <v>1607.3900000000001</v>
      </c>
      <c r="I1707" s="260"/>
      <c r="J1707" s="256"/>
      <c r="K1707" s="256"/>
      <c r="L1707" s="261"/>
      <c r="M1707" s="262"/>
      <c r="N1707" s="263"/>
      <c r="O1707" s="263"/>
      <c r="P1707" s="263"/>
      <c r="Q1707" s="263"/>
      <c r="R1707" s="263"/>
      <c r="S1707" s="263"/>
      <c r="T1707" s="26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5" t="s">
        <v>283</v>
      </c>
      <c r="AU1707" s="265" t="s">
        <v>85</v>
      </c>
      <c r="AV1707" s="14" t="s">
        <v>106</v>
      </c>
      <c r="AW1707" s="14" t="s">
        <v>32</v>
      </c>
      <c r="AX1707" s="14" t="s">
        <v>76</v>
      </c>
      <c r="AY1707" s="265" t="s">
        <v>274</v>
      </c>
    </row>
    <row r="1708" s="15" customFormat="1">
      <c r="A1708" s="15"/>
      <c r="B1708" s="266"/>
      <c r="C1708" s="267"/>
      <c r="D1708" s="245" t="s">
        <v>283</v>
      </c>
      <c r="E1708" s="268" t="s">
        <v>1</v>
      </c>
      <c r="F1708" s="269" t="s">
        <v>286</v>
      </c>
      <c r="G1708" s="267"/>
      <c r="H1708" s="270">
        <v>1607.3900000000001</v>
      </c>
      <c r="I1708" s="271"/>
      <c r="J1708" s="267"/>
      <c r="K1708" s="267"/>
      <c r="L1708" s="272"/>
      <c r="M1708" s="273"/>
      <c r="N1708" s="274"/>
      <c r="O1708" s="274"/>
      <c r="P1708" s="274"/>
      <c r="Q1708" s="274"/>
      <c r="R1708" s="274"/>
      <c r="S1708" s="274"/>
      <c r="T1708" s="27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76" t="s">
        <v>283</v>
      </c>
      <c r="AU1708" s="276" t="s">
        <v>85</v>
      </c>
      <c r="AV1708" s="15" t="s">
        <v>281</v>
      </c>
      <c r="AW1708" s="15" t="s">
        <v>32</v>
      </c>
      <c r="AX1708" s="15" t="s">
        <v>83</v>
      </c>
      <c r="AY1708" s="276" t="s">
        <v>274</v>
      </c>
    </row>
    <row r="1709" s="13" customFormat="1">
      <c r="A1709" s="13"/>
      <c r="B1709" s="243"/>
      <c r="C1709" s="244"/>
      <c r="D1709" s="245" t="s">
        <v>283</v>
      </c>
      <c r="E1709" s="244"/>
      <c r="F1709" s="247" t="s">
        <v>1909</v>
      </c>
      <c r="G1709" s="244"/>
      <c r="H1709" s="248">
        <v>1639.538</v>
      </c>
      <c r="I1709" s="249"/>
      <c r="J1709" s="244"/>
      <c r="K1709" s="244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4" t="s">
        <v>283</v>
      </c>
      <c r="AU1709" s="254" t="s">
        <v>85</v>
      </c>
      <c r="AV1709" s="13" t="s">
        <v>85</v>
      </c>
      <c r="AW1709" s="13" t="s">
        <v>4</v>
      </c>
      <c r="AX1709" s="13" t="s">
        <v>83</v>
      </c>
      <c r="AY1709" s="254" t="s">
        <v>274</v>
      </c>
    </row>
    <row r="1710" s="2" customFormat="1" ht="24.15" customHeight="1">
      <c r="A1710" s="39"/>
      <c r="B1710" s="40"/>
      <c r="C1710" s="287" t="s">
        <v>1910</v>
      </c>
      <c r="D1710" s="287" t="s">
        <v>385</v>
      </c>
      <c r="E1710" s="288" t="s">
        <v>1911</v>
      </c>
      <c r="F1710" s="289" t="s">
        <v>1912</v>
      </c>
      <c r="G1710" s="290" t="s">
        <v>279</v>
      </c>
      <c r="H1710" s="291">
        <v>123.675</v>
      </c>
      <c r="I1710" s="292"/>
      <c r="J1710" s="293">
        <f>ROUND(I1710*H1710,2)</f>
        <v>0</v>
      </c>
      <c r="K1710" s="289" t="s">
        <v>280</v>
      </c>
      <c r="L1710" s="294"/>
      <c r="M1710" s="295" t="s">
        <v>1</v>
      </c>
      <c r="N1710" s="296" t="s">
        <v>41</v>
      </c>
      <c r="O1710" s="92"/>
      <c r="P1710" s="239">
        <f>O1710*H1710</f>
        <v>0</v>
      </c>
      <c r="Q1710" s="239">
        <v>0.0015</v>
      </c>
      <c r="R1710" s="239">
        <f>Q1710*H1710</f>
        <v>0.1855125</v>
      </c>
      <c r="S1710" s="239">
        <v>0</v>
      </c>
      <c r="T1710" s="240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41" t="s">
        <v>510</v>
      </c>
      <c r="AT1710" s="241" t="s">
        <v>385</v>
      </c>
      <c r="AU1710" s="241" t="s">
        <v>85</v>
      </c>
      <c r="AY1710" s="18" t="s">
        <v>274</v>
      </c>
      <c r="BE1710" s="242">
        <f>IF(N1710="základní",J1710,0)</f>
        <v>0</v>
      </c>
      <c r="BF1710" s="242">
        <f>IF(N1710="snížená",J1710,0)</f>
        <v>0</v>
      </c>
      <c r="BG1710" s="242">
        <f>IF(N1710="zákl. přenesená",J1710,0)</f>
        <v>0</v>
      </c>
      <c r="BH1710" s="242">
        <f>IF(N1710="sníž. přenesená",J1710,0)</f>
        <v>0</v>
      </c>
      <c r="BI1710" s="242">
        <f>IF(N1710="nulová",J1710,0)</f>
        <v>0</v>
      </c>
      <c r="BJ1710" s="18" t="s">
        <v>83</v>
      </c>
      <c r="BK1710" s="242">
        <f>ROUND(I1710*H1710,2)</f>
        <v>0</v>
      </c>
      <c r="BL1710" s="18" t="s">
        <v>379</v>
      </c>
      <c r="BM1710" s="241" t="s">
        <v>1913</v>
      </c>
    </row>
    <row r="1711" s="13" customFormat="1">
      <c r="A1711" s="13"/>
      <c r="B1711" s="243"/>
      <c r="C1711" s="244"/>
      <c r="D1711" s="245" t="s">
        <v>283</v>
      </c>
      <c r="E1711" s="246" t="s">
        <v>1</v>
      </c>
      <c r="F1711" s="247" t="s">
        <v>1905</v>
      </c>
      <c r="G1711" s="244"/>
      <c r="H1711" s="248">
        <v>121.25</v>
      </c>
      <c r="I1711" s="249"/>
      <c r="J1711" s="244"/>
      <c r="K1711" s="244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4" t="s">
        <v>283</v>
      </c>
      <c r="AU1711" s="254" t="s">
        <v>85</v>
      </c>
      <c r="AV1711" s="13" t="s">
        <v>85</v>
      </c>
      <c r="AW1711" s="13" t="s">
        <v>32</v>
      </c>
      <c r="AX1711" s="13" t="s">
        <v>76</v>
      </c>
      <c r="AY1711" s="254" t="s">
        <v>274</v>
      </c>
    </row>
    <row r="1712" s="14" customFormat="1">
      <c r="A1712" s="14"/>
      <c r="B1712" s="255"/>
      <c r="C1712" s="256"/>
      <c r="D1712" s="245" t="s">
        <v>283</v>
      </c>
      <c r="E1712" s="257" t="s">
        <v>1</v>
      </c>
      <c r="F1712" s="258" t="s">
        <v>285</v>
      </c>
      <c r="G1712" s="256"/>
      <c r="H1712" s="259">
        <v>121.25</v>
      </c>
      <c r="I1712" s="260"/>
      <c r="J1712" s="256"/>
      <c r="K1712" s="256"/>
      <c r="L1712" s="261"/>
      <c r="M1712" s="262"/>
      <c r="N1712" s="263"/>
      <c r="O1712" s="263"/>
      <c r="P1712" s="263"/>
      <c r="Q1712" s="263"/>
      <c r="R1712" s="263"/>
      <c r="S1712" s="263"/>
      <c r="T1712" s="26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5" t="s">
        <v>283</v>
      </c>
      <c r="AU1712" s="265" t="s">
        <v>85</v>
      </c>
      <c r="AV1712" s="14" t="s">
        <v>106</v>
      </c>
      <c r="AW1712" s="14" t="s">
        <v>32</v>
      </c>
      <c r="AX1712" s="14" t="s">
        <v>76</v>
      </c>
      <c r="AY1712" s="265" t="s">
        <v>274</v>
      </c>
    </row>
    <row r="1713" s="15" customFormat="1">
      <c r="A1713" s="15"/>
      <c r="B1713" s="266"/>
      <c r="C1713" s="267"/>
      <c r="D1713" s="245" t="s">
        <v>283</v>
      </c>
      <c r="E1713" s="268" t="s">
        <v>1</v>
      </c>
      <c r="F1713" s="269" t="s">
        <v>286</v>
      </c>
      <c r="G1713" s="267"/>
      <c r="H1713" s="270">
        <v>121.25</v>
      </c>
      <c r="I1713" s="271"/>
      <c r="J1713" s="267"/>
      <c r="K1713" s="267"/>
      <c r="L1713" s="272"/>
      <c r="M1713" s="273"/>
      <c r="N1713" s="274"/>
      <c r="O1713" s="274"/>
      <c r="P1713" s="274"/>
      <c r="Q1713" s="274"/>
      <c r="R1713" s="274"/>
      <c r="S1713" s="274"/>
      <c r="T1713" s="27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76" t="s">
        <v>283</v>
      </c>
      <c r="AU1713" s="276" t="s">
        <v>85</v>
      </c>
      <c r="AV1713" s="15" t="s">
        <v>281</v>
      </c>
      <c r="AW1713" s="15" t="s">
        <v>32</v>
      </c>
      <c r="AX1713" s="15" t="s">
        <v>83</v>
      </c>
      <c r="AY1713" s="276" t="s">
        <v>274</v>
      </c>
    </row>
    <row r="1714" s="13" customFormat="1">
      <c r="A1714" s="13"/>
      <c r="B1714" s="243"/>
      <c r="C1714" s="244"/>
      <c r="D1714" s="245" t="s">
        <v>283</v>
      </c>
      <c r="E1714" s="244"/>
      <c r="F1714" s="247" t="s">
        <v>1231</v>
      </c>
      <c r="G1714" s="244"/>
      <c r="H1714" s="248">
        <v>123.675</v>
      </c>
      <c r="I1714" s="249"/>
      <c r="J1714" s="244"/>
      <c r="K1714" s="244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4" t="s">
        <v>283</v>
      </c>
      <c r="AU1714" s="254" t="s">
        <v>85</v>
      </c>
      <c r="AV1714" s="13" t="s">
        <v>85</v>
      </c>
      <c r="AW1714" s="13" t="s">
        <v>4</v>
      </c>
      <c r="AX1714" s="13" t="s">
        <v>83</v>
      </c>
      <c r="AY1714" s="254" t="s">
        <v>274</v>
      </c>
    </row>
    <row r="1715" s="2" customFormat="1" ht="24.15" customHeight="1">
      <c r="A1715" s="39"/>
      <c r="B1715" s="40"/>
      <c r="C1715" s="230" t="s">
        <v>1914</v>
      </c>
      <c r="D1715" s="230" t="s">
        <v>276</v>
      </c>
      <c r="E1715" s="231" t="s">
        <v>1915</v>
      </c>
      <c r="F1715" s="232" t="s">
        <v>1916</v>
      </c>
      <c r="G1715" s="233" t="s">
        <v>398</v>
      </c>
      <c r="H1715" s="234">
        <v>327.69999999999999</v>
      </c>
      <c r="I1715" s="235"/>
      <c r="J1715" s="236">
        <f>ROUND(I1715*H1715,2)</f>
        <v>0</v>
      </c>
      <c r="K1715" s="232" t="s">
        <v>280</v>
      </c>
      <c r="L1715" s="45"/>
      <c r="M1715" s="237" t="s">
        <v>1</v>
      </c>
      <c r="N1715" s="238" t="s">
        <v>41</v>
      </c>
      <c r="O1715" s="92"/>
      <c r="P1715" s="239">
        <f>O1715*H1715</f>
        <v>0</v>
      </c>
      <c r="Q1715" s="239">
        <v>3.0000000000000001E-05</v>
      </c>
      <c r="R1715" s="239">
        <f>Q1715*H1715</f>
        <v>0.0098309999999999995</v>
      </c>
      <c r="S1715" s="239">
        <v>0</v>
      </c>
      <c r="T1715" s="240">
        <f>S1715*H1715</f>
        <v>0</v>
      </c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R1715" s="241" t="s">
        <v>379</v>
      </c>
      <c r="AT1715" s="241" t="s">
        <v>276</v>
      </c>
      <c r="AU1715" s="241" t="s">
        <v>85</v>
      </c>
      <c r="AY1715" s="18" t="s">
        <v>274</v>
      </c>
      <c r="BE1715" s="242">
        <f>IF(N1715="základní",J1715,0)</f>
        <v>0</v>
      </c>
      <c r="BF1715" s="242">
        <f>IF(N1715="snížená",J1715,0)</f>
        <v>0</v>
      </c>
      <c r="BG1715" s="242">
        <f>IF(N1715="zákl. přenesená",J1715,0)</f>
        <v>0</v>
      </c>
      <c r="BH1715" s="242">
        <f>IF(N1715="sníž. přenesená",J1715,0)</f>
        <v>0</v>
      </c>
      <c r="BI1715" s="242">
        <f>IF(N1715="nulová",J1715,0)</f>
        <v>0</v>
      </c>
      <c r="BJ1715" s="18" t="s">
        <v>83</v>
      </c>
      <c r="BK1715" s="242">
        <f>ROUND(I1715*H1715,2)</f>
        <v>0</v>
      </c>
      <c r="BL1715" s="18" t="s">
        <v>379</v>
      </c>
      <c r="BM1715" s="241" t="s">
        <v>1917</v>
      </c>
    </row>
    <row r="1716" s="13" customFormat="1">
      <c r="A1716" s="13"/>
      <c r="B1716" s="243"/>
      <c r="C1716" s="244"/>
      <c r="D1716" s="245" t="s">
        <v>283</v>
      </c>
      <c r="E1716" s="246" t="s">
        <v>1</v>
      </c>
      <c r="F1716" s="247" t="s">
        <v>1918</v>
      </c>
      <c r="G1716" s="244"/>
      <c r="H1716" s="248">
        <v>327.69999999999999</v>
      </c>
      <c r="I1716" s="249"/>
      <c r="J1716" s="244"/>
      <c r="K1716" s="244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4" t="s">
        <v>283</v>
      </c>
      <c r="AU1716" s="254" t="s">
        <v>85</v>
      </c>
      <c r="AV1716" s="13" t="s">
        <v>85</v>
      </c>
      <c r="AW1716" s="13" t="s">
        <v>32</v>
      </c>
      <c r="AX1716" s="13" t="s">
        <v>76</v>
      </c>
      <c r="AY1716" s="254" t="s">
        <v>274</v>
      </c>
    </row>
    <row r="1717" s="14" customFormat="1">
      <c r="A1717" s="14"/>
      <c r="B1717" s="255"/>
      <c r="C1717" s="256"/>
      <c r="D1717" s="245" t="s">
        <v>283</v>
      </c>
      <c r="E1717" s="257" t="s">
        <v>1</v>
      </c>
      <c r="F1717" s="258" t="s">
        <v>285</v>
      </c>
      <c r="G1717" s="256"/>
      <c r="H1717" s="259">
        <v>327.69999999999999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5" t="s">
        <v>283</v>
      </c>
      <c r="AU1717" s="265" t="s">
        <v>85</v>
      </c>
      <c r="AV1717" s="14" t="s">
        <v>106</v>
      </c>
      <c r="AW1717" s="14" t="s">
        <v>32</v>
      </c>
      <c r="AX1717" s="14" t="s">
        <v>76</v>
      </c>
      <c r="AY1717" s="265" t="s">
        <v>274</v>
      </c>
    </row>
    <row r="1718" s="15" customFormat="1">
      <c r="A1718" s="15"/>
      <c r="B1718" s="266"/>
      <c r="C1718" s="267"/>
      <c r="D1718" s="245" t="s">
        <v>283</v>
      </c>
      <c r="E1718" s="268" t="s">
        <v>1</v>
      </c>
      <c r="F1718" s="269" t="s">
        <v>286</v>
      </c>
      <c r="G1718" s="267"/>
      <c r="H1718" s="270">
        <v>327.69999999999999</v>
      </c>
      <c r="I1718" s="271"/>
      <c r="J1718" s="267"/>
      <c r="K1718" s="267"/>
      <c r="L1718" s="272"/>
      <c r="M1718" s="273"/>
      <c r="N1718" s="274"/>
      <c r="O1718" s="274"/>
      <c r="P1718" s="274"/>
      <c r="Q1718" s="274"/>
      <c r="R1718" s="274"/>
      <c r="S1718" s="274"/>
      <c r="T1718" s="27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76" t="s">
        <v>283</v>
      </c>
      <c r="AU1718" s="276" t="s">
        <v>85</v>
      </c>
      <c r="AV1718" s="15" t="s">
        <v>281</v>
      </c>
      <c r="AW1718" s="15" t="s">
        <v>32</v>
      </c>
      <c r="AX1718" s="15" t="s">
        <v>83</v>
      </c>
      <c r="AY1718" s="276" t="s">
        <v>274</v>
      </c>
    </row>
    <row r="1719" s="2" customFormat="1" ht="24.15" customHeight="1">
      <c r="A1719" s="39"/>
      <c r="B1719" s="40"/>
      <c r="C1719" s="287" t="s">
        <v>1919</v>
      </c>
      <c r="D1719" s="287" t="s">
        <v>385</v>
      </c>
      <c r="E1719" s="288" t="s">
        <v>1920</v>
      </c>
      <c r="F1719" s="289" t="s">
        <v>1921</v>
      </c>
      <c r="G1719" s="290" t="s">
        <v>398</v>
      </c>
      <c r="H1719" s="291">
        <v>334.25400000000002</v>
      </c>
      <c r="I1719" s="292"/>
      <c r="J1719" s="293">
        <f>ROUND(I1719*H1719,2)</f>
        <v>0</v>
      </c>
      <c r="K1719" s="289" t="s">
        <v>280</v>
      </c>
      <c r="L1719" s="294"/>
      <c r="M1719" s="295" t="s">
        <v>1</v>
      </c>
      <c r="N1719" s="296" t="s">
        <v>41</v>
      </c>
      <c r="O1719" s="92"/>
      <c r="P1719" s="239">
        <f>O1719*H1719</f>
        <v>0</v>
      </c>
      <c r="Q1719" s="239">
        <v>0.00038000000000000002</v>
      </c>
      <c r="R1719" s="239">
        <f>Q1719*H1719</f>
        <v>0.12701652000000002</v>
      </c>
      <c r="S1719" s="239">
        <v>0</v>
      </c>
      <c r="T1719" s="240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41" t="s">
        <v>510</v>
      </c>
      <c r="AT1719" s="241" t="s">
        <v>385</v>
      </c>
      <c r="AU1719" s="241" t="s">
        <v>85</v>
      </c>
      <c r="AY1719" s="18" t="s">
        <v>274</v>
      </c>
      <c r="BE1719" s="242">
        <f>IF(N1719="základní",J1719,0)</f>
        <v>0</v>
      </c>
      <c r="BF1719" s="242">
        <f>IF(N1719="snížená",J1719,0)</f>
        <v>0</v>
      </c>
      <c r="BG1719" s="242">
        <f>IF(N1719="zákl. přenesená",J1719,0)</f>
        <v>0</v>
      </c>
      <c r="BH1719" s="242">
        <f>IF(N1719="sníž. přenesená",J1719,0)</f>
        <v>0</v>
      </c>
      <c r="BI1719" s="242">
        <f>IF(N1719="nulová",J1719,0)</f>
        <v>0</v>
      </c>
      <c r="BJ1719" s="18" t="s">
        <v>83</v>
      </c>
      <c r="BK1719" s="242">
        <f>ROUND(I1719*H1719,2)</f>
        <v>0</v>
      </c>
      <c r="BL1719" s="18" t="s">
        <v>379</v>
      </c>
      <c r="BM1719" s="241" t="s">
        <v>1922</v>
      </c>
    </row>
    <row r="1720" s="13" customFormat="1">
      <c r="A1720" s="13"/>
      <c r="B1720" s="243"/>
      <c r="C1720" s="244"/>
      <c r="D1720" s="245" t="s">
        <v>283</v>
      </c>
      <c r="E1720" s="244"/>
      <c r="F1720" s="247" t="s">
        <v>1923</v>
      </c>
      <c r="G1720" s="244"/>
      <c r="H1720" s="248">
        <v>334.25400000000002</v>
      </c>
      <c r="I1720" s="249"/>
      <c r="J1720" s="244"/>
      <c r="K1720" s="244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4" t="s">
        <v>283</v>
      </c>
      <c r="AU1720" s="254" t="s">
        <v>85</v>
      </c>
      <c r="AV1720" s="13" t="s">
        <v>85</v>
      </c>
      <c r="AW1720" s="13" t="s">
        <v>4</v>
      </c>
      <c r="AX1720" s="13" t="s">
        <v>83</v>
      </c>
      <c r="AY1720" s="254" t="s">
        <v>274</v>
      </c>
    </row>
    <row r="1721" s="2" customFormat="1" ht="33" customHeight="1">
      <c r="A1721" s="39"/>
      <c r="B1721" s="40"/>
      <c r="C1721" s="230" t="s">
        <v>1924</v>
      </c>
      <c r="D1721" s="230" t="s">
        <v>276</v>
      </c>
      <c r="E1721" s="231" t="s">
        <v>1925</v>
      </c>
      <c r="F1721" s="232" t="s">
        <v>1926</v>
      </c>
      <c r="G1721" s="233" t="s">
        <v>279</v>
      </c>
      <c r="H1721" s="234">
        <v>1607.3900000000001</v>
      </c>
      <c r="I1721" s="235"/>
      <c r="J1721" s="236">
        <f>ROUND(I1721*H1721,2)</f>
        <v>0</v>
      </c>
      <c r="K1721" s="232" t="s">
        <v>280</v>
      </c>
      <c r="L1721" s="45"/>
      <c r="M1721" s="237" t="s">
        <v>1</v>
      </c>
      <c r="N1721" s="238" t="s">
        <v>41</v>
      </c>
      <c r="O1721" s="92"/>
      <c r="P1721" s="239">
        <f>O1721*H1721</f>
        <v>0</v>
      </c>
      <c r="Q1721" s="239">
        <v>0.00012</v>
      </c>
      <c r="R1721" s="239">
        <f>Q1721*H1721</f>
        <v>0.19288680000000003</v>
      </c>
      <c r="S1721" s="239">
        <v>0</v>
      </c>
      <c r="T1721" s="240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41" t="s">
        <v>379</v>
      </c>
      <c r="AT1721" s="241" t="s">
        <v>276</v>
      </c>
      <c r="AU1721" s="241" t="s">
        <v>85</v>
      </c>
      <c r="AY1721" s="18" t="s">
        <v>274</v>
      </c>
      <c r="BE1721" s="242">
        <f>IF(N1721="základní",J1721,0)</f>
        <v>0</v>
      </c>
      <c r="BF1721" s="242">
        <f>IF(N1721="snížená",J1721,0)</f>
        <v>0</v>
      </c>
      <c r="BG1721" s="242">
        <f>IF(N1721="zákl. přenesená",J1721,0)</f>
        <v>0</v>
      </c>
      <c r="BH1721" s="242">
        <f>IF(N1721="sníž. přenesená",J1721,0)</f>
        <v>0</v>
      </c>
      <c r="BI1721" s="242">
        <f>IF(N1721="nulová",J1721,0)</f>
        <v>0</v>
      </c>
      <c r="BJ1721" s="18" t="s">
        <v>83</v>
      </c>
      <c r="BK1721" s="242">
        <f>ROUND(I1721*H1721,2)</f>
        <v>0</v>
      </c>
      <c r="BL1721" s="18" t="s">
        <v>379</v>
      </c>
      <c r="BM1721" s="241" t="s">
        <v>1927</v>
      </c>
    </row>
    <row r="1722" s="13" customFormat="1">
      <c r="A1722" s="13"/>
      <c r="B1722" s="243"/>
      <c r="C1722" s="244"/>
      <c r="D1722" s="245" t="s">
        <v>283</v>
      </c>
      <c r="E1722" s="246" t="s">
        <v>1</v>
      </c>
      <c r="F1722" s="247" t="s">
        <v>1904</v>
      </c>
      <c r="G1722" s="244"/>
      <c r="H1722" s="248">
        <v>1607.3900000000001</v>
      </c>
      <c r="I1722" s="249"/>
      <c r="J1722" s="244"/>
      <c r="K1722" s="244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4" t="s">
        <v>283</v>
      </c>
      <c r="AU1722" s="254" t="s">
        <v>85</v>
      </c>
      <c r="AV1722" s="13" t="s">
        <v>85</v>
      </c>
      <c r="AW1722" s="13" t="s">
        <v>32</v>
      </c>
      <c r="AX1722" s="13" t="s">
        <v>76</v>
      </c>
      <c r="AY1722" s="254" t="s">
        <v>274</v>
      </c>
    </row>
    <row r="1723" s="14" customFormat="1">
      <c r="A1723" s="14"/>
      <c r="B1723" s="255"/>
      <c r="C1723" s="256"/>
      <c r="D1723" s="245" t="s">
        <v>283</v>
      </c>
      <c r="E1723" s="257" t="s">
        <v>1</v>
      </c>
      <c r="F1723" s="258" t="s">
        <v>285</v>
      </c>
      <c r="G1723" s="256"/>
      <c r="H1723" s="259">
        <v>1607.3900000000001</v>
      </c>
      <c r="I1723" s="260"/>
      <c r="J1723" s="256"/>
      <c r="K1723" s="256"/>
      <c r="L1723" s="261"/>
      <c r="M1723" s="262"/>
      <c r="N1723" s="263"/>
      <c r="O1723" s="263"/>
      <c r="P1723" s="263"/>
      <c r="Q1723" s="263"/>
      <c r="R1723" s="263"/>
      <c r="S1723" s="263"/>
      <c r="T1723" s="26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5" t="s">
        <v>283</v>
      </c>
      <c r="AU1723" s="265" t="s">
        <v>85</v>
      </c>
      <c r="AV1723" s="14" t="s">
        <v>106</v>
      </c>
      <c r="AW1723" s="14" t="s">
        <v>32</v>
      </c>
      <c r="AX1723" s="14" t="s">
        <v>76</v>
      </c>
      <c r="AY1723" s="265" t="s">
        <v>274</v>
      </c>
    </row>
    <row r="1724" s="15" customFormat="1">
      <c r="A1724" s="15"/>
      <c r="B1724" s="266"/>
      <c r="C1724" s="267"/>
      <c r="D1724" s="245" t="s">
        <v>283</v>
      </c>
      <c r="E1724" s="268" t="s">
        <v>1</v>
      </c>
      <c r="F1724" s="269" t="s">
        <v>286</v>
      </c>
      <c r="G1724" s="267"/>
      <c r="H1724" s="270">
        <v>1607.3900000000001</v>
      </c>
      <c r="I1724" s="271"/>
      <c r="J1724" s="267"/>
      <c r="K1724" s="267"/>
      <c r="L1724" s="272"/>
      <c r="M1724" s="273"/>
      <c r="N1724" s="274"/>
      <c r="O1724" s="274"/>
      <c r="P1724" s="274"/>
      <c r="Q1724" s="274"/>
      <c r="R1724" s="274"/>
      <c r="S1724" s="274"/>
      <c r="T1724" s="27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6" t="s">
        <v>283</v>
      </c>
      <c r="AU1724" s="276" t="s">
        <v>85</v>
      </c>
      <c r="AV1724" s="15" t="s">
        <v>281</v>
      </c>
      <c r="AW1724" s="15" t="s">
        <v>32</v>
      </c>
      <c r="AX1724" s="15" t="s">
        <v>83</v>
      </c>
      <c r="AY1724" s="276" t="s">
        <v>274</v>
      </c>
    </row>
    <row r="1725" s="2" customFormat="1" ht="24.15" customHeight="1">
      <c r="A1725" s="39"/>
      <c r="B1725" s="40"/>
      <c r="C1725" s="287" t="s">
        <v>1928</v>
      </c>
      <c r="D1725" s="287" t="s">
        <v>385</v>
      </c>
      <c r="E1725" s="288" t="s">
        <v>1929</v>
      </c>
      <c r="F1725" s="289" t="s">
        <v>1930</v>
      </c>
      <c r="G1725" s="290" t="s">
        <v>289</v>
      </c>
      <c r="H1725" s="291">
        <v>257.18200000000002</v>
      </c>
      <c r="I1725" s="292"/>
      <c r="J1725" s="293">
        <f>ROUND(I1725*H1725,2)</f>
        <v>0</v>
      </c>
      <c r="K1725" s="289" t="s">
        <v>280</v>
      </c>
      <c r="L1725" s="294"/>
      <c r="M1725" s="295" t="s">
        <v>1</v>
      </c>
      <c r="N1725" s="296" t="s">
        <v>41</v>
      </c>
      <c r="O1725" s="92"/>
      <c r="P1725" s="239">
        <f>O1725*H1725</f>
        <v>0</v>
      </c>
      <c r="Q1725" s="239">
        <v>0.02</v>
      </c>
      <c r="R1725" s="239">
        <f>Q1725*H1725</f>
        <v>5.1436400000000004</v>
      </c>
      <c r="S1725" s="239">
        <v>0</v>
      </c>
      <c r="T1725" s="240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41" t="s">
        <v>510</v>
      </c>
      <c r="AT1725" s="241" t="s">
        <v>385</v>
      </c>
      <c r="AU1725" s="241" t="s">
        <v>85</v>
      </c>
      <c r="AY1725" s="18" t="s">
        <v>274</v>
      </c>
      <c r="BE1725" s="242">
        <f>IF(N1725="základní",J1725,0)</f>
        <v>0</v>
      </c>
      <c r="BF1725" s="242">
        <f>IF(N1725="snížená",J1725,0)</f>
        <v>0</v>
      </c>
      <c r="BG1725" s="242">
        <f>IF(N1725="zákl. přenesená",J1725,0)</f>
        <v>0</v>
      </c>
      <c r="BH1725" s="242">
        <f>IF(N1725="sníž. přenesená",J1725,0)</f>
        <v>0</v>
      </c>
      <c r="BI1725" s="242">
        <f>IF(N1725="nulová",J1725,0)</f>
        <v>0</v>
      </c>
      <c r="BJ1725" s="18" t="s">
        <v>83</v>
      </c>
      <c r="BK1725" s="242">
        <f>ROUND(I1725*H1725,2)</f>
        <v>0</v>
      </c>
      <c r="BL1725" s="18" t="s">
        <v>379</v>
      </c>
      <c r="BM1725" s="241" t="s">
        <v>1931</v>
      </c>
    </row>
    <row r="1726" s="13" customFormat="1">
      <c r="A1726" s="13"/>
      <c r="B1726" s="243"/>
      <c r="C1726" s="244"/>
      <c r="D1726" s="245" t="s">
        <v>283</v>
      </c>
      <c r="E1726" s="246" t="s">
        <v>1</v>
      </c>
      <c r="F1726" s="247" t="s">
        <v>1932</v>
      </c>
      <c r="G1726" s="244"/>
      <c r="H1726" s="248">
        <v>257.18200000000002</v>
      </c>
      <c r="I1726" s="249"/>
      <c r="J1726" s="244"/>
      <c r="K1726" s="244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4" t="s">
        <v>283</v>
      </c>
      <c r="AU1726" s="254" t="s">
        <v>85</v>
      </c>
      <c r="AV1726" s="13" t="s">
        <v>85</v>
      </c>
      <c r="AW1726" s="13" t="s">
        <v>32</v>
      </c>
      <c r="AX1726" s="13" t="s">
        <v>76</v>
      </c>
      <c r="AY1726" s="254" t="s">
        <v>274</v>
      </c>
    </row>
    <row r="1727" s="14" customFormat="1">
      <c r="A1727" s="14"/>
      <c r="B1727" s="255"/>
      <c r="C1727" s="256"/>
      <c r="D1727" s="245" t="s">
        <v>283</v>
      </c>
      <c r="E1727" s="257" t="s">
        <v>1</v>
      </c>
      <c r="F1727" s="258" t="s">
        <v>285</v>
      </c>
      <c r="G1727" s="256"/>
      <c r="H1727" s="259">
        <v>257.18200000000002</v>
      </c>
      <c r="I1727" s="260"/>
      <c r="J1727" s="256"/>
      <c r="K1727" s="256"/>
      <c r="L1727" s="261"/>
      <c r="M1727" s="262"/>
      <c r="N1727" s="263"/>
      <c r="O1727" s="263"/>
      <c r="P1727" s="263"/>
      <c r="Q1727" s="263"/>
      <c r="R1727" s="263"/>
      <c r="S1727" s="263"/>
      <c r="T1727" s="26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5" t="s">
        <v>283</v>
      </c>
      <c r="AU1727" s="265" t="s">
        <v>85</v>
      </c>
      <c r="AV1727" s="14" t="s">
        <v>106</v>
      </c>
      <c r="AW1727" s="14" t="s">
        <v>32</v>
      </c>
      <c r="AX1727" s="14" t="s">
        <v>76</v>
      </c>
      <c r="AY1727" s="265" t="s">
        <v>274</v>
      </c>
    </row>
    <row r="1728" s="15" customFormat="1">
      <c r="A1728" s="15"/>
      <c r="B1728" s="266"/>
      <c r="C1728" s="267"/>
      <c r="D1728" s="245" t="s">
        <v>283</v>
      </c>
      <c r="E1728" s="268" t="s">
        <v>1</v>
      </c>
      <c r="F1728" s="269" t="s">
        <v>286</v>
      </c>
      <c r="G1728" s="267"/>
      <c r="H1728" s="270">
        <v>257.18200000000002</v>
      </c>
      <c r="I1728" s="271"/>
      <c r="J1728" s="267"/>
      <c r="K1728" s="267"/>
      <c r="L1728" s="272"/>
      <c r="M1728" s="273"/>
      <c r="N1728" s="274"/>
      <c r="O1728" s="274"/>
      <c r="P1728" s="274"/>
      <c r="Q1728" s="274"/>
      <c r="R1728" s="274"/>
      <c r="S1728" s="274"/>
      <c r="T1728" s="27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76" t="s">
        <v>283</v>
      </c>
      <c r="AU1728" s="276" t="s">
        <v>85</v>
      </c>
      <c r="AV1728" s="15" t="s">
        <v>281</v>
      </c>
      <c r="AW1728" s="15" t="s">
        <v>32</v>
      </c>
      <c r="AX1728" s="15" t="s">
        <v>83</v>
      </c>
      <c r="AY1728" s="276" t="s">
        <v>274</v>
      </c>
    </row>
    <row r="1729" s="2" customFormat="1" ht="24.15" customHeight="1">
      <c r="A1729" s="39"/>
      <c r="B1729" s="40"/>
      <c r="C1729" s="230" t="s">
        <v>1933</v>
      </c>
      <c r="D1729" s="230" t="s">
        <v>276</v>
      </c>
      <c r="E1729" s="231" t="s">
        <v>1934</v>
      </c>
      <c r="F1729" s="232" t="s">
        <v>1935</v>
      </c>
      <c r="G1729" s="233" t="s">
        <v>279</v>
      </c>
      <c r="H1729" s="234">
        <v>1058.7000000000001</v>
      </c>
      <c r="I1729" s="235"/>
      <c r="J1729" s="236">
        <f>ROUND(I1729*H1729,2)</f>
        <v>0</v>
      </c>
      <c r="K1729" s="232" t="s">
        <v>280</v>
      </c>
      <c r="L1729" s="45"/>
      <c r="M1729" s="237" t="s">
        <v>1</v>
      </c>
      <c r="N1729" s="238" t="s">
        <v>41</v>
      </c>
      <c r="O1729" s="92"/>
      <c r="P1729" s="239">
        <f>O1729*H1729</f>
        <v>0</v>
      </c>
      <c r="Q1729" s="239">
        <v>0</v>
      </c>
      <c r="R1729" s="239">
        <f>Q1729*H1729</f>
        <v>0</v>
      </c>
      <c r="S1729" s="239">
        <v>0</v>
      </c>
      <c r="T1729" s="240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41" t="s">
        <v>379</v>
      </c>
      <c r="AT1729" s="241" t="s">
        <v>276</v>
      </c>
      <c r="AU1729" s="241" t="s">
        <v>85</v>
      </c>
      <c r="AY1729" s="18" t="s">
        <v>274</v>
      </c>
      <c r="BE1729" s="242">
        <f>IF(N1729="základní",J1729,0)</f>
        <v>0</v>
      </c>
      <c r="BF1729" s="242">
        <f>IF(N1729="snížená",J1729,0)</f>
        <v>0</v>
      </c>
      <c r="BG1729" s="242">
        <f>IF(N1729="zákl. přenesená",J1729,0)</f>
        <v>0</v>
      </c>
      <c r="BH1729" s="242">
        <f>IF(N1729="sníž. přenesená",J1729,0)</f>
        <v>0</v>
      </c>
      <c r="BI1729" s="242">
        <f>IF(N1729="nulová",J1729,0)</f>
        <v>0</v>
      </c>
      <c r="BJ1729" s="18" t="s">
        <v>83</v>
      </c>
      <c r="BK1729" s="242">
        <f>ROUND(I1729*H1729,2)</f>
        <v>0</v>
      </c>
      <c r="BL1729" s="18" t="s">
        <v>379</v>
      </c>
      <c r="BM1729" s="241" t="s">
        <v>1936</v>
      </c>
    </row>
    <row r="1730" s="2" customFormat="1" ht="24.15" customHeight="1">
      <c r="A1730" s="39"/>
      <c r="B1730" s="40"/>
      <c r="C1730" s="230" t="s">
        <v>1937</v>
      </c>
      <c r="D1730" s="230" t="s">
        <v>276</v>
      </c>
      <c r="E1730" s="231" t="s">
        <v>1938</v>
      </c>
      <c r="F1730" s="232" t="s">
        <v>1939</v>
      </c>
      <c r="G1730" s="233" t="s">
        <v>1692</v>
      </c>
      <c r="H1730" s="297"/>
      <c r="I1730" s="235"/>
      <c r="J1730" s="236">
        <f>ROUND(I1730*H1730,2)</f>
        <v>0</v>
      </c>
      <c r="K1730" s="232" t="s">
        <v>280</v>
      </c>
      <c r="L1730" s="45"/>
      <c r="M1730" s="237" t="s">
        <v>1</v>
      </c>
      <c r="N1730" s="238" t="s">
        <v>41</v>
      </c>
      <c r="O1730" s="92"/>
      <c r="P1730" s="239">
        <f>O1730*H1730</f>
        <v>0</v>
      </c>
      <c r="Q1730" s="239">
        <v>0</v>
      </c>
      <c r="R1730" s="239">
        <f>Q1730*H1730</f>
        <v>0</v>
      </c>
      <c r="S1730" s="239">
        <v>0</v>
      </c>
      <c r="T1730" s="240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41" t="s">
        <v>379</v>
      </c>
      <c r="AT1730" s="241" t="s">
        <v>276</v>
      </c>
      <c r="AU1730" s="241" t="s">
        <v>85</v>
      </c>
      <c r="AY1730" s="18" t="s">
        <v>274</v>
      </c>
      <c r="BE1730" s="242">
        <f>IF(N1730="základní",J1730,0)</f>
        <v>0</v>
      </c>
      <c r="BF1730" s="242">
        <f>IF(N1730="snížená",J1730,0)</f>
        <v>0</v>
      </c>
      <c r="BG1730" s="242">
        <f>IF(N1730="zákl. přenesená",J1730,0)</f>
        <v>0</v>
      </c>
      <c r="BH1730" s="242">
        <f>IF(N1730="sníž. přenesená",J1730,0)</f>
        <v>0</v>
      </c>
      <c r="BI1730" s="242">
        <f>IF(N1730="nulová",J1730,0)</f>
        <v>0</v>
      </c>
      <c r="BJ1730" s="18" t="s">
        <v>83</v>
      </c>
      <c r="BK1730" s="242">
        <f>ROUND(I1730*H1730,2)</f>
        <v>0</v>
      </c>
      <c r="BL1730" s="18" t="s">
        <v>379</v>
      </c>
      <c r="BM1730" s="241" t="s">
        <v>1940</v>
      </c>
    </row>
    <row r="1731" s="12" customFormat="1" ht="22.8" customHeight="1">
      <c r="A1731" s="12"/>
      <c r="B1731" s="214"/>
      <c r="C1731" s="215"/>
      <c r="D1731" s="216" t="s">
        <v>75</v>
      </c>
      <c r="E1731" s="228" t="s">
        <v>1941</v>
      </c>
      <c r="F1731" s="228" t="s">
        <v>1942</v>
      </c>
      <c r="G1731" s="215"/>
      <c r="H1731" s="215"/>
      <c r="I1731" s="218"/>
      <c r="J1731" s="229">
        <f>BK1731</f>
        <v>0</v>
      </c>
      <c r="K1731" s="215"/>
      <c r="L1731" s="220"/>
      <c r="M1731" s="221"/>
      <c r="N1731" s="222"/>
      <c r="O1731" s="222"/>
      <c r="P1731" s="223">
        <f>SUM(P1732:P1755)</f>
        <v>0</v>
      </c>
      <c r="Q1731" s="222"/>
      <c r="R1731" s="223">
        <f>SUM(R1732:R1755)</f>
        <v>10.428907000000001</v>
      </c>
      <c r="S1731" s="222"/>
      <c r="T1731" s="224">
        <f>SUM(T1732:T1755)</f>
        <v>0</v>
      </c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R1731" s="225" t="s">
        <v>85</v>
      </c>
      <c r="AT1731" s="226" t="s">
        <v>75</v>
      </c>
      <c r="AU1731" s="226" t="s">
        <v>83</v>
      </c>
      <c r="AY1731" s="225" t="s">
        <v>274</v>
      </c>
      <c r="BK1731" s="227">
        <f>SUM(BK1732:BK1755)</f>
        <v>0</v>
      </c>
    </row>
    <row r="1732" s="2" customFormat="1" ht="24.15" customHeight="1">
      <c r="A1732" s="39"/>
      <c r="B1732" s="40"/>
      <c r="C1732" s="230" t="s">
        <v>1943</v>
      </c>
      <c r="D1732" s="230" t="s">
        <v>276</v>
      </c>
      <c r="E1732" s="231" t="s">
        <v>1944</v>
      </c>
      <c r="F1732" s="232" t="s">
        <v>1945</v>
      </c>
      <c r="G1732" s="233" t="s">
        <v>279</v>
      </c>
      <c r="H1732" s="234">
        <v>657.20000000000005</v>
      </c>
      <c r="I1732" s="235"/>
      <c r="J1732" s="236">
        <f>ROUND(I1732*H1732,2)</f>
        <v>0</v>
      </c>
      <c r="K1732" s="232" t="s">
        <v>280</v>
      </c>
      <c r="L1732" s="45"/>
      <c r="M1732" s="237" t="s">
        <v>1</v>
      </c>
      <c r="N1732" s="238" t="s">
        <v>41</v>
      </c>
      <c r="O1732" s="92"/>
      <c r="P1732" s="239">
        <f>O1732*H1732</f>
        <v>0</v>
      </c>
      <c r="Q1732" s="239">
        <v>0.01217</v>
      </c>
      <c r="R1732" s="239">
        <f>Q1732*H1732</f>
        <v>7.9981240000000007</v>
      </c>
      <c r="S1732" s="239">
        <v>0</v>
      </c>
      <c r="T1732" s="240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41" t="s">
        <v>379</v>
      </c>
      <c r="AT1732" s="241" t="s">
        <v>276</v>
      </c>
      <c r="AU1732" s="241" t="s">
        <v>85</v>
      </c>
      <c r="AY1732" s="18" t="s">
        <v>274</v>
      </c>
      <c r="BE1732" s="242">
        <f>IF(N1732="základní",J1732,0)</f>
        <v>0</v>
      </c>
      <c r="BF1732" s="242">
        <f>IF(N1732="snížená",J1732,0)</f>
        <v>0</v>
      </c>
      <c r="BG1732" s="242">
        <f>IF(N1732="zákl. přenesená",J1732,0)</f>
        <v>0</v>
      </c>
      <c r="BH1732" s="242">
        <f>IF(N1732="sníž. přenesená",J1732,0)</f>
        <v>0</v>
      </c>
      <c r="BI1732" s="242">
        <f>IF(N1732="nulová",J1732,0)</f>
        <v>0</v>
      </c>
      <c r="BJ1732" s="18" t="s">
        <v>83</v>
      </c>
      <c r="BK1732" s="242">
        <f>ROUND(I1732*H1732,2)</f>
        <v>0</v>
      </c>
      <c r="BL1732" s="18" t="s">
        <v>379</v>
      </c>
      <c r="BM1732" s="241" t="s">
        <v>1946</v>
      </c>
    </row>
    <row r="1733" s="13" customFormat="1">
      <c r="A1733" s="13"/>
      <c r="B1733" s="243"/>
      <c r="C1733" s="244"/>
      <c r="D1733" s="245" t="s">
        <v>283</v>
      </c>
      <c r="E1733" s="246" t="s">
        <v>1</v>
      </c>
      <c r="F1733" s="247" t="s">
        <v>217</v>
      </c>
      <c r="G1733" s="244"/>
      <c r="H1733" s="248">
        <v>657.20000000000005</v>
      </c>
      <c r="I1733" s="249"/>
      <c r="J1733" s="244"/>
      <c r="K1733" s="244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4" t="s">
        <v>283</v>
      </c>
      <c r="AU1733" s="254" t="s">
        <v>85</v>
      </c>
      <c r="AV1733" s="13" t="s">
        <v>85</v>
      </c>
      <c r="AW1733" s="13" t="s">
        <v>32</v>
      </c>
      <c r="AX1733" s="13" t="s">
        <v>76</v>
      </c>
      <c r="AY1733" s="254" t="s">
        <v>274</v>
      </c>
    </row>
    <row r="1734" s="14" customFormat="1">
      <c r="A1734" s="14"/>
      <c r="B1734" s="255"/>
      <c r="C1734" s="256"/>
      <c r="D1734" s="245" t="s">
        <v>283</v>
      </c>
      <c r="E1734" s="257" t="s">
        <v>1</v>
      </c>
      <c r="F1734" s="258" t="s">
        <v>285</v>
      </c>
      <c r="G1734" s="256"/>
      <c r="H1734" s="259">
        <v>657.20000000000005</v>
      </c>
      <c r="I1734" s="260"/>
      <c r="J1734" s="256"/>
      <c r="K1734" s="256"/>
      <c r="L1734" s="261"/>
      <c r="M1734" s="262"/>
      <c r="N1734" s="263"/>
      <c r="O1734" s="263"/>
      <c r="P1734" s="263"/>
      <c r="Q1734" s="263"/>
      <c r="R1734" s="263"/>
      <c r="S1734" s="263"/>
      <c r="T1734" s="26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5" t="s">
        <v>283</v>
      </c>
      <c r="AU1734" s="265" t="s">
        <v>85</v>
      </c>
      <c r="AV1734" s="14" t="s">
        <v>106</v>
      </c>
      <c r="AW1734" s="14" t="s">
        <v>32</v>
      </c>
      <c r="AX1734" s="14" t="s">
        <v>76</v>
      </c>
      <c r="AY1734" s="265" t="s">
        <v>274</v>
      </c>
    </row>
    <row r="1735" s="15" customFormat="1">
      <c r="A1735" s="15"/>
      <c r="B1735" s="266"/>
      <c r="C1735" s="267"/>
      <c r="D1735" s="245" t="s">
        <v>283</v>
      </c>
      <c r="E1735" s="268" t="s">
        <v>216</v>
      </c>
      <c r="F1735" s="269" t="s">
        <v>286</v>
      </c>
      <c r="G1735" s="267"/>
      <c r="H1735" s="270">
        <v>657.20000000000005</v>
      </c>
      <c r="I1735" s="271"/>
      <c r="J1735" s="267"/>
      <c r="K1735" s="267"/>
      <c r="L1735" s="272"/>
      <c r="M1735" s="273"/>
      <c r="N1735" s="274"/>
      <c r="O1735" s="274"/>
      <c r="P1735" s="274"/>
      <c r="Q1735" s="274"/>
      <c r="R1735" s="274"/>
      <c r="S1735" s="274"/>
      <c r="T1735" s="27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76" t="s">
        <v>283</v>
      </c>
      <c r="AU1735" s="276" t="s">
        <v>85</v>
      </c>
      <c r="AV1735" s="15" t="s">
        <v>281</v>
      </c>
      <c r="AW1735" s="15" t="s">
        <v>32</v>
      </c>
      <c r="AX1735" s="15" t="s">
        <v>83</v>
      </c>
      <c r="AY1735" s="276" t="s">
        <v>274</v>
      </c>
    </row>
    <row r="1736" s="2" customFormat="1" ht="24.15" customHeight="1">
      <c r="A1736" s="39"/>
      <c r="B1736" s="40"/>
      <c r="C1736" s="230" t="s">
        <v>1947</v>
      </c>
      <c r="D1736" s="230" t="s">
        <v>276</v>
      </c>
      <c r="E1736" s="231" t="s">
        <v>1948</v>
      </c>
      <c r="F1736" s="232" t="s">
        <v>1949</v>
      </c>
      <c r="G1736" s="233" t="s">
        <v>279</v>
      </c>
      <c r="H1736" s="234">
        <v>95.200000000000003</v>
      </c>
      <c r="I1736" s="235"/>
      <c r="J1736" s="236">
        <f>ROUND(I1736*H1736,2)</f>
        <v>0</v>
      </c>
      <c r="K1736" s="232" t="s">
        <v>280</v>
      </c>
      <c r="L1736" s="45"/>
      <c r="M1736" s="237" t="s">
        <v>1</v>
      </c>
      <c r="N1736" s="238" t="s">
        <v>41</v>
      </c>
      <c r="O1736" s="92"/>
      <c r="P1736" s="239">
        <f>O1736*H1736</f>
        <v>0</v>
      </c>
      <c r="Q1736" s="239">
        <v>0.0118</v>
      </c>
      <c r="R1736" s="239">
        <f>Q1736*H1736</f>
        <v>1.1233599999999999</v>
      </c>
      <c r="S1736" s="239">
        <v>0</v>
      </c>
      <c r="T1736" s="240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41" t="s">
        <v>379</v>
      </c>
      <c r="AT1736" s="241" t="s">
        <v>276</v>
      </c>
      <c r="AU1736" s="241" t="s">
        <v>85</v>
      </c>
      <c r="AY1736" s="18" t="s">
        <v>274</v>
      </c>
      <c r="BE1736" s="242">
        <f>IF(N1736="základní",J1736,0)</f>
        <v>0</v>
      </c>
      <c r="BF1736" s="242">
        <f>IF(N1736="snížená",J1736,0)</f>
        <v>0</v>
      </c>
      <c r="BG1736" s="242">
        <f>IF(N1736="zákl. přenesená",J1736,0)</f>
        <v>0</v>
      </c>
      <c r="BH1736" s="242">
        <f>IF(N1736="sníž. přenesená",J1736,0)</f>
        <v>0</v>
      </c>
      <c r="BI1736" s="242">
        <f>IF(N1736="nulová",J1736,0)</f>
        <v>0</v>
      </c>
      <c r="BJ1736" s="18" t="s">
        <v>83</v>
      </c>
      <c r="BK1736" s="242">
        <f>ROUND(I1736*H1736,2)</f>
        <v>0</v>
      </c>
      <c r="BL1736" s="18" t="s">
        <v>379</v>
      </c>
      <c r="BM1736" s="241" t="s">
        <v>1950</v>
      </c>
    </row>
    <row r="1737" s="13" customFormat="1">
      <c r="A1737" s="13"/>
      <c r="B1737" s="243"/>
      <c r="C1737" s="244"/>
      <c r="D1737" s="245" t="s">
        <v>283</v>
      </c>
      <c r="E1737" s="246" t="s">
        <v>1</v>
      </c>
      <c r="F1737" s="247" t="s">
        <v>219</v>
      </c>
      <c r="G1737" s="244"/>
      <c r="H1737" s="248">
        <v>95.200000000000003</v>
      </c>
      <c r="I1737" s="249"/>
      <c r="J1737" s="244"/>
      <c r="K1737" s="244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4" t="s">
        <v>283</v>
      </c>
      <c r="AU1737" s="254" t="s">
        <v>85</v>
      </c>
      <c r="AV1737" s="13" t="s">
        <v>85</v>
      </c>
      <c r="AW1737" s="13" t="s">
        <v>32</v>
      </c>
      <c r="AX1737" s="13" t="s">
        <v>76</v>
      </c>
      <c r="AY1737" s="254" t="s">
        <v>274</v>
      </c>
    </row>
    <row r="1738" s="14" customFormat="1">
      <c r="A1738" s="14"/>
      <c r="B1738" s="255"/>
      <c r="C1738" s="256"/>
      <c r="D1738" s="245" t="s">
        <v>283</v>
      </c>
      <c r="E1738" s="257" t="s">
        <v>1</v>
      </c>
      <c r="F1738" s="258" t="s">
        <v>285</v>
      </c>
      <c r="G1738" s="256"/>
      <c r="H1738" s="259">
        <v>95.200000000000003</v>
      </c>
      <c r="I1738" s="260"/>
      <c r="J1738" s="256"/>
      <c r="K1738" s="256"/>
      <c r="L1738" s="261"/>
      <c r="M1738" s="262"/>
      <c r="N1738" s="263"/>
      <c r="O1738" s="263"/>
      <c r="P1738" s="263"/>
      <c r="Q1738" s="263"/>
      <c r="R1738" s="263"/>
      <c r="S1738" s="263"/>
      <c r="T1738" s="26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5" t="s">
        <v>283</v>
      </c>
      <c r="AU1738" s="265" t="s">
        <v>85</v>
      </c>
      <c r="AV1738" s="14" t="s">
        <v>106</v>
      </c>
      <c r="AW1738" s="14" t="s">
        <v>32</v>
      </c>
      <c r="AX1738" s="14" t="s">
        <v>76</v>
      </c>
      <c r="AY1738" s="265" t="s">
        <v>274</v>
      </c>
    </row>
    <row r="1739" s="15" customFormat="1">
      <c r="A1739" s="15"/>
      <c r="B1739" s="266"/>
      <c r="C1739" s="267"/>
      <c r="D1739" s="245" t="s">
        <v>283</v>
      </c>
      <c r="E1739" s="268" t="s">
        <v>218</v>
      </c>
      <c r="F1739" s="269" t="s">
        <v>286</v>
      </c>
      <c r="G1739" s="267"/>
      <c r="H1739" s="270">
        <v>95.200000000000003</v>
      </c>
      <c r="I1739" s="271"/>
      <c r="J1739" s="267"/>
      <c r="K1739" s="267"/>
      <c r="L1739" s="272"/>
      <c r="M1739" s="273"/>
      <c r="N1739" s="274"/>
      <c r="O1739" s="274"/>
      <c r="P1739" s="274"/>
      <c r="Q1739" s="274"/>
      <c r="R1739" s="274"/>
      <c r="S1739" s="274"/>
      <c r="T1739" s="27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76" t="s">
        <v>283</v>
      </c>
      <c r="AU1739" s="276" t="s">
        <v>85</v>
      </c>
      <c r="AV1739" s="15" t="s">
        <v>281</v>
      </c>
      <c r="AW1739" s="15" t="s">
        <v>32</v>
      </c>
      <c r="AX1739" s="15" t="s">
        <v>83</v>
      </c>
      <c r="AY1739" s="276" t="s">
        <v>274</v>
      </c>
    </row>
    <row r="1740" s="2" customFormat="1" ht="16.5" customHeight="1">
      <c r="A1740" s="39"/>
      <c r="B1740" s="40"/>
      <c r="C1740" s="230" t="s">
        <v>1951</v>
      </c>
      <c r="D1740" s="230" t="s">
        <v>276</v>
      </c>
      <c r="E1740" s="231" t="s">
        <v>1952</v>
      </c>
      <c r="F1740" s="232" t="s">
        <v>1953</v>
      </c>
      <c r="G1740" s="233" t="s">
        <v>398</v>
      </c>
      <c r="H1740" s="234">
        <v>84.599999999999994</v>
      </c>
      <c r="I1740" s="235"/>
      <c r="J1740" s="236">
        <f>ROUND(I1740*H1740,2)</f>
        <v>0</v>
      </c>
      <c r="K1740" s="232" t="s">
        <v>280</v>
      </c>
      <c r="L1740" s="45"/>
      <c r="M1740" s="237" t="s">
        <v>1</v>
      </c>
      <c r="N1740" s="238" t="s">
        <v>41</v>
      </c>
      <c r="O1740" s="92"/>
      <c r="P1740" s="239">
        <f>O1740*H1740</f>
        <v>0</v>
      </c>
      <c r="Q1740" s="239">
        <v>0.0043800000000000002</v>
      </c>
      <c r="R1740" s="239">
        <f>Q1740*H1740</f>
        <v>0.37054799999999999</v>
      </c>
      <c r="S1740" s="239">
        <v>0</v>
      </c>
      <c r="T1740" s="240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41" t="s">
        <v>379</v>
      </c>
      <c r="AT1740" s="241" t="s">
        <v>276</v>
      </c>
      <c r="AU1740" s="241" t="s">
        <v>85</v>
      </c>
      <c r="AY1740" s="18" t="s">
        <v>274</v>
      </c>
      <c r="BE1740" s="242">
        <f>IF(N1740="základní",J1740,0)</f>
        <v>0</v>
      </c>
      <c r="BF1740" s="242">
        <f>IF(N1740="snížená",J1740,0)</f>
        <v>0</v>
      </c>
      <c r="BG1740" s="242">
        <f>IF(N1740="zákl. přenesená",J1740,0)</f>
        <v>0</v>
      </c>
      <c r="BH1740" s="242">
        <f>IF(N1740="sníž. přenesená",J1740,0)</f>
        <v>0</v>
      </c>
      <c r="BI1740" s="242">
        <f>IF(N1740="nulová",J1740,0)</f>
        <v>0</v>
      </c>
      <c r="BJ1740" s="18" t="s">
        <v>83</v>
      </c>
      <c r="BK1740" s="242">
        <f>ROUND(I1740*H1740,2)</f>
        <v>0</v>
      </c>
      <c r="BL1740" s="18" t="s">
        <v>379</v>
      </c>
      <c r="BM1740" s="241" t="s">
        <v>1954</v>
      </c>
    </row>
    <row r="1741" s="13" customFormat="1">
      <c r="A1741" s="13"/>
      <c r="B1741" s="243"/>
      <c r="C1741" s="244"/>
      <c r="D1741" s="245" t="s">
        <v>283</v>
      </c>
      <c r="E1741" s="246" t="s">
        <v>1</v>
      </c>
      <c r="F1741" s="247" t="s">
        <v>1955</v>
      </c>
      <c r="G1741" s="244"/>
      <c r="H1741" s="248">
        <v>84.599999999999994</v>
      </c>
      <c r="I1741" s="249"/>
      <c r="J1741" s="244"/>
      <c r="K1741" s="244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4" t="s">
        <v>283</v>
      </c>
      <c r="AU1741" s="254" t="s">
        <v>85</v>
      </c>
      <c r="AV1741" s="13" t="s">
        <v>85</v>
      </c>
      <c r="AW1741" s="13" t="s">
        <v>32</v>
      </c>
      <c r="AX1741" s="13" t="s">
        <v>76</v>
      </c>
      <c r="AY1741" s="254" t="s">
        <v>274</v>
      </c>
    </row>
    <row r="1742" s="14" customFormat="1">
      <c r="A1742" s="14"/>
      <c r="B1742" s="255"/>
      <c r="C1742" s="256"/>
      <c r="D1742" s="245" t="s">
        <v>283</v>
      </c>
      <c r="E1742" s="257" t="s">
        <v>1</v>
      </c>
      <c r="F1742" s="258" t="s">
        <v>285</v>
      </c>
      <c r="G1742" s="256"/>
      <c r="H1742" s="259">
        <v>84.599999999999994</v>
      </c>
      <c r="I1742" s="260"/>
      <c r="J1742" s="256"/>
      <c r="K1742" s="256"/>
      <c r="L1742" s="261"/>
      <c r="M1742" s="262"/>
      <c r="N1742" s="263"/>
      <c r="O1742" s="263"/>
      <c r="P1742" s="263"/>
      <c r="Q1742" s="263"/>
      <c r="R1742" s="263"/>
      <c r="S1742" s="263"/>
      <c r="T1742" s="26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5" t="s">
        <v>283</v>
      </c>
      <c r="AU1742" s="265" t="s">
        <v>85</v>
      </c>
      <c r="AV1742" s="14" t="s">
        <v>106</v>
      </c>
      <c r="AW1742" s="14" t="s">
        <v>32</v>
      </c>
      <c r="AX1742" s="14" t="s">
        <v>76</v>
      </c>
      <c r="AY1742" s="265" t="s">
        <v>274</v>
      </c>
    </row>
    <row r="1743" s="15" customFormat="1">
      <c r="A1743" s="15"/>
      <c r="B1743" s="266"/>
      <c r="C1743" s="267"/>
      <c r="D1743" s="245" t="s">
        <v>283</v>
      </c>
      <c r="E1743" s="268" t="s">
        <v>1</v>
      </c>
      <c r="F1743" s="269" t="s">
        <v>286</v>
      </c>
      <c r="G1743" s="267"/>
      <c r="H1743" s="270">
        <v>84.599999999999994</v>
      </c>
      <c r="I1743" s="271"/>
      <c r="J1743" s="267"/>
      <c r="K1743" s="267"/>
      <c r="L1743" s="272"/>
      <c r="M1743" s="273"/>
      <c r="N1743" s="274"/>
      <c r="O1743" s="274"/>
      <c r="P1743" s="274"/>
      <c r="Q1743" s="274"/>
      <c r="R1743" s="274"/>
      <c r="S1743" s="274"/>
      <c r="T1743" s="27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76" t="s">
        <v>283</v>
      </c>
      <c r="AU1743" s="276" t="s">
        <v>85</v>
      </c>
      <c r="AV1743" s="15" t="s">
        <v>281</v>
      </c>
      <c r="AW1743" s="15" t="s">
        <v>32</v>
      </c>
      <c r="AX1743" s="15" t="s">
        <v>83</v>
      </c>
      <c r="AY1743" s="276" t="s">
        <v>274</v>
      </c>
    </row>
    <row r="1744" s="2" customFormat="1" ht="33" customHeight="1">
      <c r="A1744" s="39"/>
      <c r="B1744" s="40"/>
      <c r="C1744" s="230" t="s">
        <v>1956</v>
      </c>
      <c r="D1744" s="230" t="s">
        <v>276</v>
      </c>
      <c r="E1744" s="231" t="s">
        <v>1957</v>
      </c>
      <c r="F1744" s="232" t="s">
        <v>1958</v>
      </c>
      <c r="G1744" s="233" t="s">
        <v>604</v>
      </c>
      <c r="H1744" s="234">
        <v>1</v>
      </c>
      <c r="I1744" s="235"/>
      <c r="J1744" s="236">
        <f>ROUND(I1744*H1744,2)</f>
        <v>0</v>
      </c>
      <c r="K1744" s="232" t="s">
        <v>280</v>
      </c>
      <c r="L1744" s="45"/>
      <c r="M1744" s="237" t="s">
        <v>1</v>
      </c>
      <c r="N1744" s="238" t="s">
        <v>41</v>
      </c>
      <c r="O1744" s="92"/>
      <c r="P1744" s="239">
        <f>O1744*H1744</f>
        <v>0</v>
      </c>
      <c r="Q1744" s="239">
        <v>0.00027</v>
      </c>
      <c r="R1744" s="239">
        <f>Q1744*H1744</f>
        <v>0.00027</v>
      </c>
      <c r="S1744" s="239">
        <v>0</v>
      </c>
      <c r="T1744" s="240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41" t="s">
        <v>379</v>
      </c>
      <c r="AT1744" s="241" t="s">
        <v>276</v>
      </c>
      <c r="AU1744" s="241" t="s">
        <v>85</v>
      </c>
      <c r="AY1744" s="18" t="s">
        <v>274</v>
      </c>
      <c r="BE1744" s="242">
        <f>IF(N1744="základní",J1744,0)</f>
        <v>0</v>
      </c>
      <c r="BF1744" s="242">
        <f>IF(N1744="snížená",J1744,0)</f>
        <v>0</v>
      </c>
      <c r="BG1744" s="242">
        <f>IF(N1744="zákl. přenesená",J1744,0)</f>
        <v>0</v>
      </c>
      <c r="BH1744" s="242">
        <f>IF(N1744="sníž. přenesená",J1744,0)</f>
        <v>0</v>
      </c>
      <c r="BI1744" s="242">
        <f>IF(N1744="nulová",J1744,0)</f>
        <v>0</v>
      </c>
      <c r="BJ1744" s="18" t="s">
        <v>83</v>
      </c>
      <c r="BK1744" s="242">
        <f>ROUND(I1744*H1744,2)</f>
        <v>0</v>
      </c>
      <c r="BL1744" s="18" t="s">
        <v>379</v>
      </c>
      <c r="BM1744" s="241" t="s">
        <v>1959</v>
      </c>
    </row>
    <row r="1745" s="13" customFormat="1">
      <c r="A1745" s="13"/>
      <c r="B1745" s="243"/>
      <c r="C1745" s="244"/>
      <c r="D1745" s="245" t="s">
        <v>283</v>
      </c>
      <c r="E1745" s="246" t="s">
        <v>1</v>
      </c>
      <c r="F1745" s="247" t="s">
        <v>83</v>
      </c>
      <c r="G1745" s="244"/>
      <c r="H1745" s="248">
        <v>1</v>
      </c>
      <c r="I1745" s="249"/>
      <c r="J1745" s="244"/>
      <c r="K1745" s="244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4" t="s">
        <v>283</v>
      </c>
      <c r="AU1745" s="254" t="s">
        <v>85</v>
      </c>
      <c r="AV1745" s="13" t="s">
        <v>85</v>
      </c>
      <c r="AW1745" s="13" t="s">
        <v>32</v>
      </c>
      <c r="AX1745" s="13" t="s">
        <v>76</v>
      </c>
      <c r="AY1745" s="254" t="s">
        <v>274</v>
      </c>
    </row>
    <row r="1746" s="14" customFormat="1">
      <c r="A1746" s="14"/>
      <c r="B1746" s="255"/>
      <c r="C1746" s="256"/>
      <c r="D1746" s="245" t="s">
        <v>283</v>
      </c>
      <c r="E1746" s="257" t="s">
        <v>1</v>
      </c>
      <c r="F1746" s="258" t="s">
        <v>285</v>
      </c>
      <c r="G1746" s="256"/>
      <c r="H1746" s="259">
        <v>1</v>
      </c>
      <c r="I1746" s="260"/>
      <c r="J1746" s="256"/>
      <c r="K1746" s="256"/>
      <c r="L1746" s="261"/>
      <c r="M1746" s="262"/>
      <c r="N1746" s="263"/>
      <c r="O1746" s="263"/>
      <c r="P1746" s="263"/>
      <c r="Q1746" s="263"/>
      <c r="R1746" s="263"/>
      <c r="S1746" s="263"/>
      <c r="T1746" s="26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5" t="s">
        <v>283</v>
      </c>
      <c r="AU1746" s="265" t="s">
        <v>85</v>
      </c>
      <c r="AV1746" s="14" t="s">
        <v>106</v>
      </c>
      <c r="AW1746" s="14" t="s">
        <v>32</v>
      </c>
      <c r="AX1746" s="14" t="s">
        <v>76</v>
      </c>
      <c r="AY1746" s="265" t="s">
        <v>274</v>
      </c>
    </row>
    <row r="1747" s="15" customFormat="1">
      <c r="A1747" s="15"/>
      <c r="B1747" s="266"/>
      <c r="C1747" s="267"/>
      <c r="D1747" s="245" t="s">
        <v>283</v>
      </c>
      <c r="E1747" s="268" t="s">
        <v>1</v>
      </c>
      <c r="F1747" s="269" t="s">
        <v>286</v>
      </c>
      <c r="G1747" s="267"/>
      <c r="H1747" s="270">
        <v>1</v>
      </c>
      <c r="I1747" s="271"/>
      <c r="J1747" s="267"/>
      <c r="K1747" s="267"/>
      <c r="L1747" s="272"/>
      <c r="M1747" s="273"/>
      <c r="N1747" s="274"/>
      <c r="O1747" s="274"/>
      <c r="P1747" s="274"/>
      <c r="Q1747" s="274"/>
      <c r="R1747" s="274"/>
      <c r="S1747" s="274"/>
      <c r="T1747" s="27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76" t="s">
        <v>283</v>
      </c>
      <c r="AU1747" s="276" t="s">
        <v>85</v>
      </c>
      <c r="AV1747" s="15" t="s">
        <v>281</v>
      </c>
      <c r="AW1747" s="15" t="s">
        <v>32</v>
      </c>
      <c r="AX1747" s="15" t="s">
        <v>83</v>
      </c>
      <c r="AY1747" s="276" t="s">
        <v>274</v>
      </c>
    </row>
    <row r="1748" s="2" customFormat="1" ht="24.15" customHeight="1">
      <c r="A1748" s="39"/>
      <c r="B1748" s="40"/>
      <c r="C1748" s="287" t="s">
        <v>1960</v>
      </c>
      <c r="D1748" s="287" t="s">
        <v>385</v>
      </c>
      <c r="E1748" s="288" t="s">
        <v>1961</v>
      </c>
      <c r="F1748" s="289" t="s">
        <v>1962</v>
      </c>
      <c r="G1748" s="290" t="s">
        <v>604</v>
      </c>
      <c r="H1748" s="291">
        <v>1</v>
      </c>
      <c r="I1748" s="292"/>
      <c r="J1748" s="293">
        <f>ROUND(I1748*H1748,2)</f>
        <v>0</v>
      </c>
      <c r="K1748" s="289" t="s">
        <v>280</v>
      </c>
      <c r="L1748" s="294"/>
      <c r="M1748" s="295" t="s">
        <v>1</v>
      </c>
      <c r="N1748" s="296" t="s">
        <v>41</v>
      </c>
      <c r="O1748" s="92"/>
      <c r="P1748" s="239">
        <f>O1748*H1748</f>
        <v>0</v>
      </c>
      <c r="Q1748" s="239">
        <v>0.0047000000000000002</v>
      </c>
      <c r="R1748" s="239">
        <f>Q1748*H1748</f>
        <v>0.0047000000000000002</v>
      </c>
      <c r="S1748" s="239">
        <v>0</v>
      </c>
      <c r="T1748" s="240">
        <f>S1748*H1748</f>
        <v>0</v>
      </c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R1748" s="241" t="s">
        <v>510</v>
      </c>
      <c r="AT1748" s="241" t="s">
        <v>385</v>
      </c>
      <c r="AU1748" s="241" t="s">
        <v>85</v>
      </c>
      <c r="AY1748" s="18" t="s">
        <v>274</v>
      </c>
      <c r="BE1748" s="242">
        <f>IF(N1748="základní",J1748,0)</f>
        <v>0</v>
      </c>
      <c r="BF1748" s="242">
        <f>IF(N1748="snížená",J1748,0)</f>
        <v>0</v>
      </c>
      <c r="BG1748" s="242">
        <f>IF(N1748="zákl. přenesená",J1748,0)</f>
        <v>0</v>
      </c>
      <c r="BH1748" s="242">
        <f>IF(N1748="sníž. přenesená",J1748,0)</f>
        <v>0</v>
      </c>
      <c r="BI1748" s="242">
        <f>IF(N1748="nulová",J1748,0)</f>
        <v>0</v>
      </c>
      <c r="BJ1748" s="18" t="s">
        <v>83</v>
      </c>
      <c r="BK1748" s="242">
        <f>ROUND(I1748*H1748,2)</f>
        <v>0</v>
      </c>
      <c r="BL1748" s="18" t="s">
        <v>379</v>
      </c>
      <c r="BM1748" s="241" t="s">
        <v>1963</v>
      </c>
    </row>
    <row r="1749" s="2" customFormat="1" ht="33" customHeight="1">
      <c r="A1749" s="39"/>
      <c r="B1749" s="40"/>
      <c r="C1749" s="230" t="s">
        <v>1964</v>
      </c>
      <c r="D1749" s="230" t="s">
        <v>276</v>
      </c>
      <c r="E1749" s="231" t="s">
        <v>1965</v>
      </c>
      <c r="F1749" s="232" t="s">
        <v>1966</v>
      </c>
      <c r="G1749" s="233" t="s">
        <v>279</v>
      </c>
      <c r="H1749" s="234">
        <v>796.5</v>
      </c>
      <c r="I1749" s="235"/>
      <c r="J1749" s="236">
        <f>ROUND(I1749*H1749,2)</f>
        <v>0</v>
      </c>
      <c r="K1749" s="232" t="s">
        <v>280</v>
      </c>
      <c r="L1749" s="45"/>
      <c r="M1749" s="237" t="s">
        <v>1</v>
      </c>
      <c r="N1749" s="238" t="s">
        <v>41</v>
      </c>
      <c r="O1749" s="92"/>
      <c r="P1749" s="239">
        <f>O1749*H1749</f>
        <v>0</v>
      </c>
      <c r="Q1749" s="239">
        <v>0.00117</v>
      </c>
      <c r="R1749" s="239">
        <f>Q1749*H1749</f>
        <v>0.93190499999999998</v>
      </c>
      <c r="S1749" s="239">
        <v>0</v>
      </c>
      <c r="T1749" s="240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41" t="s">
        <v>379</v>
      </c>
      <c r="AT1749" s="241" t="s">
        <v>276</v>
      </c>
      <c r="AU1749" s="241" t="s">
        <v>85</v>
      </c>
      <c r="AY1749" s="18" t="s">
        <v>274</v>
      </c>
      <c r="BE1749" s="242">
        <f>IF(N1749="základní",J1749,0)</f>
        <v>0</v>
      </c>
      <c r="BF1749" s="242">
        <f>IF(N1749="snížená",J1749,0)</f>
        <v>0</v>
      </c>
      <c r="BG1749" s="242">
        <f>IF(N1749="zákl. přenesená",J1749,0)</f>
        <v>0</v>
      </c>
      <c r="BH1749" s="242">
        <f>IF(N1749="sníž. přenesená",J1749,0)</f>
        <v>0</v>
      </c>
      <c r="BI1749" s="242">
        <f>IF(N1749="nulová",J1749,0)</f>
        <v>0</v>
      </c>
      <c r="BJ1749" s="18" t="s">
        <v>83</v>
      </c>
      <c r="BK1749" s="242">
        <f>ROUND(I1749*H1749,2)</f>
        <v>0</v>
      </c>
      <c r="BL1749" s="18" t="s">
        <v>379</v>
      </c>
      <c r="BM1749" s="241" t="s">
        <v>1967</v>
      </c>
    </row>
    <row r="1750" s="13" customFormat="1">
      <c r="A1750" s="13"/>
      <c r="B1750" s="243"/>
      <c r="C1750" s="244"/>
      <c r="D1750" s="245" t="s">
        <v>283</v>
      </c>
      <c r="E1750" s="246" t="s">
        <v>1</v>
      </c>
      <c r="F1750" s="247" t="s">
        <v>1968</v>
      </c>
      <c r="G1750" s="244"/>
      <c r="H1750" s="248">
        <v>796.5</v>
      </c>
      <c r="I1750" s="249"/>
      <c r="J1750" s="244"/>
      <c r="K1750" s="244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4" t="s">
        <v>283</v>
      </c>
      <c r="AU1750" s="254" t="s">
        <v>85</v>
      </c>
      <c r="AV1750" s="13" t="s">
        <v>85</v>
      </c>
      <c r="AW1750" s="13" t="s">
        <v>32</v>
      </c>
      <c r="AX1750" s="13" t="s">
        <v>76</v>
      </c>
      <c r="AY1750" s="254" t="s">
        <v>274</v>
      </c>
    </row>
    <row r="1751" s="14" customFormat="1">
      <c r="A1751" s="14"/>
      <c r="B1751" s="255"/>
      <c r="C1751" s="256"/>
      <c r="D1751" s="245" t="s">
        <v>283</v>
      </c>
      <c r="E1751" s="257" t="s">
        <v>1</v>
      </c>
      <c r="F1751" s="258" t="s">
        <v>285</v>
      </c>
      <c r="G1751" s="256"/>
      <c r="H1751" s="259">
        <v>796.5</v>
      </c>
      <c r="I1751" s="260"/>
      <c r="J1751" s="256"/>
      <c r="K1751" s="256"/>
      <c r="L1751" s="261"/>
      <c r="M1751" s="262"/>
      <c r="N1751" s="263"/>
      <c r="O1751" s="263"/>
      <c r="P1751" s="263"/>
      <c r="Q1751" s="263"/>
      <c r="R1751" s="263"/>
      <c r="S1751" s="263"/>
      <c r="T1751" s="26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5" t="s">
        <v>283</v>
      </c>
      <c r="AU1751" s="265" t="s">
        <v>85</v>
      </c>
      <c r="AV1751" s="14" t="s">
        <v>106</v>
      </c>
      <c r="AW1751" s="14" t="s">
        <v>32</v>
      </c>
      <c r="AX1751" s="14" t="s">
        <v>76</v>
      </c>
      <c r="AY1751" s="265" t="s">
        <v>274</v>
      </c>
    </row>
    <row r="1752" s="15" customFormat="1">
      <c r="A1752" s="15"/>
      <c r="B1752" s="266"/>
      <c r="C1752" s="267"/>
      <c r="D1752" s="245" t="s">
        <v>283</v>
      </c>
      <c r="E1752" s="268" t="s">
        <v>1</v>
      </c>
      <c r="F1752" s="269" t="s">
        <v>286</v>
      </c>
      <c r="G1752" s="267"/>
      <c r="H1752" s="270">
        <v>796.5</v>
      </c>
      <c r="I1752" s="271"/>
      <c r="J1752" s="267"/>
      <c r="K1752" s="267"/>
      <c r="L1752" s="272"/>
      <c r="M1752" s="273"/>
      <c r="N1752" s="274"/>
      <c r="O1752" s="274"/>
      <c r="P1752" s="274"/>
      <c r="Q1752" s="274"/>
      <c r="R1752" s="274"/>
      <c r="S1752" s="274"/>
      <c r="T1752" s="27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76" t="s">
        <v>283</v>
      </c>
      <c r="AU1752" s="276" t="s">
        <v>85</v>
      </c>
      <c r="AV1752" s="15" t="s">
        <v>281</v>
      </c>
      <c r="AW1752" s="15" t="s">
        <v>32</v>
      </c>
      <c r="AX1752" s="15" t="s">
        <v>83</v>
      </c>
      <c r="AY1752" s="276" t="s">
        <v>274</v>
      </c>
    </row>
    <row r="1753" s="2" customFormat="1" ht="16.5" customHeight="1">
      <c r="A1753" s="39"/>
      <c r="B1753" s="40"/>
      <c r="C1753" s="287" t="s">
        <v>1969</v>
      </c>
      <c r="D1753" s="287" t="s">
        <v>385</v>
      </c>
      <c r="E1753" s="288" t="s">
        <v>1970</v>
      </c>
      <c r="F1753" s="289" t="s">
        <v>1971</v>
      </c>
      <c r="G1753" s="290" t="s">
        <v>279</v>
      </c>
      <c r="H1753" s="291">
        <v>836.32500000000005</v>
      </c>
      <c r="I1753" s="292"/>
      <c r="J1753" s="293">
        <f>ROUND(I1753*H1753,2)</f>
        <v>0</v>
      </c>
      <c r="K1753" s="289" t="s">
        <v>1</v>
      </c>
      <c r="L1753" s="294"/>
      <c r="M1753" s="295" t="s">
        <v>1</v>
      </c>
      <c r="N1753" s="296" t="s">
        <v>41</v>
      </c>
      <c r="O1753" s="92"/>
      <c r="P1753" s="239">
        <f>O1753*H1753</f>
        <v>0</v>
      </c>
      <c r="Q1753" s="239">
        <v>0</v>
      </c>
      <c r="R1753" s="239">
        <f>Q1753*H1753</f>
        <v>0</v>
      </c>
      <c r="S1753" s="239">
        <v>0</v>
      </c>
      <c r="T1753" s="240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41" t="s">
        <v>510</v>
      </c>
      <c r="AT1753" s="241" t="s">
        <v>385</v>
      </c>
      <c r="AU1753" s="241" t="s">
        <v>85</v>
      </c>
      <c r="AY1753" s="18" t="s">
        <v>274</v>
      </c>
      <c r="BE1753" s="242">
        <f>IF(N1753="základní",J1753,0)</f>
        <v>0</v>
      </c>
      <c r="BF1753" s="242">
        <f>IF(N1753="snížená",J1753,0)</f>
        <v>0</v>
      </c>
      <c r="BG1753" s="242">
        <f>IF(N1753="zákl. přenesená",J1753,0)</f>
        <v>0</v>
      </c>
      <c r="BH1753" s="242">
        <f>IF(N1753="sníž. přenesená",J1753,0)</f>
        <v>0</v>
      </c>
      <c r="BI1753" s="242">
        <f>IF(N1753="nulová",J1753,0)</f>
        <v>0</v>
      </c>
      <c r="BJ1753" s="18" t="s">
        <v>83</v>
      </c>
      <c r="BK1753" s="242">
        <f>ROUND(I1753*H1753,2)</f>
        <v>0</v>
      </c>
      <c r="BL1753" s="18" t="s">
        <v>379</v>
      </c>
      <c r="BM1753" s="241" t="s">
        <v>1972</v>
      </c>
    </row>
    <row r="1754" s="13" customFormat="1">
      <c r="A1754" s="13"/>
      <c r="B1754" s="243"/>
      <c r="C1754" s="244"/>
      <c r="D1754" s="245" t="s">
        <v>283</v>
      </c>
      <c r="E1754" s="244"/>
      <c r="F1754" s="247" t="s">
        <v>1973</v>
      </c>
      <c r="G1754" s="244"/>
      <c r="H1754" s="248">
        <v>836.32500000000005</v>
      </c>
      <c r="I1754" s="249"/>
      <c r="J1754" s="244"/>
      <c r="K1754" s="244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4" t="s">
        <v>283</v>
      </c>
      <c r="AU1754" s="254" t="s">
        <v>85</v>
      </c>
      <c r="AV1754" s="13" t="s">
        <v>85</v>
      </c>
      <c r="AW1754" s="13" t="s">
        <v>4</v>
      </c>
      <c r="AX1754" s="13" t="s">
        <v>83</v>
      </c>
      <c r="AY1754" s="254" t="s">
        <v>274</v>
      </c>
    </row>
    <row r="1755" s="2" customFormat="1" ht="24.15" customHeight="1">
      <c r="A1755" s="39"/>
      <c r="B1755" s="40"/>
      <c r="C1755" s="230" t="s">
        <v>1974</v>
      </c>
      <c r="D1755" s="230" t="s">
        <v>276</v>
      </c>
      <c r="E1755" s="231" t="s">
        <v>1975</v>
      </c>
      <c r="F1755" s="232" t="s">
        <v>1976</v>
      </c>
      <c r="G1755" s="233" t="s">
        <v>1692</v>
      </c>
      <c r="H1755" s="297"/>
      <c r="I1755" s="235"/>
      <c r="J1755" s="236">
        <f>ROUND(I1755*H1755,2)</f>
        <v>0</v>
      </c>
      <c r="K1755" s="232" t="s">
        <v>280</v>
      </c>
      <c r="L1755" s="45"/>
      <c r="M1755" s="237" t="s">
        <v>1</v>
      </c>
      <c r="N1755" s="238" t="s">
        <v>41</v>
      </c>
      <c r="O1755" s="92"/>
      <c r="P1755" s="239">
        <f>O1755*H1755</f>
        <v>0</v>
      </c>
      <c r="Q1755" s="239">
        <v>0</v>
      </c>
      <c r="R1755" s="239">
        <f>Q1755*H1755</f>
        <v>0</v>
      </c>
      <c r="S1755" s="239">
        <v>0</v>
      </c>
      <c r="T1755" s="240">
        <f>S1755*H1755</f>
        <v>0</v>
      </c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R1755" s="241" t="s">
        <v>379</v>
      </c>
      <c r="AT1755" s="241" t="s">
        <v>276</v>
      </c>
      <c r="AU1755" s="241" t="s">
        <v>85</v>
      </c>
      <c r="AY1755" s="18" t="s">
        <v>274</v>
      </c>
      <c r="BE1755" s="242">
        <f>IF(N1755="základní",J1755,0)</f>
        <v>0</v>
      </c>
      <c r="BF1755" s="242">
        <f>IF(N1755="snížená",J1755,0)</f>
        <v>0</v>
      </c>
      <c r="BG1755" s="242">
        <f>IF(N1755="zákl. přenesená",J1755,0)</f>
        <v>0</v>
      </c>
      <c r="BH1755" s="242">
        <f>IF(N1755="sníž. přenesená",J1755,0)</f>
        <v>0</v>
      </c>
      <c r="BI1755" s="242">
        <f>IF(N1755="nulová",J1755,0)</f>
        <v>0</v>
      </c>
      <c r="BJ1755" s="18" t="s">
        <v>83</v>
      </c>
      <c r="BK1755" s="242">
        <f>ROUND(I1755*H1755,2)</f>
        <v>0</v>
      </c>
      <c r="BL1755" s="18" t="s">
        <v>379</v>
      </c>
      <c r="BM1755" s="241" t="s">
        <v>1977</v>
      </c>
    </row>
    <row r="1756" s="12" customFormat="1" ht="22.8" customHeight="1">
      <c r="A1756" s="12"/>
      <c r="B1756" s="214"/>
      <c r="C1756" s="215"/>
      <c r="D1756" s="216" t="s">
        <v>75</v>
      </c>
      <c r="E1756" s="228" t="s">
        <v>1978</v>
      </c>
      <c r="F1756" s="228" t="s">
        <v>1979</v>
      </c>
      <c r="G1756" s="215"/>
      <c r="H1756" s="215"/>
      <c r="I1756" s="218"/>
      <c r="J1756" s="229">
        <f>BK1756</f>
        <v>0</v>
      </c>
      <c r="K1756" s="215"/>
      <c r="L1756" s="220"/>
      <c r="M1756" s="221"/>
      <c r="N1756" s="222"/>
      <c r="O1756" s="222"/>
      <c r="P1756" s="223">
        <f>SUM(P1757:P1810)</f>
        <v>0</v>
      </c>
      <c r="Q1756" s="222"/>
      <c r="R1756" s="223">
        <f>SUM(R1757:R1810)</f>
        <v>1.8672443000000001</v>
      </c>
      <c r="S1756" s="222"/>
      <c r="T1756" s="224">
        <f>SUM(T1757:T1810)</f>
        <v>0</v>
      </c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R1756" s="225" t="s">
        <v>85</v>
      </c>
      <c r="AT1756" s="226" t="s">
        <v>75</v>
      </c>
      <c r="AU1756" s="226" t="s">
        <v>83</v>
      </c>
      <c r="AY1756" s="225" t="s">
        <v>274</v>
      </c>
      <c r="BK1756" s="227">
        <f>SUM(BK1757:BK1810)</f>
        <v>0</v>
      </c>
    </row>
    <row r="1757" s="2" customFormat="1" ht="21.75" customHeight="1">
      <c r="A1757" s="39"/>
      <c r="B1757" s="40"/>
      <c r="C1757" s="230" t="s">
        <v>1980</v>
      </c>
      <c r="D1757" s="230" t="s">
        <v>276</v>
      </c>
      <c r="E1757" s="231" t="s">
        <v>1981</v>
      </c>
      <c r="F1757" s="232" t="s">
        <v>1982</v>
      </c>
      <c r="G1757" s="233" t="s">
        <v>279</v>
      </c>
      <c r="H1757" s="234">
        <v>53.07</v>
      </c>
      <c r="I1757" s="235"/>
      <c r="J1757" s="236">
        <f>ROUND(I1757*H1757,2)</f>
        <v>0</v>
      </c>
      <c r="K1757" s="232" t="s">
        <v>280</v>
      </c>
      <c r="L1757" s="45"/>
      <c r="M1757" s="237" t="s">
        <v>1</v>
      </c>
      <c r="N1757" s="238" t="s">
        <v>41</v>
      </c>
      <c r="O1757" s="92"/>
      <c r="P1757" s="239">
        <f>O1757*H1757</f>
        <v>0</v>
      </c>
      <c r="Q1757" s="239">
        <v>0</v>
      </c>
      <c r="R1757" s="239">
        <f>Q1757*H1757</f>
        <v>0</v>
      </c>
      <c r="S1757" s="239">
        <v>0</v>
      </c>
      <c r="T1757" s="240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41" t="s">
        <v>379</v>
      </c>
      <c r="AT1757" s="241" t="s">
        <v>276</v>
      </c>
      <c r="AU1757" s="241" t="s">
        <v>85</v>
      </c>
      <c r="AY1757" s="18" t="s">
        <v>274</v>
      </c>
      <c r="BE1757" s="242">
        <f>IF(N1757="základní",J1757,0)</f>
        <v>0</v>
      </c>
      <c r="BF1757" s="242">
        <f>IF(N1757="snížená",J1757,0)</f>
        <v>0</v>
      </c>
      <c r="BG1757" s="242">
        <f>IF(N1757="zákl. přenesená",J1757,0)</f>
        <v>0</v>
      </c>
      <c r="BH1757" s="242">
        <f>IF(N1757="sníž. přenesená",J1757,0)</f>
        <v>0</v>
      </c>
      <c r="BI1757" s="242">
        <f>IF(N1757="nulová",J1757,0)</f>
        <v>0</v>
      </c>
      <c r="BJ1757" s="18" t="s">
        <v>83</v>
      </c>
      <c r="BK1757" s="242">
        <f>ROUND(I1757*H1757,2)</f>
        <v>0</v>
      </c>
      <c r="BL1757" s="18" t="s">
        <v>379</v>
      </c>
      <c r="BM1757" s="241" t="s">
        <v>1983</v>
      </c>
    </row>
    <row r="1758" s="13" customFormat="1">
      <c r="A1758" s="13"/>
      <c r="B1758" s="243"/>
      <c r="C1758" s="244"/>
      <c r="D1758" s="245" t="s">
        <v>283</v>
      </c>
      <c r="E1758" s="246" t="s">
        <v>1</v>
      </c>
      <c r="F1758" s="247" t="s">
        <v>1984</v>
      </c>
      <c r="G1758" s="244"/>
      <c r="H1758" s="248">
        <v>53.07</v>
      </c>
      <c r="I1758" s="249"/>
      <c r="J1758" s="244"/>
      <c r="K1758" s="244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4" t="s">
        <v>283</v>
      </c>
      <c r="AU1758" s="254" t="s">
        <v>85</v>
      </c>
      <c r="AV1758" s="13" t="s">
        <v>85</v>
      </c>
      <c r="AW1758" s="13" t="s">
        <v>32</v>
      </c>
      <c r="AX1758" s="13" t="s">
        <v>76</v>
      </c>
      <c r="AY1758" s="254" t="s">
        <v>274</v>
      </c>
    </row>
    <row r="1759" s="14" customFormat="1">
      <c r="A1759" s="14"/>
      <c r="B1759" s="255"/>
      <c r="C1759" s="256"/>
      <c r="D1759" s="245" t="s">
        <v>283</v>
      </c>
      <c r="E1759" s="257" t="s">
        <v>1</v>
      </c>
      <c r="F1759" s="258" t="s">
        <v>285</v>
      </c>
      <c r="G1759" s="256"/>
      <c r="H1759" s="259">
        <v>53.07</v>
      </c>
      <c r="I1759" s="260"/>
      <c r="J1759" s="256"/>
      <c r="K1759" s="256"/>
      <c r="L1759" s="261"/>
      <c r="M1759" s="262"/>
      <c r="N1759" s="263"/>
      <c r="O1759" s="263"/>
      <c r="P1759" s="263"/>
      <c r="Q1759" s="263"/>
      <c r="R1759" s="263"/>
      <c r="S1759" s="263"/>
      <c r="T1759" s="26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5" t="s">
        <v>283</v>
      </c>
      <c r="AU1759" s="265" t="s">
        <v>85</v>
      </c>
      <c r="AV1759" s="14" t="s">
        <v>106</v>
      </c>
      <c r="AW1759" s="14" t="s">
        <v>32</v>
      </c>
      <c r="AX1759" s="14" t="s">
        <v>76</v>
      </c>
      <c r="AY1759" s="265" t="s">
        <v>274</v>
      </c>
    </row>
    <row r="1760" s="15" customFormat="1">
      <c r="A1760" s="15"/>
      <c r="B1760" s="266"/>
      <c r="C1760" s="267"/>
      <c r="D1760" s="245" t="s">
        <v>283</v>
      </c>
      <c r="E1760" s="268" t="s">
        <v>1</v>
      </c>
      <c r="F1760" s="269" t="s">
        <v>286</v>
      </c>
      <c r="G1760" s="267"/>
      <c r="H1760" s="270">
        <v>53.07</v>
      </c>
      <c r="I1760" s="271"/>
      <c r="J1760" s="267"/>
      <c r="K1760" s="267"/>
      <c r="L1760" s="272"/>
      <c r="M1760" s="273"/>
      <c r="N1760" s="274"/>
      <c r="O1760" s="274"/>
      <c r="P1760" s="274"/>
      <c r="Q1760" s="274"/>
      <c r="R1760" s="274"/>
      <c r="S1760" s="274"/>
      <c r="T1760" s="27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76" t="s">
        <v>283</v>
      </c>
      <c r="AU1760" s="276" t="s">
        <v>85</v>
      </c>
      <c r="AV1760" s="15" t="s">
        <v>281</v>
      </c>
      <c r="AW1760" s="15" t="s">
        <v>32</v>
      </c>
      <c r="AX1760" s="15" t="s">
        <v>83</v>
      </c>
      <c r="AY1760" s="276" t="s">
        <v>274</v>
      </c>
    </row>
    <row r="1761" s="2" customFormat="1" ht="33" customHeight="1">
      <c r="A1761" s="39"/>
      <c r="B1761" s="40"/>
      <c r="C1761" s="287" t="s">
        <v>1985</v>
      </c>
      <c r="D1761" s="287" t="s">
        <v>385</v>
      </c>
      <c r="E1761" s="288" t="s">
        <v>1986</v>
      </c>
      <c r="F1761" s="289" t="s">
        <v>1987</v>
      </c>
      <c r="G1761" s="290" t="s">
        <v>279</v>
      </c>
      <c r="H1761" s="291">
        <v>61.030999999999999</v>
      </c>
      <c r="I1761" s="292"/>
      <c r="J1761" s="293">
        <f>ROUND(I1761*H1761,2)</f>
        <v>0</v>
      </c>
      <c r="K1761" s="289" t="s">
        <v>280</v>
      </c>
      <c r="L1761" s="294"/>
      <c r="M1761" s="295" t="s">
        <v>1</v>
      </c>
      <c r="N1761" s="296" t="s">
        <v>41</v>
      </c>
      <c r="O1761" s="92"/>
      <c r="P1761" s="239">
        <f>O1761*H1761</f>
        <v>0</v>
      </c>
      <c r="Q1761" s="239">
        <v>0.00050000000000000001</v>
      </c>
      <c r="R1761" s="239">
        <f>Q1761*H1761</f>
        <v>0.030515500000000001</v>
      </c>
      <c r="S1761" s="239">
        <v>0</v>
      </c>
      <c r="T1761" s="240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41" t="s">
        <v>510</v>
      </c>
      <c r="AT1761" s="241" t="s">
        <v>385</v>
      </c>
      <c r="AU1761" s="241" t="s">
        <v>85</v>
      </c>
      <c r="AY1761" s="18" t="s">
        <v>274</v>
      </c>
      <c r="BE1761" s="242">
        <f>IF(N1761="základní",J1761,0)</f>
        <v>0</v>
      </c>
      <c r="BF1761" s="242">
        <f>IF(N1761="snížená",J1761,0)</f>
        <v>0</v>
      </c>
      <c r="BG1761" s="242">
        <f>IF(N1761="zákl. přenesená",J1761,0)</f>
        <v>0</v>
      </c>
      <c r="BH1761" s="242">
        <f>IF(N1761="sníž. přenesená",J1761,0)</f>
        <v>0</v>
      </c>
      <c r="BI1761" s="242">
        <f>IF(N1761="nulová",J1761,0)</f>
        <v>0</v>
      </c>
      <c r="BJ1761" s="18" t="s">
        <v>83</v>
      </c>
      <c r="BK1761" s="242">
        <f>ROUND(I1761*H1761,2)</f>
        <v>0</v>
      </c>
      <c r="BL1761" s="18" t="s">
        <v>379</v>
      </c>
      <c r="BM1761" s="241" t="s">
        <v>1988</v>
      </c>
    </row>
    <row r="1762" s="13" customFormat="1">
      <c r="A1762" s="13"/>
      <c r="B1762" s="243"/>
      <c r="C1762" s="244"/>
      <c r="D1762" s="245" t="s">
        <v>283</v>
      </c>
      <c r="E1762" s="244"/>
      <c r="F1762" s="247" t="s">
        <v>1989</v>
      </c>
      <c r="G1762" s="244"/>
      <c r="H1762" s="248">
        <v>61.030999999999999</v>
      </c>
      <c r="I1762" s="249"/>
      <c r="J1762" s="244"/>
      <c r="K1762" s="244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4" t="s">
        <v>283</v>
      </c>
      <c r="AU1762" s="254" t="s">
        <v>85</v>
      </c>
      <c r="AV1762" s="13" t="s">
        <v>85</v>
      </c>
      <c r="AW1762" s="13" t="s">
        <v>4</v>
      </c>
      <c r="AX1762" s="13" t="s">
        <v>83</v>
      </c>
      <c r="AY1762" s="254" t="s">
        <v>274</v>
      </c>
    </row>
    <row r="1763" s="2" customFormat="1" ht="24.15" customHeight="1">
      <c r="A1763" s="39"/>
      <c r="B1763" s="40"/>
      <c r="C1763" s="230" t="s">
        <v>1990</v>
      </c>
      <c r="D1763" s="230" t="s">
        <v>276</v>
      </c>
      <c r="E1763" s="231" t="s">
        <v>1991</v>
      </c>
      <c r="F1763" s="232" t="s">
        <v>1992</v>
      </c>
      <c r="G1763" s="233" t="s">
        <v>398</v>
      </c>
      <c r="H1763" s="234">
        <v>21.100000000000001</v>
      </c>
      <c r="I1763" s="235"/>
      <c r="J1763" s="236">
        <f>ROUND(I1763*H1763,2)</f>
        <v>0</v>
      </c>
      <c r="K1763" s="232" t="s">
        <v>280</v>
      </c>
      <c r="L1763" s="45"/>
      <c r="M1763" s="237" t="s">
        <v>1</v>
      </c>
      <c r="N1763" s="238" t="s">
        <v>41</v>
      </c>
      <c r="O1763" s="92"/>
      <c r="P1763" s="239">
        <f>O1763*H1763</f>
        <v>0</v>
      </c>
      <c r="Q1763" s="239">
        <v>0.00089999999999999998</v>
      </c>
      <c r="R1763" s="239">
        <f>Q1763*H1763</f>
        <v>0.01899</v>
      </c>
      <c r="S1763" s="239">
        <v>0</v>
      </c>
      <c r="T1763" s="240">
        <f>S1763*H1763</f>
        <v>0</v>
      </c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R1763" s="241" t="s">
        <v>379</v>
      </c>
      <c r="AT1763" s="241" t="s">
        <v>276</v>
      </c>
      <c r="AU1763" s="241" t="s">
        <v>85</v>
      </c>
      <c r="AY1763" s="18" t="s">
        <v>274</v>
      </c>
      <c r="BE1763" s="242">
        <f>IF(N1763="základní",J1763,0)</f>
        <v>0</v>
      </c>
      <c r="BF1763" s="242">
        <f>IF(N1763="snížená",J1763,0)</f>
        <v>0</v>
      </c>
      <c r="BG1763" s="242">
        <f>IF(N1763="zákl. přenesená",J1763,0)</f>
        <v>0</v>
      </c>
      <c r="BH1763" s="242">
        <f>IF(N1763="sníž. přenesená",J1763,0)</f>
        <v>0</v>
      </c>
      <c r="BI1763" s="242">
        <f>IF(N1763="nulová",J1763,0)</f>
        <v>0</v>
      </c>
      <c r="BJ1763" s="18" t="s">
        <v>83</v>
      </c>
      <c r="BK1763" s="242">
        <f>ROUND(I1763*H1763,2)</f>
        <v>0</v>
      </c>
      <c r="BL1763" s="18" t="s">
        <v>379</v>
      </c>
      <c r="BM1763" s="241" t="s">
        <v>1993</v>
      </c>
    </row>
    <row r="1764" s="13" customFormat="1">
      <c r="A1764" s="13"/>
      <c r="B1764" s="243"/>
      <c r="C1764" s="244"/>
      <c r="D1764" s="245" t="s">
        <v>283</v>
      </c>
      <c r="E1764" s="246" t="s">
        <v>1</v>
      </c>
      <c r="F1764" s="247" t="s">
        <v>1994</v>
      </c>
      <c r="G1764" s="244"/>
      <c r="H1764" s="248">
        <v>21.100000000000001</v>
      </c>
      <c r="I1764" s="249"/>
      <c r="J1764" s="244"/>
      <c r="K1764" s="244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4" t="s">
        <v>283</v>
      </c>
      <c r="AU1764" s="254" t="s">
        <v>85</v>
      </c>
      <c r="AV1764" s="13" t="s">
        <v>85</v>
      </c>
      <c r="AW1764" s="13" t="s">
        <v>32</v>
      </c>
      <c r="AX1764" s="13" t="s">
        <v>76</v>
      </c>
      <c r="AY1764" s="254" t="s">
        <v>274</v>
      </c>
    </row>
    <row r="1765" s="14" customFormat="1">
      <c r="A1765" s="14"/>
      <c r="B1765" s="255"/>
      <c r="C1765" s="256"/>
      <c r="D1765" s="245" t="s">
        <v>283</v>
      </c>
      <c r="E1765" s="257" t="s">
        <v>1</v>
      </c>
      <c r="F1765" s="258" t="s">
        <v>285</v>
      </c>
      <c r="G1765" s="256"/>
      <c r="H1765" s="259">
        <v>21.100000000000001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5" t="s">
        <v>283</v>
      </c>
      <c r="AU1765" s="265" t="s">
        <v>85</v>
      </c>
      <c r="AV1765" s="14" t="s">
        <v>106</v>
      </c>
      <c r="AW1765" s="14" t="s">
        <v>32</v>
      </c>
      <c r="AX1765" s="14" t="s">
        <v>76</v>
      </c>
      <c r="AY1765" s="265" t="s">
        <v>274</v>
      </c>
    </row>
    <row r="1766" s="15" customFormat="1">
      <c r="A1766" s="15"/>
      <c r="B1766" s="266"/>
      <c r="C1766" s="267"/>
      <c r="D1766" s="245" t="s">
        <v>283</v>
      </c>
      <c r="E1766" s="268" t="s">
        <v>1</v>
      </c>
      <c r="F1766" s="269" t="s">
        <v>286</v>
      </c>
      <c r="G1766" s="267"/>
      <c r="H1766" s="270">
        <v>21.100000000000001</v>
      </c>
      <c r="I1766" s="271"/>
      <c r="J1766" s="267"/>
      <c r="K1766" s="267"/>
      <c r="L1766" s="272"/>
      <c r="M1766" s="273"/>
      <c r="N1766" s="274"/>
      <c r="O1766" s="274"/>
      <c r="P1766" s="274"/>
      <c r="Q1766" s="274"/>
      <c r="R1766" s="274"/>
      <c r="S1766" s="274"/>
      <c r="T1766" s="27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76" t="s">
        <v>283</v>
      </c>
      <c r="AU1766" s="276" t="s">
        <v>85</v>
      </c>
      <c r="AV1766" s="15" t="s">
        <v>281</v>
      </c>
      <c r="AW1766" s="15" t="s">
        <v>32</v>
      </c>
      <c r="AX1766" s="15" t="s">
        <v>83</v>
      </c>
      <c r="AY1766" s="276" t="s">
        <v>274</v>
      </c>
    </row>
    <row r="1767" s="2" customFormat="1" ht="24.15" customHeight="1">
      <c r="A1767" s="39"/>
      <c r="B1767" s="40"/>
      <c r="C1767" s="230" t="s">
        <v>1995</v>
      </c>
      <c r="D1767" s="230" t="s">
        <v>276</v>
      </c>
      <c r="E1767" s="231" t="s">
        <v>1996</v>
      </c>
      <c r="F1767" s="232" t="s">
        <v>1997</v>
      </c>
      <c r="G1767" s="233" t="s">
        <v>279</v>
      </c>
      <c r="H1767" s="234">
        <v>53.07</v>
      </c>
      <c r="I1767" s="235"/>
      <c r="J1767" s="236">
        <f>ROUND(I1767*H1767,2)</f>
        <v>0</v>
      </c>
      <c r="K1767" s="232" t="s">
        <v>280</v>
      </c>
      <c r="L1767" s="45"/>
      <c r="M1767" s="237" t="s">
        <v>1</v>
      </c>
      <c r="N1767" s="238" t="s">
        <v>41</v>
      </c>
      <c r="O1767" s="92"/>
      <c r="P1767" s="239">
        <f>O1767*H1767</f>
        <v>0</v>
      </c>
      <c r="Q1767" s="239">
        <v>0.0058799999999999998</v>
      </c>
      <c r="R1767" s="239">
        <f>Q1767*H1767</f>
        <v>0.31205159999999998</v>
      </c>
      <c r="S1767" s="239">
        <v>0</v>
      </c>
      <c r="T1767" s="240">
        <f>S1767*H1767</f>
        <v>0</v>
      </c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R1767" s="241" t="s">
        <v>379</v>
      </c>
      <c r="AT1767" s="241" t="s">
        <v>276</v>
      </c>
      <c r="AU1767" s="241" t="s">
        <v>85</v>
      </c>
      <c r="AY1767" s="18" t="s">
        <v>274</v>
      </c>
      <c r="BE1767" s="242">
        <f>IF(N1767="základní",J1767,0)</f>
        <v>0</v>
      </c>
      <c r="BF1767" s="242">
        <f>IF(N1767="snížená",J1767,0)</f>
        <v>0</v>
      </c>
      <c r="BG1767" s="242">
        <f>IF(N1767="zákl. přenesená",J1767,0)</f>
        <v>0</v>
      </c>
      <c r="BH1767" s="242">
        <f>IF(N1767="sníž. přenesená",J1767,0)</f>
        <v>0</v>
      </c>
      <c r="BI1767" s="242">
        <f>IF(N1767="nulová",J1767,0)</f>
        <v>0</v>
      </c>
      <c r="BJ1767" s="18" t="s">
        <v>83</v>
      </c>
      <c r="BK1767" s="242">
        <f>ROUND(I1767*H1767,2)</f>
        <v>0</v>
      </c>
      <c r="BL1767" s="18" t="s">
        <v>379</v>
      </c>
      <c r="BM1767" s="241" t="s">
        <v>1998</v>
      </c>
    </row>
    <row r="1768" s="13" customFormat="1">
      <c r="A1768" s="13"/>
      <c r="B1768" s="243"/>
      <c r="C1768" s="244"/>
      <c r="D1768" s="245" t="s">
        <v>283</v>
      </c>
      <c r="E1768" s="246" t="s">
        <v>1</v>
      </c>
      <c r="F1768" s="247" t="s">
        <v>1984</v>
      </c>
      <c r="G1768" s="244"/>
      <c r="H1768" s="248">
        <v>53.07</v>
      </c>
      <c r="I1768" s="249"/>
      <c r="J1768" s="244"/>
      <c r="K1768" s="244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4" t="s">
        <v>283</v>
      </c>
      <c r="AU1768" s="254" t="s">
        <v>85</v>
      </c>
      <c r="AV1768" s="13" t="s">
        <v>85</v>
      </c>
      <c r="AW1768" s="13" t="s">
        <v>32</v>
      </c>
      <c r="AX1768" s="13" t="s">
        <v>76</v>
      </c>
      <c r="AY1768" s="254" t="s">
        <v>274</v>
      </c>
    </row>
    <row r="1769" s="14" customFormat="1">
      <c r="A1769" s="14"/>
      <c r="B1769" s="255"/>
      <c r="C1769" s="256"/>
      <c r="D1769" s="245" t="s">
        <v>283</v>
      </c>
      <c r="E1769" s="257" t="s">
        <v>1</v>
      </c>
      <c r="F1769" s="258" t="s">
        <v>285</v>
      </c>
      <c r="G1769" s="256"/>
      <c r="H1769" s="259">
        <v>53.07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5" t="s">
        <v>283</v>
      </c>
      <c r="AU1769" s="265" t="s">
        <v>85</v>
      </c>
      <c r="AV1769" s="14" t="s">
        <v>106</v>
      </c>
      <c r="AW1769" s="14" t="s">
        <v>32</v>
      </c>
      <c r="AX1769" s="14" t="s">
        <v>76</v>
      </c>
      <c r="AY1769" s="265" t="s">
        <v>274</v>
      </c>
    </row>
    <row r="1770" s="15" customFormat="1">
      <c r="A1770" s="15"/>
      <c r="B1770" s="266"/>
      <c r="C1770" s="267"/>
      <c r="D1770" s="245" t="s">
        <v>283</v>
      </c>
      <c r="E1770" s="268" t="s">
        <v>1</v>
      </c>
      <c r="F1770" s="269" t="s">
        <v>286</v>
      </c>
      <c r="G1770" s="267"/>
      <c r="H1770" s="270">
        <v>53.07</v>
      </c>
      <c r="I1770" s="271"/>
      <c r="J1770" s="267"/>
      <c r="K1770" s="267"/>
      <c r="L1770" s="272"/>
      <c r="M1770" s="273"/>
      <c r="N1770" s="274"/>
      <c r="O1770" s="274"/>
      <c r="P1770" s="274"/>
      <c r="Q1770" s="274"/>
      <c r="R1770" s="274"/>
      <c r="S1770" s="274"/>
      <c r="T1770" s="27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76" t="s">
        <v>283</v>
      </c>
      <c r="AU1770" s="276" t="s">
        <v>85</v>
      </c>
      <c r="AV1770" s="15" t="s">
        <v>281</v>
      </c>
      <c r="AW1770" s="15" t="s">
        <v>32</v>
      </c>
      <c r="AX1770" s="15" t="s">
        <v>83</v>
      </c>
      <c r="AY1770" s="276" t="s">
        <v>274</v>
      </c>
    </row>
    <row r="1771" s="2" customFormat="1" ht="24.15" customHeight="1">
      <c r="A1771" s="39"/>
      <c r="B1771" s="40"/>
      <c r="C1771" s="230" t="s">
        <v>1999</v>
      </c>
      <c r="D1771" s="230" t="s">
        <v>276</v>
      </c>
      <c r="E1771" s="231" t="s">
        <v>2000</v>
      </c>
      <c r="F1771" s="232" t="s">
        <v>2001</v>
      </c>
      <c r="G1771" s="233" t="s">
        <v>398</v>
      </c>
      <c r="H1771" s="234">
        <v>1</v>
      </c>
      <c r="I1771" s="235"/>
      <c r="J1771" s="236">
        <f>ROUND(I1771*H1771,2)</f>
        <v>0</v>
      </c>
      <c r="K1771" s="232" t="s">
        <v>280</v>
      </c>
      <c r="L1771" s="45"/>
      <c r="M1771" s="237" t="s">
        <v>1</v>
      </c>
      <c r="N1771" s="238" t="s">
        <v>41</v>
      </c>
      <c r="O1771" s="92"/>
      <c r="P1771" s="239">
        <f>O1771*H1771</f>
        <v>0</v>
      </c>
      <c r="Q1771" s="239">
        <v>0.00197</v>
      </c>
      <c r="R1771" s="239">
        <f>Q1771*H1771</f>
        <v>0.00197</v>
      </c>
      <c r="S1771" s="239">
        <v>0</v>
      </c>
      <c r="T1771" s="240">
        <f>S1771*H1771</f>
        <v>0</v>
      </c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R1771" s="241" t="s">
        <v>379</v>
      </c>
      <c r="AT1771" s="241" t="s">
        <v>276</v>
      </c>
      <c r="AU1771" s="241" t="s">
        <v>85</v>
      </c>
      <c r="AY1771" s="18" t="s">
        <v>274</v>
      </c>
      <c r="BE1771" s="242">
        <f>IF(N1771="základní",J1771,0)</f>
        <v>0</v>
      </c>
      <c r="BF1771" s="242">
        <f>IF(N1771="snížená",J1771,0)</f>
        <v>0</v>
      </c>
      <c r="BG1771" s="242">
        <f>IF(N1771="zákl. přenesená",J1771,0)</f>
        <v>0</v>
      </c>
      <c r="BH1771" s="242">
        <f>IF(N1771="sníž. přenesená",J1771,0)</f>
        <v>0</v>
      </c>
      <c r="BI1771" s="242">
        <f>IF(N1771="nulová",J1771,0)</f>
        <v>0</v>
      </c>
      <c r="BJ1771" s="18" t="s">
        <v>83</v>
      </c>
      <c r="BK1771" s="242">
        <f>ROUND(I1771*H1771,2)</f>
        <v>0</v>
      </c>
      <c r="BL1771" s="18" t="s">
        <v>379</v>
      </c>
      <c r="BM1771" s="241" t="s">
        <v>2002</v>
      </c>
    </row>
    <row r="1772" s="2" customFormat="1" ht="33" customHeight="1">
      <c r="A1772" s="39"/>
      <c r="B1772" s="40"/>
      <c r="C1772" s="230" t="s">
        <v>2003</v>
      </c>
      <c r="D1772" s="230" t="s">
        <v>276</v>
      </c>
      <c r="E1772" s="231" t="s">
        <v>2004</v>
      </c>
      <c r="F1772" s="232" t="s">
        <v>2005</v>
      </c>
      <c r="G1772" s="233" t="s">
        <v>398</v>
      </c>
      <c r="H1772" s="234">
        <v>233.5</v>
      </c>
      <c r="I1772" s="235"/>
      <c r="J1772" s="236">
        <f>ROUND(I1772*H1772,2)</f>
        <v>0</v>
      </c>
      <c r="K1772" s="232" t="s">
        <v>1</v>
      </c>
      <c r="L1772" s="45"/>
      <c r="M1772" s="237" t="s">
        <v>1</v>
      </c>
      <c r="N1772" s="238" t="s">
        <v>41</v>
      </c>
      <c r="O1772" s="92"/>
      <c r="P1772" s="239">
        <f>O1772*H1772</f>
        <v>0</v>
      </c>
      <c r="Q1772" s="239">
        <v>0.0043800000000000002</v>
      </c>
      <c r="R1772" s="239">
        <f>Q1772*H1772</f>
        <v>1.0227300000000001</v>
      </c>
      <c r="S1772" s="239">
        <v>0</v>
      </c>
      <c r="T1772" s="240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41" t="s">
        <v>379</v>
      </c>
      <c r="AT1772" s="241" t="s">
        <v>276</v>
      </c>
      <c r="AU1772" s="241" t="s">
        <v>85</v>
      </c>
      <c r="AY1772" s="18" t="s">
        <v>274</v>
      </c>
      <c r="BE1772" s="242">
        <f>IF(N1772="základní",J1772,0)</f>
        <v>0</v>
      </c>
      <c r="BF1772" s="242">
        <f>IF(N1772="snížená",J1772,0)</f>
        <v>0</v>
      </c>
      <c r="BG1772" s="242">
        <f>IF(N1772="zákl. přenesená",J1772,0)</f>
        <v>0</v>
      </c>
      <c r="BH1772" s="242">
        <f>IF(N1772="sníž. přenesená",J1772,0)</f>
        <v>0</v>
      </c>
      <c r="BI1772" s="242">
        <f>IF(N1772="nulová",J1772,0)</f>
        <v>0</v>
      </c>
      <c r="BJ1772" s="18" t="s">
        <v>83</v>
      </c>
      <c r="BK1772" s="242">
        <f>ROUND(I1772*H1772,2)</f>
        <v>0</v>
      </c>
      <c r="BL1772" s="18" t="s">
        <v>379</v>
      </c>
      <c r="BM1772" s="241" t="s">
        <v>2006</v>
      </c>
    </row>
    <row r="1773" s="13" customFormat="1">
      <c r="A1773" s="13"/>
      <c r="B1773" s="243"/>
      <c r="C1773" s="244"/>
      <c r="D1773" s="245" t="s">
        <v>283</v>
      </c>
      <c r="E1773" s="246" t="s">
        <v>1</v>
      </c>
      <c r="F1773" s="247" t="s">
        <v>2007</v>
      </c>
      <c r="G1773" s="244"/>
      <c r="H1773" s="248">
        <v>233.5</v>
      </c>
      <c r="I1773" s="249"/>
      <c r="J1773" s="244"/>
      <c r="K1773" s="244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4" t="s">
        <v>283</v>
      </c>
      <c r="AU1773" s="254" t="s">
        <v>85</v>
      </c>
      <c r="AV1773" s="13" t="s">
        <v>85</v>
      </c>
      <c r="AW1773" s="13" t="s">
        <v>32</v>
      </c>
      <c r="AX1773" s="13" t="s">
        <v>76</v>
      </c>
      <c r="AY1773" s="254" t="s">
        <v>274</v>
      </c>
    </row>
    <row r="1774" s="14" customFormat="1">
      <c r="A1774" s="14"/>
      <c r="B1774" s="255"/>
      <c r="C1774" s="256"/>
      <c r="D1774" s="245" t="s">
        <v>283</v>
      </c>
      <c r="E1774" s="257" t="s">
        <v>1</v>
      </c>
      <c r="F1774" s="258" t="s">
        <v>285</v>
      </c>
      <c r="G1774" s="256"/>
      <c r="H1774" s="259">
        <v>233.5</v>
      </c>
      <c r="I1774" s="260"/>
      <c r="J1774" s="256"/>
      <c r="K1774" s="256"/>
      <c r="L1774" s="261"/>
      <c r="M1774" s="262"/>
      <c r="N1774" s="263"/>
      <c r="O1774" s="263"/>
      <c r="P1774" s="263"/>
      <c r="Q1774" s="263"/>
      <c r="R1774" s="263"/>
      <c r="S1774" s="263"/>
      <c r="T1774" s="26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5" t="s">
        <v>283</v>
      </c>
      <c r="AU1774" s="265" t="s">
        <v>85</v>
      </c>
      <c r="AV1774" s="14" t="s">
        <v>106</v>
      </c>
      <c r="AW1774" s="14" t="s">
        <v>32</v>
      </c>
      <c r="AX1774" s="14" t="s">
        <v>76</v>
      </c>
      <c r="AY1774" s="265" t="s">
        <v>274</v>
      </c>
    </row>
    <row r="1775" s="15" customFormat="1">
      <c r="A1775" s="15"/>
      <c r="B1775" s="266"/>
      <c r="C1775" s="267"/>
      <c r="D1775" s="245" t="s">
        <v>283</v>
      </c>
      <c r="E1775" s="268" t="s">
        <v>1</v>
      </c>
      <c r="F1775" s="269" t="s">
        <v>286</v>
      </c>
      <c r="G1775" s="267"/>
      <c r="H1775" s="270">
        <v>233.5</v>
      </c>
      <c r="I1775" s="271"/>
      <c r="J1775" s="267"/>
      <c r="K1775" s="267"/>
      <c r="L1775" s="272"/>
      <c r="M1775" s="273"/>
      <c r="N1775" s="274"/>
      <c r="O1775" s="274"/>
      <c r="P1775" s="274"/>
      <c r="Q1775" s="274"/>
      <c r="R1775" s="274"/>
      <c r="S1775" s="274"/>
      <c r="T1775" s="27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76" t="s">
        <v>283</v>
      </c>
      <c r="AU1775" s="276" t="s">
        <v>85</v>
      </c>
      <c r="AV1775" s="15" t="s">
        <v>281</v>
      </c>
      <c r="AW1775" s="15" t="s">
        <v>32</v>
      </c>
      <c r="AX1775" s="15" t="s">
        <v>83</v>
      </c>
      <c r="AY1775" s="276" t="s">
        <v>274</v>
      </c>
    </row>
    <row r="1776" s="2" customFormat="1" ht="33" customHeight="1">
      <c r="A1776" s="39"/>
      <c r="B1776" s="40"/>
      <c r="C1776" s="230" t="s">
        <v>2008</v>
      </c>
      <c r="D1776" s="230" t="s">
        <v>276</v>
      </c>
      <c r="E1776" s="231" t="s">
        <v>2009</v>
      </c>
      <c r="F1776" s="232" t="s">
        <v>2010</v>
      </c>
      <c r="G1776" s="233" t="s">
        <v>398</v>
      </c>
      <c r="H1776" s="234">
        <v>17.699999999999999</v>
      </c>
      <c r="I1776" s="235"/>
      <c r="J1776" s="236">
        <f>ROUND(I1776*H1776,2)</f>
        <v>0</v>
      </c>
      <c r="K1776" s="232" t="s">
        <v>1</v>
      </c>
      <c r="L1776" s="45"/>
      <c r="M1776" s="237" t="s">
        <v>1</v>
      </c>
      <c r="N1776" s="238" t="s">
        <v>41</v>
      </c>
      <c r="O1776" s="92"/>
      <c r="P1776" s="239">
        <f>O1776*H1776</f>
        <v>0</v>
      </c>
      <c r="Q1776" s="239">
        <v>0.0058399999999999997</v>
      </c>
      <c r="R1776" s="239">
        <f>Q1776*H1776</f>
        <v>0.10336799999999999</v>
      </c>
      <c r="S1776" s="239">
        <v>0</v>
      </c>
      <c r="T1776" s="240">
        <f>S1776*H1776</f>
        <v>0</v>
      </c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R1776" s="241" t="s">
        <v>379</v>
      </c>
      <c r="AT1776" s="241" t="s">
        <v>276</v>
      </c>
      <c r="AU1776" s="241" t="s">
        <v>85</v>
      </c>
      <c r="AY1776" s="18" t="s">
        <v>274</v>
      </c>
      <c r="BE1776" s="242">
        <f>IF(N1776="základní",J1776,0)</f>
        <v>0</v>
      </c>
      <c r="BF1776" s="242">
        <f>IF(N1776="snížená",J1776,0)</f>
        <v>0</v>
      </c>
      <c r="BG1776" s="242">
        <f>IF(N1776="zákl. přenesená",J1776,0)</f>
        <v>0</v>
      </c>
      <c r="BH1776" s="242">
        <f>IF(N1776="sníž. přenesená",J1776,0)</f>
        <v>0</v>
      </c>
      <c r="BI1776" s="242">
        <f>IF(N1776="nulová",J1776,0)</f>
        <v>0</v>
      </c>
      <c r="BJ1776" s="18" t="s">
        <v>83</v>
      </c>
      <c r="BK1776" s="242">
        <f>ROUND(I1776*H1776,2)</f>
        <v>0</v>
      </c>
      <c r="BL1776" s="18" t="s">
        <v>379</v>
      </c>
      <c r="BM1776" s="241" t="s">
        <v>2011</v>
      </c>
    </row>
    <row r="1777" s="13" customFormat="1">
      <c r="A1777" s="13"/>
      <c r="B1777" s="243"/>
      <c r="C1777" s="244"/>
      <c r="D1777" s="245" t="s">
        <v>283</v>
      </c>
      <c r="E1777" s="246" t="s">
        <v>1</v>
      </c>
      <c r="F1777" s="247" t="s">
        <v>2012</v>
      </c>
      <c r="G1777" s="244"/>
      <c r="H1777" s="248">
        <v>17.699999999999999</v>
      </c>
      <c r="I1777" s="249"/>
      <c r="J1777" s="244"/>
      <c r="K1777" s="244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4" t="s">
        <v>283</v>
      </c>
      <c r="AU1777" s="254" t="s">
        <v>85</v>
      </c>
      <c r="AV1777" s="13" t="s">
        <v>85</v>
      </c>
      <c r="AW1777" s="13" t="s">
        <v>32</v>
      </c>
      <c r="AX1777" s="13" t="s">
        <v>76</v>
      </c>
      <c r="AY1777" s="254" t="s">
        <v>274</v>
      </c>
    </row>
    <row r="1778" s="14" customFormat="1">
      <c r="A1778" s="14"/>
      <c r="B1778" s="255"/>
      <c r="C1778" s="256"/>
      <c r="D1778" s="245" t="s">
        <v>283</v>
      </c>
      <c r="E1778" s="257" t="s">
        <v>1</v>
      </c>
      <c r="F1778" s="258" t="s">
        <v>285</v>
      </c>
      <c r="G1778" s="256"/>
      <c r="H1778" s="259">
        <v>17.699999999999999</v>
      </c>
      <c r="I1778" s="260"/>
      <c r="J1778" s="256"/>
      <c r="K1778" s="256"/>
      <c r="L1778" s="261"/>
      <c r="M1778" s="262"/>
      <c r="N1778" s="263"/>
      <c r="O1778" s="263"/>
      <c r="P1778" s="263"/>
      <c r="Q1778" s="263"/>
      <c r="R1778" s="263"/>
      <c r="S1778" s="263"/>
      <c r="T1778" s="26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65" t="s">
        <v>283</v>
      </c>
      <c r="AU1778" s="265" t="s">
        <v>85</v>
      </c>
      <c r="AV1778" s="14" t="s">
        <v>106</v>
      </c>
      <c r="AW1778" s="14" t="s">
        <v>32</v>
      </c>
      <c r="AX1778" s="14" t="s">
        <v>76</v>
      </c>
      <c r="AY1778" s="265" t="s">
        <v>274</v>
      </c>
    </row>
    <row r="1779" s="15" customFormat="1">
      <c r="A1779" s="15"/>
      <c r="B1779" s="266"/>
      <c r="C1779" s="267"/>
      <c r="D1779" s="245" t="s">
        <v>283</v>
      </c>
      <c r="E1779" s="268" t="s">
        <v>1</v>
      </c>
      <c r="F1779" s="269" t="s">
        <v>286</v>
      </c>
      <c r="G1779" s="267"/>
      <c r="H1779" s="270">
        <v>17.699999999999999</v>
      </c>
      <c r="I1779" s="271"/>
      <c r="J1779" s="267"/>
      <c r="K1779" s="267"/>
      <c r="L1779" s="272"/>
      <c r="M1779" s="273"/>
      <c r="N1779" s="274"/>
      <c r="O1779" s="274"/>
      <c r="P1779" s="274"/>
      <c r="Q1779" s="274"/>
      <c r="R1779" s="274"/>
      <c r="S1779" s="274"/>
      <c r="T1779" s="27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76" t="s">
        <v>283</v>
      </c>
      <c r="AU1779" s="276" t="s">
        <v>85</v>
      </c>
      <c r="AV1779" s="15" t="s">
        <v>281</v>
      </c>
      <c r="AW1779" s="15" t="s">
        <v>32</v>
      </c>
      <c r="AX1779" s="15" t="s">
        <v>83</v>
      </c>
      <c r="AY1779" s="276" t="s">
        <v>274</v>
      </c>
    </row>
    <row r="1780" s="2" customFormat="1" ht="24.15" customHeight="1">
      <c r="A1780" s="39"/>
      <c r="B1780" s="40"/>
      <c r="C1780" s="230" t="s">
        <v>2013</v>
      </c>
      <c r="D1780" s="230" t="s">
        <v>276</v>
      </c>
      <c r="E1780" s="231" t="s">
        <v>2014</v>
      </c>
      <c r="F1780" s="232" t="s">
        <v>2015</v>
      </c>
      <c r="G1780" s="233" t="s">
        <v>398</v>
      </c>
      <c r="H1780" s="234">
        <v>15.449999999999999</v>
      </c>
      <c r="I1780" s="235"/>
      <c r="J1780" s="236">
        <f>ROUND(I1780*H1780,2)</f>
        <v>0</v>
      </c>
      <c r="K1780" s="232" t="s">
        <v>1</v>
      </c>
      <c r="L1780" s="45"/>
      <c r="M1780" s="237" t="s">
        <v>1</v>
      </c>
      <c r="N1780" s="238" t="s">
        <v>41</v>
      </c>
      <c r="O1780" s="92"/>
      <c r="P1780" s="239">
        <f>O1780*H1780</f>
        <v>0</v>
      </c>
      <c r="Q1780" s="239">
        <v>0.0013600000000000001</v>
      </c>
      <c r="R1780" s="239">
        <f>Q1780*H1780</f>
        <v>0.021011999999999999</v>
      </c>
      <c r="S1780" s="239">
        <v>0</v>
      </c>
      <c r="T1780" s="240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41" t="s">
        <v>379</v>
      </c>
      <c r="AT1780" s="241" t="s">
        <v>276</v>
      </c>
      <c r="AU1780" s="241" t="s">
        <v>85</v>
      </c>
      <c r="AY1780" s="18" t="s">
        <v>274</v>
      </c>
      <c r="BE1780" s="242">
        <f>IF(N1780="základní",J1780,0)</f>
        <v>0</v>
      </c>
      <c r="BF1780" s="242">
        <f>IF(N1780="snížená",J1780,0)</f>
        <v>0</v>
      </c>
      <c r="BG1780" s="242">
        <f>IF(N1780="zákl. přenesená",J1780,0)</f>
        <v>0</v>
      </c>
      <c r="BH1780" s="242">
        <f>IF(N1780="sníž. přenesená",J1780,0)</f>
        <v>0</v>
      </c>
      <c r="BI1780" s="242">
        <f>IF(N1780="nulová",J1780,0)</f>
        <v>0</v>
      </c>
      <c r="BJ1780" s="18" t="s">
        <v>83</v>
      </c>
      <c r="BK1780" s="242">
        <f>ROUND(I1780*H1780,2)</f>
        <v>0</v>
      </c>
      <c r="BL1780" s="18" t="s">
        <v>379</v>
      </c>
      <c r="BM1780" s="241" t="s">
        <v>2016</v>
      </c>
    </row>
    <row r="1781" s="13" customFormat="1">
      <c r="A1781" s="13"/>
      <c r="B1781" s="243"/>
      <c r="C1781" s="244"/>
      <c r="D1781" s="245" t="s">
        <v>283</v>
      </c>
      <c r="E1781" s="246" t="s">
        <v>1</v>
      </c>
      <c r="F1781" s="247" t="s">
        <v>2017</v>
      </c>
      <c r="G1781" s="244"/>
      <c r="H1781" s="248">
        <v>15.449999999999999</v>
      </c>
      <c r="I1781" s="249"/>
      <c r="J1781" s="244"/>
      <c r="K1781" s="244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4" t="s">
        <v>283</v>
      </c>
      <c r="AU1781" s="254" t="s">
        <v>85</v>
      </c>
      <c r="AV1781" s="13" t="s">
        <v>85</v>
      </c>
      <c r="AW1781" s="13" t="s">
        <v>32</v>
      </c>
      <c r="AX1781" s="13" t="s">
        <v>76</v>
      </c>
      <c r="AY1781" s="254" t="s">
        <v>274</v>
      </c>
    </row>
    <row r="1782" s="14" customFormat="1">
      <c r="A1782" s="14"/>
      <c r="B1782" s="255"/>
      <c r="C1782" s="256"/>
      <c r="D1782" s="245" t="s">
        <v>283</v>
      </c>
      <c r="E1782" s="257" t="s">
        <v>1</v>
      </c>
      <c r="F1782" s="258" t="s">
        <v>285</v>
      </c>
      <c r="G1782" s="256"/>
      <c r="H1782" s="259">
        <v>15.449999999999999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5" t="s">
        <v>283</v>
      </c>
      <c r="AU1782" s="265" t="s">
        <v>85</v>
      </c>
      <c r="AV1782" s="14" t="s">
        <v>106</v>
      </c>
      <c r="AW1782" s="14" t="s">
        <v>32</v>
      </c>
      <c r="AX1782" s="14" t="s">
        <v>76</v>
      </c>
      <c r="AY1782" s="265" t="s">
        <v>274</v>
      </c>
    </row>
    <row r="1783" s="15" customFormat="1">
      <c r="A1783" s="15"/>
      <c r="B1783" s="266"/>
      <c r="C1783" s="267"/>
      <c r="D1783" s="245" t="s">
        <v>283</v>
      </c>
      <c r="E1783" s="268" t="s">
        <v>1</v>
      </c>
      <c r="F1783" s="269" t="s">
        <v>286</v>
      </c>
      <c r="G1783" s="267"/>
      <c r="H1783" s="270">
        <v>15.449999999999999</v>
      </c>
      <c r="I1783" s="271"/>
      <c r="J1783" s="267"/>
      <c r="K1783" s="267"/>
      <c r="L1783" s="272"/>
      <c r="M1783" s="273"/>
      <c r="N1783" s="274"/>
      <c r="O1783" s="274"/>
      <c r="P1783" s="274"/>
      <c r="Q1783" s="274"/>
      <c r="R1783" s="274"/>
      <c r="S1783" s="274"/>
      <c r="T1783" s="27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76" t="s">
        <v>283</v>
      </c>
      <c r="AU1783" s="276" t="s">
        <v>85</v>
      </c>
      <c r="AV1783" s="15" t="s">
        <v>281</v>
      </c>
      <c r="AW1783" s="15" t="s">
        <v>32</v>
      </c>
      <c r="AX1783" s="15" t="s">
        <v>83</v>
      </c>
      <c r="AY1783" s="276" t="s">
        <v>274</v>
      </c>
    </row>
    <row r="1784" s="2" customFormat="1" ht="24.15" customHeight="1">
      <c r="A1784" s="39"/>
      <c r="B1784" s="40"/>
      <c r="C1784" s="230" t="s">
        <v>2018</v>
      </c>
      <c r="D1784" s="230" t="s">
        <v>276</v>
      </c>
      <c r="E1784" s="231" t="s">
        <v>2019</v>
      </c>
      <c r="F1784" s="232" t="s">
        <v>2020</v>
      </c>
      <c r="G1784" s="233" t="s">
        <v>398</v>
      </c>
      <c r="H1784" s="234">
        <v>6.1200000000000001</v>
      </c>
      <c r="I1784" s="235"/>
      <c r="J1784" s="236">
        <f>ROUND(I1784*H1784,2)</f>
        <v>0</v>
      </c>
      <c r="K1784" s="232" t="s">
        <v>1</v>
      </c>
      <c r="L1784" s="45"/>
      <c r="M1784" s="237" t="s">
        <v>1</v>
      </c>
      <c r="N1784" s="238" t="s">
        <v>41</v>
      </c>
      <c r="O1784" s="92"/>
      <c r="P1784" s="239">
        <f>O1784*H1784</f>
        <v>0</v>
      </c>
      <c r="Q1784" s="239">
        <v>0.0017899999999999999</v>
      </c>
      <c r="R1784" s="239">
        <f>Q1784*H1784</f>
        <v>0.010954799999999999</v>
      </c>
      <c r="S1784" s="239">
        <v>0</v>
      </c>
      <c r="T1784" s="240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41" t="s">
        <v>379</v>
      </c>
      <c r="AT1784" s="241" t="s">
        <v>276</v>
      </c>
      <c r="AU1784" s="241" t="s">
        <v>85</v>
      </c>
      <c r="AY1784" s="18" t="s">
        <v>274</v>
      </c>
      <c r="BE1784" s="242">
        <f>IF(N1784="základní",J1784,0)</f>
        <v>0</v>
      </c>
      <c r="BF1784" s="242">
        <f>IF(N1784="snížená",J1784,0)</f>
        <v>0</v>
      </c>
      <c r="BG1784" s="242">
        <f>IF(N1784="zákl. přenesená",J1784,0)</f>
        <v>0</v>
      </c>
      <c r="BH1784" s="242">
        <f>IF(N1784="sníž. přenesená",J1784,0)</f>
        <v>0</v>
      </c>
      <c r="BI1784" s="242">
        <f>IF(N1784="nulová",J1784,0)</f>
        <v>0</v>
      </c>
      <c r="BJ1784" s="18" t="s">
        <v>83</v>
      </c>
      <c r="BK1784" s="242">
        <f>ROUND(I1784*H1784,2)</f>
        <v>0</v>
      </c>
      <c r="BL1784" s="18" t="s">
        <v>379</v>
      </c>
      <c r="BM1784" s="241" t="s">
        <v>2021</v>
      </c>
    </row>
    <row r="1785" s="13" customFormat="1">
      <c r="A1785" s="13"/>
      <c r="B1785" s="243"/>
      <c r="C1785" s="244"/>
      <c r="D1785" s="245" t="s">
        <v>283</v>
      </c>
      <c r="E1785" s="246" t="s">
        <v>1</v>
      </c>
      <c r="F1785" s="247" t="s">
        <v>2022</v>
      </c>
      <c r="G1785" s="244"/>
      <c r="H1785" s="248">
        <v>6.1200000000000001</v>
      </c>
      <c r="I1785" s="249"/>
      <c r="J1785" s="244"/>
      <c r="K1785" s="244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4" t="s">
        <v>283</v>
      </c>
      <c r="AU1785" s="254" t="s">
        <v>85</v>
      </c>
      <c r="AV1785" s="13" t="s">
        <v>85</v>
      </c>
      <c r="AW1785" s="13" t="s">
        <v>32</v>
      </c>
      <c r="AX1785" s="13" t="s">
        <v>76</v>
      </c>
      <c r="AY1785" s="254" t="s">
        <v>274</v>
      </c>
    </row>
    <row r="1786" s="14" customFormat="1">
      <c r="A1786" s="14"/>
      <c r="B1786" s="255"/>
      <c r="C1786" s="256"/>
      <c r="D1786" s="245" t="s">
        <v>283</v>
      </c>
      <c r="E1786" s="257" t="s">
        <v>1</v>
      </c>
      <c r="F1786" s="258" t="s">
        <v>285</v>
      </c>
      <c r="G1786" s="256"/>
      <c r="H1786" s="259">
        <v>6.1200000000000001</v>
      </c>
      <c r="I1786" s="260"/>
      <c r="J1786" s="256"/>
      <c r="K1786" s="256"/>
      <c r="L1786" s="261"/>
      <c r="M1786" s="262"/>
      <c r="N1786" s="263"/>
      <c r="O1786" s="263"/>
      <c r="P1786" s="263"/>
      <c r="Q1786" s="263"/>
      <c r="R1786" s="263"/>
      <c r="S1786" s="263"/>
      <c r="T1786" s="26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5" t="s">
        <v>283</v>
      </c>
      <c r="AU1786" s="265" t="s">
        <v>85</v>
      </c>
      <c r="AV1786" s="14" t="s">
        <v>106</v>
      </c>
      <c r="AW1786" s="14" t="s">
        <v>32</v>
      </c>
      <c r="AX1786" s="14" t="s">
        <v>76</v>
      </c>
      <c r="AY1786" s="265" t="s">
        <v>274</v>
      </c>
    </row>
    <row r="1787" s="15" customFormat="1">
      <c r="A1787" s="15"/>
      <c r="B1787" s="266"/>
      <c r="C1787" s="267"/>
      <c r="D1787" s="245" t="s">
        <v>283</v>
      </c>
      <c r="E1787" s="268" t="s">
        <v>1</v>
      </c>
      <c r="F1787" s="269" t="s">
        <v>286</v>
      </c>
      <c r="G1787" s="267"/>
      <c r="H1787" s="270">
        <v>6.1200000000000001</v>
      </c>
      <c r="I1787" s="271"/>
      <c r="J1787" s="267"/>
      <c r="K1787" s="267"/>
      <c r="L1787" s="272"/>
      <c r="M1787" s="273"/>
      <c r="N1787" s="274"/>
      <c r="O1787" s="274"/>
      <c r="P1787" s="274"/>
      <c r="Q1787" s="274"/>
      <c r="R1787" s="274"/>
      <c r="S1787" s="274"/>
      <c r="T1787" s="27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76" t="s">
        <v>283</v>
      </c>
      <c r="AU1787" s="276" t="s">
        <v>85</v>
      </c>
      <c r="AV1787" s="15" t="s">
        <v>281</v>
      </c>
      <c r="AW1787" s="15" t="s">
        <v>32</v>
      </c>
      <c r="AX1787" s="15" t="s">
        <v>83</v>
      </c>
      <c r="AY1787" s="276" t="s">
        <v>274</v>
      </c>
    </row>
    <row r="1788" s="2" customFormat="1" ht="24.15" customHeight="1">
      <c r="A1788" s="39"/>
      <c r="B1788" s="40"/>
      <c r="C1788" s="230" t="s">
        <v>2023</v>
      </c>
      <c r="D1788" s="230" t="s">
        <v>276</v>
      </c>
      <c r="E1788" s="231" t="s">
        <v>2024</v>
      </c>
      <c r="F1788" s="232" t="s">
        <v>2025</v>
      </c>
      <c r="G1788" s="233" t="s">
        <v>398</v>
      </c>
      <c r="H1788" s="234">
        <v>39.420000000000002</v>
      </c>
      <c r="I1788" s="235"/>
      <c r="J1788" s="236">
        <f>ROUND(I1788*H1788,2)</f>
        <v>0</v>
      </c>
      <c r="K1788" s="232" t="s">
        <v>1</v>
      </c>
      <c r="L1788" s="45"/>
      <c r="M1788" s="237" t="s">
        <v>1</v>
      </c>
      <c r="N1788" s="238" t="s">
        <v>41</v>
      </c>
      <c r="O1788" s="92"/>
      <c r="P1788" s="239">
        <f>O1788*H1788</f>
        <v>0</v>
      </c>
      <c r="Q1788" s="239">
        <v>0.0022200000000000002</v>
      </c>
      <c r="R1788" s="239">
        <f>Q1788*H1788</f>
        <v>0.087512400000000018</v>
      </c>
      <c r="S1788" s="239">
        <v>0</v>
      </c>
      <c r="T1788" s="240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41" t="s">
        <v>379</v>
      </c>
      <c r="AT1788" s="241" t="s">
        <v>276</v>
      </c>
      <c r="AU1788" s="241" t="s">
        <v>85</v>
      </c>
      <c r="AY1788" s="18" t="s">
        <v>274</v>
      </c>
      <c r="BE1788" s="242">
        <f>IF(N1788="základní",J1788,0)</f>
        <v>0</v>
      </c>
      <c r="BF1788" s="242">
        <f>IF(N1788="snížená",J1788,0)</f>
        <v>0</v>
      </c>
      <c r="BG1788" s="242">
        <f>IF(N1788="zákl. přenesená",J1788,0)</f>
        <v>0</v>
      </c>
      <c r="BH1788" s="242">
        <f>IF(N1788="sníž. přenesená",J1788,0)</f>
        <v>0</v>
      </c>
      <c r="BI1788" s="242">
        <f>IF(N1788="nulová",J1788,0)</f>
        <v>0</v>
      </c>
      <c r="BJ1788" s="18" t="s">
        <v>83</v>
      </c>
      <c r="BK1788" s="242">
        <f>ROUND(I1788*H1788,2)</f>
        <v>0</v>
      </c>
      <c r="BL1788" s="18" t="s">
        <v>379</v>
      </c>
      <c r="BM1788" s="241" t="s">
        <v>2026</v>
      </c>
    </row>
    <row r="1789" s="13" customFormat="1">
      <c r="A1789" s="13"/>
      <c r="B1789" s="243"/>
      <c r="C1789" s="244"/>
      <c r="D1789" s="245" t="s">
        <v>283</v>
      </c>
      <c r="E1789" s="246" t="s">
        <v>1</v>
      </c>
      <c r="F1789" s="247" t="s">
        <v>2027</v>
      </c>
      <c r="G1789" s="244"/>
      <c r="H1789" s="248">
        <v>2.52</v>
      </c>
      <c r="I1789" s="249"/>
      <c r="J1789" s="244"/>
      <c r="K1789" s="244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4" t="s">
        <v>283</v>
      </c>
      <c r="AU1789" s="254" t="s">
        <v>85</v>
      </c>
      <c r="AV1789" s="13" t="s">
        <v>85</v>
      </c>
      <c r="AW1789" s="13" t="s">
        <v>32</v>
      </c>
      <c r="AX1789" s="13" t="s">
        <v>76</v>
      </c>
      <c r="AY1789" s="254" t="s">
        <v>274</v>
      </c>
    </row>
    <row r="1790" s="13" customFormat="1">
      <c r="A1790" s="13"/>
      <c r="B1790" s="243"/>
      <c r="C1790" s="244"/>
      <c r="D1790" s="245" t="s">
        <v>283</v>
      </c>
      <c r="E1790" s="246" t="s">
        <v>1</v>
      </c>
      <c r="F1790" s="247" t="s">
        <v>2028</v>
      </c>
      <c r="G1790" s="244"/>
      <c r="H1790" s="248">
        <v>31.98</v>
      </c>
      <c r="I1790" s="249"/>
      <c r="J1790" s="244"/>
      <c r="K1790" s="244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4" t="s">
        <v>283</v>
      </c>
      <c r="AU1790" s="254" t="s">
        <v>85</v>
      </c>
      <c r="AV1790" s="13" t="s">
        <v>85</v>
      </c>
      <c r="AW1790" s="13" t="s">
        <v>32</v>
      </c>
      <c r="AX1790" s="13" t="s">
        <v>76</v>
      </c>
      <c r="AY1790" s="254" t="s">
        <v>274</v>
      </c>
    </row>
    <row r="1791" s="13" customFormat="1">
      <c r="A1791" s="13"/>
      <c r="B1791" s="243"/>
      <c r="C1791" s="244"/>
      <c r="D1791" s="245" t="s">
        <v>283</v>
      </c>
      <c r="E1791" s="246" t="s">
        <v>1</v>
      </c>
      <c r="F1791" s="247" t="s">
        <v>2029</v>
      </c>
      <c r="G1791" s="244"/>
      <c r="H1791" s="248">
        <v>4.9199999999999999</v>
      </c>
      <c r="I1791" s="249"/>
      <c r="J1791" s="244"/>
      <c r="K1791" s="244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4" t="s">
        <v>283</v>
      </c>
      <c r="AU1791" s="254" t="s">
        <v>85</v>
      </c>
      <c r="AV1791" s="13" t="s">
        <v>85</v>
      </c>
      <c r="AW1791" s="13" t="s">
        <v>32</v>
      </c>
      <c r="AX1791" s="13" t="s">
        <v>76</v>
      </c>
      <c r="AY1791" s="254" t="s">
        <v>274</v>
      </c>
    </row>
    <row r="1792" s="14" customFormat="1">
      <c r="A1792" s="14"/>
      <c r="B1792" s="255"/>
      <c r="C1792" s="256"/>
      <c r="D1792" s="245" t="s">
        <v>283</v>
      </c>
      <c r="E1792" s="257" t="s">
        <v>1</v>
      </c>
      <c r="F1792" s="258" t="s">
        <v>285</v>
      </c>
      <c r="G1792" s="256"/>
      <c r="H1792" s="259">
        <v>39.420000000000002</v>
      </c>
      <c r="I1792" s="260"/>
      <c r="J1792" s="256"/>
      <c r="K1792" s="256"/>
      <c r="L1792" s="261"/>
      <c r="M1792" s="262"/>
      <c r="N1792" s="263"/>
      <c r="O1792" s="263"/>
      <c r="P1792" s="263"/>
      <c r="Q1792" s="263"/>
      <c r="R1792" s="263"/>
      <c r="S1792" s="263"/>
      <c r="T1792" s="26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5" t="s">
        <v>283</v>
      </c>
      <c r="AU1792" s="265" t="s">
        <v>85</v>
      </c>
      <c r="AV1792" s="14" t="s">
        <v>106</v>
      </c>
      <c r="AW1792" s="14" t="s">
        <v>32</v>
      </c>
      <c r="AX1792" s="14" t="s">
        <v>76</v>
      </c>
      <c r="AY1792" s="265" t="s">
        <v>274</v>
      </c>
    </row>
    <row r="1793" s="15" customFormat="1">
      <c r="A1793" s="15"/>
      <c r="B1793" s="266"/>
      <c r="C1793" s="267"/>
      <c r="D1793" s="245" t="s">
        <v>283</v>
      </c>
      <c r="E1793" s="268" t="s">
        <v>1</v>
      </c>
      <c r="F1793" s="269" t="s">
        <v>286</v>
      </c>
      <c r="G1793" s="267"/>
      <c r="H1793" s="270">
        <v>39.420000000000002</v>
      </c>
      <c r="I1793" s="271"/>
      <c r="J1793" s="267"/>
      <c r="K1793" s="267"/>
      <c r="L1793" s="272"/>
      <c r="M1793" s="273"/>
      <c r="N1793" s="274"/>
      <c r="O1793" s="274"/>
      <c r="P1793" s="274"/>
      <c r="Q1793" s="274"/>
      <c r="R1793" s="274"/>
      <c r="S1793" s="274"/>
      <c r="T1793" s="27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76" t="s">
        <v>283</v>
      </c>
      <c r="AU1793" s="276" t="s">
        <v>85</v>
      </c>
      <c r="AV1793" s="15" t="s">
        <v>281</v>
      </c>
      <c r="AW1793" s="15" t="s">
        <v>32</v>
      </c>
      <c r="AX1793" s="15" t="s">
        <v>83</v>
      </c>
      <c r="AY1793" s="276" t="s">
        <v>274</v>
      </c>
    </row>
    <row r="1794" s="2" customFormat="1" ht="33" customHeight="1">
      <c r="A1794" s="39"/>
      <c r="B1794" s="40"/>
      <c r="C1794" s="230" t="s">
        <v>2030</v>
      </c>
      <c r="D1794" s="230" t="s">
        <v>276</v>
      </c>
      <c r="E1794" s="231" t="s">
        <v>2031</v>
      </c>
      <c r="F1794" s="232" t="s">
        <v>2032</v>
      </c>
      <c r="G1794" s="233" t="s">
        <v>398</v>
      </c>
      <c r="H1794" s="234">
        <v>54.07</v>
      </c>
      <c r="I1794" s="235"/>
      <c r="J1794" s="236">
        <f>ROUND(I1794*H1794,2)</f>
        <v>0</v>
      </c>
      <c r="K1794" s="232" t="s">
        <v>280</v>
      </c>
      <c r="L1794" s="45"/>
      <c r="M1794" s="237" t="s">
        <v>1</v>
      </c>
      <c r="N1794" s="238" t="s">
        <v>41</v>
      </c>
      <c r="O1794" s="92"/>
      <c r="P1794" s="239">
        <f>O1794*H1794</f>
        <v>0</v>
      </c>
      <c r="Q1794" s="239">
        <v>0.0022000000000000001</v>
      </c>
      <c r="R1794" s="239">
        <f>Q1794*H1794</f>
        <v>0.118954</v>
      </c>
      <c r="S1794" s="239">
        <v>0</v>
      </c>
      <c r="T1794" s="240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41" t="s">
        <v>379</v>
      </c>
      <c r="AT1794" s="241" t="s">
        <v>276</v>
      </c>
      <c r="AU1794" s="241" t="s">
        <v>85</v>
      </c>
      <c r="AY1794" s="18" t="s">
        <v>274</v>
      </c>
      <c r="BE1794" s="242">
        <f>IF(N1794="základní",J1794,0)</f>
        <v>0</v>
      </c>
      <c r="BF1794" s="242">
        <f>IF(N1794="snížená",J1794,0)</f>
        <v>0</v>
      </c>
      <c r="BG1794" s="242">
        <f>IF(N1794="zákl. přenesená",J1794,0)</f>
        <v>0</v>
      </c>
      <c r="BH1794" s="242">
        <f>IF(N1794="sníž. přenesená",J1794,0)</f>
        <v>0</v>
      </c>
      <c r="BI1794" s="242">
        <f>IF(N1794="nulová",J1794,0)</f>
        <v>0</v>
      </c>
      <c r="BJ1794" s="18" t="s">
        <v>83</v>
      </c>
      <c r="BK1794" s="242">
        <f>ROUND(I1794*H1794,2)</f>
        <v>0</v>
      </c>
      <c r="BL1794" s="18" t="s">
        <v>379</v>
      </c>
      <c r="BM1794" s="241" t="s">
        <v>2033</v>
      </c>
    </row>
    <row r="1795" s="13" customFormat="1">
      <c r="A1795" s="13"/>
      <c r="B1795" s="243"/>
      <c r="C1795" s="244"/>
      <c r="D1795" s="245" t="s">
        <v>283</v>
      </c>
      <c r="E1795" s="246" t="s">
        <v>1</v>
      </c>
      <c r="F1795" s="247" t="s">
        <v>2034</v>
      </c>
      <c r="G1795" s="244"/>
      <c r="H1795" s="248">
        <v>54.07</v>
      </c>
      <c r="I1795" s="249"/>
      <c r="J1795" s="244"/>
      <c r="K1795" s="244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4" t="s">
        <v>283</v>
      </c>
      <c r="AU1795" s="254" t="s">
        <v>85</v>
      </c>
      <c r="AV1795" s="13" t="s">
        <v>85</v>
      </c>
      <c r="AW1795" s="13" t="s">
        <v>32</v>
      </c>
      <c r="AX1795" s="13" t="s">
        <v>76</v>
      </c>
      <c r="AY1795" s="254" t="s">
        <v>274</v>
      </c>
    </row>
    <row r="1796" s="14" customFormat="1">
      <c r="A1796" s="14"/>
      <c r="B1796" s="255"/>
      <c r="C1796" s="256"/>
      <c r="D1796" s="245" t="s">
        <v>283</v>
      </c>
      <c r="E1796" s="257" t="s">
        <v>1</v>
      </c>
      <c r="F1796" s="258" t="s">
        <v>285</v>
      </c>
      <c r="G1796" s="256"/>
      <c r="H1796" s="259">
        <v>54.07</v>
      </c>
      <c r="I1796" s="260"/>
      <c r="J1796" s="256"/>
      <c r="K1796" s="256"/>
      <c r="L1796" s="261"/>
      <c r="M1796" s="262"/>
      <c r="N1796" s="263"/>
      <c r="O1796" s="263"/>
      <c r="P1796" s="263"/>
      <c r="Q1796" s="263"/>
      <c r="R1796" s="263"/>
      <c r="S1796" s="263"/>
      <c r="T1796" s="26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5" t="s">
        <v>283</v>
      </c>
      <c r="AU1796" s="265" t="s">
        <v>85</v>
      </c>
      <c r="AV1796" s="14" t="s">
        <v>106</v>
      </c>
      <c r="AW1796" s="14" t="s">
        <v>32</v>
      </c>
      <c r="AX1796" s="14" t="s">
        <v>76</v>
      </c>
      <c r="AY1796" s="265" t="s">
        <v>274</v>
      </c>
    </row>
    <row r="1797" s="15" customFormat="1">
      <c r="A1797" s="15"/>
      <c r="B1797" s="266"/>
      <c r="C1797" s="267"/>
      <c r="D1797" s="245" t="s">
        <v>283</v>
      </c>
      <c r="E1797" s="268" t="s">
        <v>1</v>
      </c>
      <c r="F1797" s="269" t="s">
        <v>286</v>
      </c>
      <c r="G1797" s="267"/>
      <c r="H1797" s="270">
        <v>54.07</v>
      </c>
      <c r="I1797" s="271"/>
      <c r="J1797" s="267"/>
      <c r="K1797" s="267"/>
      <c r="L1797" s="272"/>
      <c r="M1797" s="273"/>
      <c r="N1797" s="274"/>
      <c r="O1797" s="274"/>
      <c r="P1797" s="274"/>
      <c r="Q1797" s="274"/>
      <c r="R1797" s="274"/>
      <c r="S1797" s="274"/>
      <c r="T1797" s="27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76" t="s">
        <v>283</v>
      </c>
      <c r="AU1797" s="276" t="s">
        <v>85</v>
      </c>
      <c r="AV1797" s="15" t="s">
        <v>281</v>
      </c>
      <c r="AW1797" s="15" t="s">
        <v>32</v>
      </c>
      <c r="AX1797" s="15" t="s">
        <v>83</v>
      </c>
      <c r="AY1797" s="276" t="s">
        <v>274</v>
      </c>
    </row>
    <row r="1798" s="2" customFormat="1" ht="24.15" customHeight="1">
      <c r="A1798" s="39"/>
      <c r="B1798" s="40"/>
      <c r="C1798" s="230" t="s">
        <v>2035</v>
      </c>
      <c r="D1798" s="230" t="s">
        <v>276</v>
      </c>
      <c r="E1798" s="231" t="s">
        <v>2036</v>
      </c>
      <c r="F1798" s="232" t="s">
        <v>2037</v>
      </c>
      <c r="G1798" s="233" t="s">
        <v>398</v>
      </c>
      <c r="H1798" s="234">
        <v>51.700000000000003</v>
      </c>
      <c r="I1798" s="235"/>
      <c r="J1798" s="236">
        <f>ROUND(I1798*H1798,2)</f>
        <v>0</v>
      </c>
      <c r="K1798" s="232" t="s">
        <v>1</v>
      </c>
      <c r="L1798" s="45"/>
      <c r="M1798" s="237" t="s">
        <v>1</v>
      </c>
      <c r="N1798" s="238" t="s">
        <v>41</v>
      </c>
      <c r="O1798" s="92"/>
      <c r="P1798" s="239">
        <f>O1798*H1798</f>
        <v>0</v>
      </c>
      <c r="Q1798" s="239">
        <v>0.0016299999999999999</v>
      </c>
      <c r="R1798" s="239">
        <f>Q1798*H1798</f>
        <v>0.084270999999999999</v>
      </c>
      <c r="S1798" s="239">
        <v>0</v>
      </c>
      <c r="T1798" s="240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41" t="s">
        <v>379</v>
      </c>
      <c r="AT1798" s="241" t="s">
        <v>276</v>
      </c>
      <c r="AU1798" s="241" t="s">
        <v>85</v>
      </c>
      <c r="AY1798" s="18" t="s">
        <v>274</v>
      </c>
      <c r="BE1798" s="242">
        <f>IF(N1798="základní",J1798,0)</f>
        <v>0</v>
      </c>
      <c r="BF1798" s="242">
        <f>IF(N1798="snížená",J1798,0)</f>
        <v>0</v>
      </c>
      <c r="BG1798" s="242">
        <f>IF(N1798="zákl. přenesená",J1798,0)</f>
        <v>0</v>
      </c>
      <c r="BH1798" s="242">
        <f>IF(N1798="sníž. přenesená",J1798,0)</f>
        <v>0</v>
      </c>
      <c r="BI1798" s="242">
        <f>IF(N1798="nulová",J1798,0)</f>
        <v>0</v>
      </c>
      <c r="BJ1798" s="18" t="s">
        <v>83</v>
      </c>
      <c r="BK1798" s="242">
        <f>ROUND(I1798*H1798,2)</f>
        <v>0</v>
      </c>
      <c r="BL1798" s="18" t="s">
        <v>379</v>
      </c>
      <c r="BM1798" s="241" t="s">
        <v>2038</v>
      </c>
    </row>
    <row r="1799" s="13" customFormat="1">
      <c r="A1799" s="13"/>
      <c r="B1799" s="243"/>
      <c r="C1799" s="244"/>
      <c r="D1799" s="245" t="s">
        <v>283</v>
      </c>
      <c r="E1799" s="246" t="s">
        <v>1</v>
      </c>
      <c r="F1799" s="247" t="s">
        <v>2039</v>
      </c>
      <c r="G1799" s="244"/>
      <c r="H1799" s="248">
        <v>51.700000000000003</v>
      </c>
      <c r="I1799" s="249"/>
      <c r="J1799" s="244"/>
      <c r="K1799" s="244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4" t="s">
        <v>283</v>
      </c>
      <c r="AU1799" s="254" t="s">
        <v>85</v>
      </c>
      <c r="AV1799" s="13" t="s">
        <v>85</v>
      </c>
      <c r="AW1799" s="13" t="s">
        <v>32</v>
      </c>
      <c r="AX1799" s="13" t="s">
        <v>76</v>
      </c>
      <c r="AY1799" s="254" t="s">
        <v>274</v>
      </c>
    </row>
    <row r="1800" s="14" customFormat="1">
      <c r="A1800" s="14"/>
      <c r="B1800" s="255"/>
      <c r="C1800" s="256"/>
      <c r="D1800" s="245" t="s">
        <v>283</v>
      </c>
      <c r="E1800" s="257" t="s">
        <v>1</v>
      </c>
      <c r="F1800" s="258" t="s">
        <v>285</v>
      </c>
      <c r="G1800" s="256"/>
      <c r="H1800" s="259">
        <v>51.700000000000003</v>
      </c>
      <c r="I1800" s="260"/>
      <c r="J1800" s="256"/>
      <c r="K1800" s="256"/>
      <c r="L1800" s="261"/>
      <c r="M1800" s="262"/>
      <c r="N1800" s="263"/>
      <c r="O1800" s="263"/>
      <c r="P1800" s="263"/>
      <c r="Q1800" s="263"/>
      <c r="R1800" s="263"/>
      <c r="S1800" s="263"/>
      <c r="T1800" s="26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5" t="s">
        <v>283</v>
      </c>
      <c r="AU1800" s="265" t="s">
        <v>85</v>
      </c>
      <c r="AV1800" s="14" t="s">
        <v>106</v>
      </c>
      <c r="AW1800" s="14" t="s">
        <v>32</v>
      </c>
      <c r="AX1800" s="14" t="s">
        <v>76</v>
      </c>
      <c r="AY1800" s="265" t="s">
        <v>274</v>
      </c>
    </row>
    <row r="1801" s="15" customFormat="1">
      <c r="A1801" s="15"/>
      <c r="B1801" s="266"/>
      <c r="C1801" s="267"/>
      <c r="D1801" s="245" t="s">
        <v>283</v>
      </c>
      <c r="E1801" s="268" t="s">
        <v>1</v>
      </c>
      <c r="F1801" s="269" t="s">
        <v>286</v>
      </c>
      <c r="G1801" s="267"/>
      <c r="H1801" s="270">
        <v>51.700000000000003</v>
      </c>
      <c r="I1801" s="271"/>
      <c r="J1801" s="267"/>
      <c r="K1801" s="267"/>
      <c r="L1801" s="272"/>
      <c r="M1801" s="273"/>
      <c r="N1801" s="274"/>
      <c r="O1801" s="274"/>
      <c r="P1801" s="274"/>
      <c r="Q1801" s="274"/>
      <c r="R1801" s="274"/>
      <c r="S1801" s="274"/>
      <c r="T1801" s="27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76" t="s">
        <v>283</v>
      </c>
      <c r="AU1801" s="276" t="s">
        <v>85</v>
      </c>
      <c r="AV1801" s="15" t="s">
        <v>281</v>
      </c>
      <c r="AW1801" s="15" t="s">
        <v>32</v>
      </c>
      <c r="AX1801" s="15" t="s">
        <v>83</v>
      </c>
      <c r="AY1801" s="276" t="s">
        <v>274</v>
      </c>
    </row>
    <row r="1802" s="2" customFormat="1" ht="24.15" customHeight="1">
      <c r="A1802" s="39"/>
      <c r="B1802" s="40"/>
      <c r="C1802" s="230" t="s">
        <v>2040</v>
      </c>
      <c r="D1802" s="230" t="s">
        <v>276</v>
      </c>
      <c r="E1802" s="231" t="s">
        <v>2041</v>
      </c>
      <c r="F1802" s="232" t="s">
        <v>2042</v>
      </c>
      <c r="G1802" s="233" t="s">
        <v>604</v>
      </c>
      <c r="H1802" s="234">
        <v>7</v>
      </c>
      <c r="I1802" s="235"/>
      <c r="J1802" s="236">
        <f>ROUND(I1802*H1802,2)</f>
        <v>0</v>
      </c>
      <c r="K1802" s="232" t="s">
        <v>1</v>
      </c>
      <c r="L1802" s="45"/>
      <c r="M1802" s="237" t="s">
        <v>1</v>
      </c>
      <c r="N1802" s="238" t="s">
        <v>41</v>
      </c>
      <c r="O1802" s="92"/>
      <c r="P1802" s="239">
        <f>O1802*H1802</f>
        <v>0</v>
      </c>
      <c r="Q1802" s="239">
        <v>0.00025000000000000001</v>
      </c>
      <c r="R1802" s="239">
        <f>Q1802*H1802</f>
        <v>0.00175</v>
      </c>
      <c r="S1802" s="239">
        <v>0</v>
      </c>
      <c r="T1802" s="240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41" t="s">
        <v>379</v>
      </c>
      <c r="AT1802" s="241" t="s">
        <v>276</v>
      </c>
      <c r="AU1802" s="241" t="s">
        <v>85</v>
      </c>
      <c r="AY1802" s="18" t="s">
        <v>274</v>
      </c>
      <c r="BE1802" s="242">
        <f>IF(N1802="základní",J1802,0)</f>
        <v>0</v>
      </c>
      <c r="BF1802" s="242">
        <f>IF(N1802="snížená",J1802,0)</f>
        <v>0</v>
      </c>
      <c r="BG1802" s="242">
        <f>IF(N1802="zákl. přenesená",J1802,0)</f>
        <v>0</v>
      </c>
      <c r="BH1802" s="242">
        <f>IF(N1802="sníž. přenesená",J1802,0)</f>
        <v>0</v>
      </c>
      <c r="BI1802" s="242">
        <f>IF(N1802="nulová",J1802,0)</f>
        <v>0</v>
      </c>
      <c r="BJ1802" s="18" t="s">
        <v>83</v>
      </c>
      <c r="BK1802" s="242">
        <f>ROUND(I1802*H1802,2)</f>
        <v>0</v>
      </c>
      <c r="BL1802" s="18" t="s">
        <v>379</v>
      </c>
      <c r="BM1802" s="241" t="s">
        <v>2043</v>
      </c>
    </row>
    <row r="1803" s="13" customFormat="1">
      <c r="A1803" s="13"/>
      <c r="B1803" s="243"/>
      <c r="C1803" s="244"/>
      <c r="D1803" s="245" t="s">
        <v>283</v>
      </c>
      <c r="E1803" s="246" t="s">
        <v>1</v>
      </c>
      <c r="F1803" s="247" t="s">
        <v>2044</v>
      </c>
      <c r="G1803" s="244"/>
      <c r="H1803" s="248">
        <v>7</v>
      </c>
      <c r="I1803" s="249"/>
      <c r="J1803" s="244"/>
      <c r="K1803" s="244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4" t="s">
        <v>283</v>
      </c>
      <c r="AU1803" s="254" t="s">
        <v>85</v>
      </c>
      <c r="AV1803" s="13" t="s">
        <v>85</v>
      </c>
      <c r="AW1803" s="13" t="s">
        <v>32</v>
      </c>
      <c r="AX1803" s="13" t="s">
        <v>76</v>
      </c>
      <c r="AY1803" s="254" t="s">
        <v>274</v>
      </c>
    </row>
    <row r="1804" s="14" customFormat="1">
      <c r="A1804" s="14"/>
      <c r="B1804" s="255"/>
      <c r="C1804" s="256"/>
      <c r="D1804" s="245" t="s">
        <v>283</v>
      </c>
      <c r="E1804" s="257" t="s">
        <v>1</v>
      </c>
      <c r="F1804" s="258" t="s">
        <v>285</v>
      </c>
      <c r="G1804" s="256"/>
      <c r="H1804" s="259">
        <v>7</v>
      </c>
      <c r="I1804" s="260"/>
      <c r="J1804" s="256"/>
      <c r="K1804" s="256"/>
      <c r="L1804" s="261"/>
      <c r="M1804" s="262"/>
      <c r="N1804" s="263"/>
      <c r="O1804" s="263"/>
      <c r="P1804" s="263"/>
      <c r="Q1804" s="263"/>
      <c r="R1804" s="263"/>
      <c r="S1804" s="263"/>
      <c r="T1804" s="26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5" t="s">
        <v>283</v>
      </c>
      <c r="AU1804" s="265" t="s">
        <v>85</v>
      </c>
      <c r="AV1804" s="14" t="s">
        <v>106</v>
      </c>
      <c r="AW1804" s="14" t="s">
        <v>32</v>
      </c>
      <c r="AX1804" s="14" t="s">
        <v>76</v>
      </c>
      <c r="AY1804" s="265" t="s">
        <v>274</v>
      </c>
    </row>
    <row r="1805" s="15" customFormat="1">
      <c r="A1805" s="15"/>
      <c r="B1805" s="266"/>
      <c r="C1805" s="267"/>
      <c r="D1805" s="245" t="s">
        <v>283</v>
      </c>
      <c r="E1805" s="268" t="s">
        <v>1</v>
      </c>
      <c r="F1805" s="269" t="s">
        <v>286</v>
      </c>
      <c r="G1805" s="267"/>
      <c r="H1805" s="270">
        <v>7</v>
      </c>
      <c r="I1805" s="271"/>
      <c r="J1805" s="267"/>
      <c r="K1805" s="267"/>
      <c r="L1805" s="272"/>
      <c r="M1805" s="273"/>
      <c r="N1805" s="274"/>
      <c r="O1805" s="274"/>
      <c r="P1805" s="274"/>
      <c r="Q1805" s="274"/>
      <c r="R1805" s="274"/>
      <c r="S1805" s="274"/>
      <c r="T1805" s="27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76" t="s">
        <v>283</v>
      </c>
      <c r="AU1805" s="276" t="s">
        <v>85</v>
      </c>
      <c r="AV1805" s="15" t="s">
        <v>281</v>
      </c>
      <c r="AW1805" s="15" t="s">
        <v>32</v>
      </c>
      <c r="AX1805" s="15" t="s">
        <v>83</v>
      </c>
      <c r="AY1805" s="276" t="s">
        <v>274</v>
      </c>
    </row>
    <row r="1806" s="2" customFormat="1" ht="24.15" customHeight="1">
      <c r="A1806" s="39"/>
      <c r="B1806" s="40"/>
      <c r="C1806" s="230" t="s">
        <v>2045</v>
      </c>
      <c r="D1806" s="230" t="s">
        <v>276</v>
      </c>
      <c r="E1806" s="231" t="s">
        <v>2046</v>
      </c>
      <c r="F1806" s="232" t="s">
        <v>2047</v>
      </c>
      <c r="G1806" s="233" t="s">
        <v>398</v>
      </c>
      <c r="H1806" s="234">
        <v>24.5</v>
      </c>
      <c r="I1806" s="235"/>
      <c r="J1806" s="236">
        <f>ROUND(I1806*H1806,2)</f>
        <v>0</v>
      </c>
      <c r="K1806" s="232" t="s">
        <v>280</v>
      </c>
      <c r="L1806" s="45"/>
      <c r="M1806" s="237" t="s">
        <v>1</v>
      </c>
      <c r="N1806" s="238" t="s">
        <v>41</v>
      </c>
      <c r="O1806" s="92"/>
      <c r="P1806" s="239">
        <f>O1806*H1806</f>
        <v>0</v>
      </c>
      <c r="Q1806" s="239">
        <v>0.0021700000000000001</v>
      </c>
      <c r="R1806" s="239">
        <f>Q1806*H1806</f>
        <v>0.053165000000000004</v>
      </c>
      <c r="S1806" s="239">
        <v>0</v>
      </c>
      <c r="T1806" s="240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41" t="s">
        <v>379</v>
      </c>
      <c r="AT1806" s="241" t="s">
        <v>276</v>
      </c>
      <c r="AU1806" s="241" t="s">
        <v>85</v>
      </c>
      <c r="AY1806" s="18" t="s">
        <v>274</v>
      </c>
      <c r="BE1806" s="242">
        <f>IF(N1806="základní",J1806,0)</f>
        <v>0</v>
      </c>
      <c r="BF1806" s="242">
        <f>IF(N1806="snížená",J1806,0)</f>
        <v>0</v>
      </c>
      <c r="BG1806" s="242">
        <f>IF(N1806="zákl. přenesená",J1806,0)</f>
        <v>0</v>
      </c>
      <c r="BH1806" s="242">
        <f>IF(N1806="sníž. přenesená",J1806,0)</f>
        <v>0</v>
      </c>
      <c r="BI1806" s="242">
        <f>IF(N1806="nulová",J1806,0)</f>
        <v>0</v>
      </c>
      <c r="BJ1806" s="18" t="s">
        <v>83</v>
      </c>
      <c r="BK1806" s="242">
        <f>ROUND(I1806*H1806,2)</f>
        <v>0</v>
      </c>
      <c r="BL1806" s="18" t="s">
        <v>379</v>
      </c>
      <c r="BM1806" s="241" t="s">
        <v>2048</v>
      </c>
    </row>
    <row r="1807" s="13" customFormat="1">
      <c r="A1807" s="13"/>
      <c r="B1807" s="243"/>
      <c r="C1807" s="244"/>
      <c r="D1807" s="245" t="s">
        <v>283</v>
      </c>
      <c r="E1807" s="246" t="s">
        <v>1</v>
      </c>
      <c r="F1807" s="247" t="s">
        <v>2049</v>
      </c>
      <c r="G1807" s="244"/>
      <c r="H1807" s="248">
        <v>24.5</v>
      </c>
      <c r="I1807" s="249"/>
      <c r="J1807" s="244"/>
      <c r="K1807" s="244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4" t="s">
        <v>283</v>
      </c>
      <c r="AU1807" s="254" t="s">
        <v>85</v>
      </c>
      <c r="AV1807" s="13" t="s">
        <v>85</v>
      </c>
      <c r="AW1807" s="13" t="s">
        <v>32</v>
      </c>
      <c r="AX1807" s="13" t="s">
        <v>76</v>
      </c>
      <c r="AY1807" s="254" t="s">
        <v>274</v>
      </c>
    </row>
    <row r="1808" s="14" customFormat="1">
      <c r="A1808" s="14"/>
      <c r="B1808" s="255"/>
      <c r="C1808" s="256"/>
      <c r="D1808" s="245" t="s">
        <v>283</v>
      </c>
      <c r="E1808" s="257" t="s">
        <v>1</v>
      </c>
      <c r="F1808" s="258" t="s">
        <v>285</v>
      </c>
      <c r="G1808" s="256"/>
      <c r="H1808" s="259">
        <v>24.5</v>
      </c>
      <c r="I1808" s="260"/>
      <c r="J1808" s="256"/>
      <c r="K1808" s="256"/>
      <c r="L1808" s="261"/>
      <c r="M1808" s="262"/>
      <c r="N1808" s="263"/>
      <c r="O1808" s="263"/>
      <c r="P1808" s="263"/>
      <c r="Q1808" s="263"/>
      <c r="R1808" s="263"/>
      <c r="S1808" s="263"/>
      <c r="T1808" s="26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5" t="s">
        <v>283</v>
      </c>
      <c r="AU1808" s="265" t="s">
        <v>85</v>
      </c>
      <c r="AV1808" s="14" t="s">
        <v>106</v>
      </c>
      <c r="AW1808" s="14" t="s">
        <v>32</v>
      </c>
      <c r="AX1808" s="14" t="s">
        <v>76</v>
      </c>
      <c r="AY1808" s="265" t="s">
        <v>274</v>
      </c>
    </row>
    <row r="1809" s="15" customFormat="1">
      <c r="A1809" s="15"/>
      <c r="B1809" s="266"/>
      <c r="C1809" s="267"/>
      <c r="D1809" s="245" t="s">
        <v>283</v>
      </c>
      <c r="E1809" s="268" t="s">
        <v>1</v>
      </c>
      <c r="F1809" s="269" t="s">
        <v>286</v>
      </c>
      <c r="G1809" s="267"/>
      <c r="H1809" s="270">
        <v>24.5</v>
      </c>
      <c r="I1809" s="271"/>
      <c r="J1809" s="267"/>
      <c r="K1809" s="267"/>
      <c r="L1809" s="272"/>
      <c r="M1809" s="273"/>
      <c r="N1809" s="274"/>
      <c r="O1809" s="274"/>
      <c r="P1809" s="274"/>
      <c r="Q1809" s="274"/>
      <c r="R1809" s="274"/>
      <c r="S1809" s="274"/>
      <c r="T1809" s="27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76" t="s">
        <v>283</v>
      </c>
      <c r="AU1809" s="276" t="s">
        <v>85</v>
      </c>
      <c r="AV1809" s="15" t="s">
        <v>281</v>
      </c>
      <c r="AW1809" s="15" t="s">
        <v>32</v>
      </c>
      <c r="AX1809" s="15" t="s">
        <v>83</v>
      </c>
      <c r="AY1809" s="276" t="s">
        <v>274</v>
      </c>
    </row>
    <row r="1810" s="2" customFormat="1" ht="24.15" customHeight="1">
      <c r="A1810" s="39"/>
      <c r="B1810" s="40"/>
      <c r="C1810" s="230" t="s">
        <v>2050</v>
      </c>
      <c r="D1810" s="230" t="s">
        <v>276</v>
      </c>
      <c r="E1810" s="231" t="s">
        <v>2051</v>
      </c>
      <c r="F1810" s="232" t="s">
        <v>2052</v>
      </c>
      <c r="G1810" s="233" t="s">
        <v>1692</v>
      </c>
      <c r="H1810" s="297"/>
      <c r="I1810" s="235"/>
      <c r="J1810" s="236">
        <f>ROUND(I1810*H1810,2)</f>
        <v>0</v>
      </c>
      <c r="K1810" s="232" t="s">
        <v>280</v>
      </c>
      <c r="L1810" s="45"/>
      <c r="M1810" s="237" t="s">
        <v>1</v>
      </c>
      <c r="N1810" s="238" t="s">
        <v>41</v>
      </c>
      <c r="O1810" s="92"/>
      <c r="P1810" s="239">
        <f>O1810*H1810</f>
        <v>0</v>
      </c>
      <c r="Q1810" s="239">
        <v>0</v>
      </c>
      <c r="R1810" s="239">
        <f>Q1810*H1810</f>
        <v>0</v>
      </c>
      <c r="S1810" s="239">
        <v>0</v>
      </c>
      <c r="T1810" s="240">
        <f>S1810*H1810</f>
        <v>0</v>
      </c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R1810" s="241" t="s">
        <v>379</v>
      </c>
      <c r="AT1810" s="241" t="s">
        <v>276</v>
      </c>
      <c r="AU1810" s="241" t="s">
        <v>85</v>
      </c>
      <c r="AY1810" s="18" t="s">
        <v>274</v>
      </c>
      <c r="BE1810" s="242">
        <f>IF(N1810="základní",J1810,0)</f>
        <v>0</v>
      </c>
      <c r="BF1810" s="242">
        <f>IF(N1810="snížená",J1810,0)</f>
        <v>0</v>
      </c>
      <c r="BG1810" s="242">
        <f>IF(N1810="zákl. přenesená",J1810,0)</f>
        <v>0</v>
      </c>
      <c r="BH1810" s="242">
        <f>IF(N1810="sníž. přenesená",J1810,0)</f>
        <v>0</v>
      </c>
      <c r="BI1810" s="242">
        <f>IF(N1810="nulová",J1810,0)</f>
        <v>0</v>
      </c>
      <c r="BJ1810" s="18" t="s">
        <v>83</v>
      </c>
      <c r="BK1810" s="242">
        <f>ROUND(I1810*H1810,2)</f>
        <v>0</v>
      </c>
      <c r="BL1810" s="18" t="s">
        <v>379</v>
      </c>
      <c r="BM1810" s="241" t="s">
        <v>2053</v>
      </c>
    </row>
    <row r="1811" s="12" customFormat="1" ht="22.8" customHeight="1">
      <c r="A1811" s="12"/>
      <c r="B1811" s="214"/>
      <c r="C1811" s="215"/>
      <c r="D1811" s="216" t="s">
        <v>75</v>
      </c>
      <c r="E1811" s="228" t="s">
        <v>2054</v>
      </c>
      <c r="F1811" s="228" t="s">
        <v>2055</v>
      </c>
      <c r="G1811" s="215"/>
      <c r="H1811" s="215"/>
      <c r="I1811" s="218"/>
      <c r="J1811" s="229">
        <f>BK1811</f>
        <v>0</v>
      </c>
      <c r="K1811" s="215"/>
      <c r="L1811" s="220"/>
      <c r="M1811" s="221"/>
      <c r="N1811" s="222"/>
      <c r="O1811" s="222"/>
      <c r="P1811" s="223">
        <f>SUM(P1812:P1894)</f>
        <v>0</v>
      </c>
      <c r="Q1811" s="222"/>
      <c r="R1811" s="223">
        <f>SUM(R1812:R1894)</f>
        <v>0.26100800000000002</v>
      </c>
      <c r="S1811" s="222"/>
      <c r="T1811" s="224">
        <f>SUM(T1812:T1894)</f>
        <v>0</v>
      </c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R1811" s="225" t="s">
        <v>85</v>
      </c>
      <c r="AT1811" s="226" t="s">
        <v>75</v>
      </c>
      <c r="AU1811" s="226" t="s">
        <v>83</v>
      </c>
      <c r="AY1811" s="225" t="s">
        <v>274</v>
      </c>
      <c r="BK1811" s="227">
        <f>SUM(BK1812:BK1894)</f>
        <v>0</v>
      </c>
    </row>
    <row r="1812" s="2" customFormat="1" ht="16.5" customHeight="1">
      <c r="A1812" s="39"/>
      <c r="B1812" s="40"/>
      <c r="C1812" s="230" t="s">
        <v>2056</v>
      </c>
      <c r="D1812" s="230" t="s">
        <v>276</v>
      </c>
      <c r="E1812" s="231" t="s">
        <v>2057</v>
      </c>
      <c r="F1812" s="232" t="s">
        <v>2058</v>
      </c>
      <c r="G1812" s="233" t="s">
        <v>604</v>
      </c>
      <c r="H1812" s="234">
        <v>1</v>
      </c>
      <c r="I1812" s="235"/>
      <c r="J1812" s="236">
        <f>ROUND(I1812*H1812,2)</f>
        <v>0</v>
      </c>
      <c r="K1812" s="232" t="s">
        <v>280</v>
      </c>
      <c r="L1812" s="45"/>
      <c r="M1812" s="237" t="s">
        <v>1</v>
      </c>
      <c r="N1812" s="238" t="s">
        <v>41</v>
      </c>
      <c r="O1812" s="92"/>
      <c r="P1812" s="239">
        <f>O1812*H1812</f>
        <v>0</v>
      </c>
      <c r="Q1812" s="239">
        <v>0.00044000000000000002</v>
      </c>
      <c r="R1812" s="239">
        <f>Q1812*H1812</f>
        <v>0.00044000000000000002</v>
      </c>
      <c r="S1812" s="239">
        <v>0</v>
      </c>
      <c r="T1812" s="240">
        <f>S1812*H1812</f>
        <v>0</v>
      </c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R1812" s="241" t="s">
        <v>379</v>
      </c>
      <c r="AT1812" s="241" t="s">
        <v>276</v>
      </c>
      <c r="AU1812" s="241" t="s">
        <v>85</v>
      </c>
      <c r="AY1812" s="18" t="s">
        <v>274</v>
      </c>
      <c r="BE1812" s="242">
        <f>IF(N1812="základní",J1812,0)</f>
        <v>0</v>
      </c>
      <c r="BF1812" s="242">
        <f>IF(N1812="snížená",J1812,0)</f>
        <v>0</v>
      </c>
      <c r="BG1812" s="242">
        <f>IF(N1812="zákl. přenesená",J1812,0)</f>
        <v>0</v>
      </c>
      <c r="BH1812" s="242">
        <f>IF(N1812="sníž. přenesená",J1812,0)</f>
        <v>0</v>
      </c>
      <c r="BI1812" s="242">
        <f>IF(N1812="nulová",J1812,0)</f>
        <v>0</v>
      </c>
      <c r="BJ1812" s="18" t="s">
        <v>83</v>
      </c>
      <c r="BK1812" s="242">
        <f>ROUND(I1812*H1812,2)</f>
        <v>0</v>
      </c>
      <c r="BL1812" s="18" t="s">
        <v>379</v>
      </c>
      <c r="BM1812" s="241" t="s">
        <v>2059</v>
      </c>
    </row>
    <row r="1813" s="13" customFormat="1">
      <c r="A1813" s="13"/>
      <c r="B1813" s="243"/>
      <c r="C1813" s="244"/>
      <c r="D1813" s="245" t="s">
        <v>283</v>
      </c>
      <c r="E1813" s="246" t="s">
        <v>1</v>
      </c>
      <c r="F1813" s="247" t="s">
        <v>2060</v>
      </c>
      <c r="G1813" s="244"/>
      <c r="H1813" s="248">
        <v>1</v>
      </c>
      <c r="I1813" s="249"/>
      <c r="J1813" s="244"/>
      <c r="K1813" s="244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4" t="s">
        <v>283</v>
      </c>
      <c r="AU1813" s="254" t="s">
        <v>85</v>
      </c>
      <c r="AV1813" s="13" t="s">
        <v>85</v>
      </c>
      <c r="AW1813" s="13" t="s">
        <v>32</v>
      </c>
      <c r="AX1813" s="13" t="s">
        <v>76</v>
      </c>
      <c r="AY1813" s="254" t="s">
        <v>274</v>
      </c>
    </row>
    <row r="1814" s="14" customFormat="1">
      <c r="A1814" s="14"/>
      <c r="B1814" s="255"/>
      <c r="C1814" s="256"/>
      <c r="D1814" s="245" t="s">
        <v>283</v>
      </c>
      <c r="E1814" s="257" t="s">
        <v>1</v>
      </c>
      <c r="F1814" s="258" t="s">
        <v>285</v>
      </c>
      <c r="G1814" s="256"/>
      <c r="H1814" s="259">
        <v>1</v>
      </c>
      <c r="I1814" s="260"/>
      <c r="J1814" s="256"/>
      <c r="K1814" s="256"/>
      <c r="L1814" s="261"/>
      <c r="M1814" s="262"/>
      <c r="N1814" s="263"/>
      <c r="O1814" s="263"/>
      <c r="P1814" s="263"/>
      <c r="Q1814" s="263"/>
      <c r="R1814" s="263"/>
      <c r="S1814" s="263"/>
      <c r="T1814" s="26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5" t="s">
        <v>283</v>
      </c>
      <c r="AU1814" s="265" t="s">
        <v>85</v>
      </c>
      <c r="AV1814" s="14" t="s">
        <v>106</v>
      </c>
      <c r="AW1814" s="14" t="s">
        <v>32</v>
      </c>
      <c r="AX1814" s="14" t="s">
        <v>76</v>
      </c>
      <c r="AY1814" s="265" t="s">
        <v>274</v>
      </c>
    </row>
    <row r="1815" s="15" customFormat="1">
      <c r="A1815" s="15"/>
      <c r="B1815" s="266"/>
      <c r="C1815" s="267"/>
      <c r="D1815" s="245" t="s">
        <v>283</v>
      </c>
      <c r="E1815" s="268" t="s">
        <v>1</v>
      </c>
      <c r="F1815" s="269" t="s">
        <v>286</v>
      </c>
      <c r="G1815" s="267"/>
      <c r="H1815" s="270">
        <v>1</v>
      </c>
      <c r="I1815" s="271"/>
      <c r="J1815" s="267"/>
      <c r="K1815" s="267"/>
      <c r="L1815" s="272"/>
      <c r="M1815" s="273"/>
      <c r="N1815" s="274"/>
      <c r="O1815" s="274"/>
      <c r="P1815" s="274"/>
      <c r="Q1815" s="274"/>
      <c r="R1815" s="274"/>
      <c r="S1815" s="274"/>
      <c r="T1815" s="27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76" t="s">
        <v>283</v>
      </c>
      <c r="AU1815" s="276" t="s">
        <v>85</v>
      </c>
      <c r="AV1815" s="15" t="s">
        <v>281</v>
      </c>
      <c r="AW1815" s="15" t="s">
        <v>32</v>
      </c>
      <c r="AX1815" s="15" t="s">
        <v>83</v>
      </c>
      <c r="AY1815" s="276" t="s">
        <v>274</v>
      </c>
    </row>
    <row r="1816" s="2" customFormat="1" ht="16.5" customHeight="1">
      <c r="A1816" s="39"/>
      <c r="B1816" s="40"/>
      <c r="C1816" s="287" t="s">
        <v>2061</v>
      </c>
      <c r="D1816" s="287" t="s">
        <v>385</v>
      </c>
      <c r="E1816" s="288" t="s">
        <v>2062</v>
      </c>
      <c r="F1816" s="289" t="s">
        <v>2063</v>
      </c>
      <c r="G1816" s="290" t="s">
        <v>2064</v>
      </c>
      <c r="H1816" s="291">
        <v>1</v>
      </c>
      <c r="I1816" s="292"/>
      <c r="J1816" s="293">
        <f>ROUND(I1816*H1816,2)</f>
        <v>0</v>
      </c>
      <c r="K1816" s="289" t="s">
        <v>1</v>
      </c>
      <c r="L1816" s="294"/>
      <c r="M1816" s="295" t="s">
        <v>1</v>
      </c>
      <c r="N1816" s="296" t="s">
        <v>41</v>
      </c>
      <c r="O1816" s="92"/>
      <c r="P1816" s="239">
        <f>O1816*H1816</f>
        <v>0</v>
      </c>
      <c r="Q1816" s="239">
        <v>0</v>
      </c>
      <c r="R1816" s="239">
        <f>Q1816*H1816</f>
        <v>0</v>
      </c>
      <c r="S1816" s="239">
        <v>0</v>
      </c>
      <c r="T1816" s="240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241" t="s">
        <v>510</v>
      </c>
      <c r="AT1816" s="241" t="s">
        <v>385</v>
      </c>
      <c r="AU1816" s="241" t="s">
        <v>85</v>
      </c>
      <c r="AY1816" s="18" t="s">
        <v>274</v>
      </c>
      <c r="BE1816" s="242">
        <f>IF(N1816="základní",J1816,0)</f>
        <v>0</v>
      </c>
      <c r="BF1816" s="242">
        <f>IF(N1816="snížená",J1816,0)</f>
        <v>0</v>
      </c>
      <c r="BG1816" s="242">
        <f>IF(N1816="zákl. přenesená",J1816,0)</f>
        <v>0</v>
      </c>
      <c r="BH1816" s="242">
        <f>IF(N1816="sníž. přenesená",J1816,0)</f>
        <v>0</v>
      </c>
      <c r="BI1816" s="242">
        <f>IF(N1816="nulová",J1816,0)</f>
        <v>0</v>
      </c>
      <c r="BJ1816" s="18" t="s">
        <v>83</v>
      </c>
      <c r="BK1816" s="242">
        <f>ROUND(I1816*H1816,2)</f>
        <v>0</v>
      </c>
      <c r="BL1816" s="18" t="s">
        <v>379</v>
      </c>
      <c r="BM1816" s="241" t="s">
        <v>2065</v>
      </c>
    </row>
    <row r="1817" s="2" customFormat="1" ht="24.15" customHeight="1">
      <c r="A1817" s="39"/>
      <c r="B1817" s="40"/>
      <c r="C1817" s="230" t="s">
        <v>2066</v>
      </c>
      <c r="D1817" s="230" t="s">
        <v>276</v>
      </c>
      <c r="E1817" s="231" t="s">
        <v>2067</v>
      </c>
      <c r="F1817" s="232" t="s">
        <v>2068</v>
      </c>
      <c r="G1817" s="233" t="s">
        <v>604</v>
      </c>
      <c r="H1817" s="234">
        <v>40</v>
      </c>
      <c r="I1817" s="235"/>
      <c r="J1817" s="236">
        <f>ROUND(I1817*H1817,2)</f>
        <v>0</v>
      </c>
      <c r="K1817" s="232" t="s">
        <v>280</v>
      </c>
      <c r="L1817" s="45"/>
      <c r="M1817" s="237" t="s">
        <v>1</v>
      </c>
      <c r="N1817" s="238" t="s">
        <v>41</v>
      </c>
      <c r="O1817" s="92"/>
      <c r="P1817" s="239">
        <f>O1817*H1817</f>
        <v>0</v>
      </c>
      <c r="Q1817" s="239">
        <v>0</v>
      </c>
      <c r="R1817" s="239">
        <f>Q1817*H1817</f>
        <v>0</v>
      </c>
      <c r="S1817" s="239">
        <v>0</v>
      </c>
      <c r="T1817" s="240">
        <f>S1817*H1817</f>
        <v>0</v>
      </c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R1817" s="241" t="s">
        <v>379</v>
      </c>
      <c r="AT1817" s="241" t="s">
        <v>276</v>
      </c>
      <c r="AU1817" s="241" t="s">
        <v>85</v>
      </c>
      <c r="AY1817" s="18" t="s">
        <v>274</v>
      </c>
      <c r="BE1817" s="242">
        <f>IF(N1817="základní",J1817,0)</f>
        <v>0</v>
      </c>
      <c r="BF1817" s="242">
        <f>IF(N1817="snížená",J1817,0)</f>
        <v>0</v>
      </c>
      <c r="BG1817" s="242">
        <f>IF(N1817="zákl. přenesená",J1817,0)</f>
        <v>0</v>
      </c>
      <c r="BH1817" s="242">
        <f>IF(N1817="sníž. přenesená",J1817,0)</f>
        <v>0</v>
      </c>
      <c r="BI1817" s="242">
        <f>IF(N1817="nulová",J1817,0)</f>
        <v>0</v>
      </c>
      <c r="BJ1817" s="18" t="s">
        <v>83</v>
      </c>
      <c r="BK1817" s="242">
        <f>ROUND(I1817*H1817,2)</f>
        <v>0</v>
      </c>
      <c r="BL1817" s="18" t="s">
        <v>379</v>
      </c>
      <c r="BM1817" s="241" t="s">
        <v>2069</v>
      </c>
    </row>
    <row r="1818" s="13" customFormat="1">
      <c r="A1818" s="13"/>
      <c r="B1818" s="243"/>
      <c r="C1818" s="244"/>
      <c r="D1818" s="245" t="s">
        <v>283</v>
      </c>
      <c r="E1818" s="246" t="s">
        <v>1</v>
      </c>
      <c r="F1818" s="247" t="s">
        <v>1438</v>
      </c>
      <c r="G1818" s="244"/>
      <c r="H1818" s="248">
        <v>17</v>
      </c>
      <c r="I1818" s="249"/>
      <c r="J1818" s="244"/>
      <c r="K1818" s="244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4" t="s">
        <v>283</v>
      </c>
      <c r="AU1818" s="254" t="s">
        <v>85</v>
      </c>
      <c r="AV1818" s="13" t="s">
        <v>85</v>
      </c>
      <c r="AW1818" s="13" t="s">
        <v>32</v>
      </c>
      <c r="AX1818" s="13" t="s">
        <v>76</v>
      </c>
      <c r="AY1818" s="254" t="s">
        <v>274</v>
      </c>
    </row>
    <row r="1819" s="13" customFormat="1">
      <c r="A1819" s="13"/>
      <c r="B1819" s="243"/>
      <c r="C1819" s="244"/>
      <c r="D1819" s="245" t="s">
        <v>283</v>
      </c>
      <c r="E1819" s="246" t="s">
        <v>1</v>
      </c>
      <c r="F1819" s="247" t="s">
        <v>1440</v>
      </c>
      <c r="G1819" s="244"/>
      <c r="H1819" s="248">
        <v>17</v>
      </c>
      <c r="I1819" s="249"/>
      <c r="J1819" s="244"/>
      <c r="K1819" s="244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4" t="s">
        <v>283</v>
      </c>
      <c r="AU1819" s="254" t="s">
        <v>85</v>
      </c>
      <c r="AV1819" s="13" t="s">
        <v>85</v>
      </c>
      <c r="AW1819" s="13" t="s">
        <v>32</v>
      </c>
      <c r="AX1819" s="13" t="s">
        <v>76</v>
      </c>
      <c r="AY1819" s="254" t="s">
        <v>274</v>
      </c>
    </row>
    <row r="1820" s="13" customFormat="1">
      <c r="A1820" s="13"/>
      <c r="B1820" s="243"/>
      <c r="C1820" s="244"/>
      <c r="D1820" s="245" t="s">
        <v>283</v>
      </c>
      <c r="E1820" s="246" t="s">
        <v>1</v>
      </c>
      <c r="F1820" s="247" t="s">
        <v>1442</v>
      </c>
      <c r="G1820" s="244"/>
      <c r="H1820" s="248">
        <v>5</v>
      </c>
      <c r="I1820" s="249"/>
      <c r="J1820" s="244"/>
      <c r="K1820" s="244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4" t="s">
        <v>283</v>
      </c>
      <c r="AU1820" s="254" t="s">
        <v>85</v>
      </c>
      <c r="AV1820" s="13" t="s">
        <v>85</v>
      </c>
      <c r="AW1820" s="13" t="s">
        <v>32</v>
      </c>
      <c r="AX1820" s="13" t="s">
        <v>76</v>
      </c>
      <c r="AY1820" s="254" t="s">
        <v>274</v>
      </c>
    </row>
    <row r="1821" s="13" customFormat="1">
      <c r="A1821" s="13"/>
      <c r="B1821" s="243"/>
      <c r="C1821" s="244"/>
      <c r="D1821" s="245" t="s">
        <v>283</v>
      </c>
      <c r="E1821" s="246" t="s">
        <v>1</v>
      </c>
      <c r="F1821" s="247" t="s">
        <v>1443</v>
      </c>
      <c r="G1821" s="244"/>
      <c r="H1821" s="248">
        <v>1</v>
      </c>
      <c r="I1821" s="249"/>
      <c r="J1821" s="244"/>
      <c r="K1821" s="244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4" t="s">
        <v>283</v>
      </c>
      <c r="AU1821" s="254" t="s">
        <v>85</v>
      </c>
      <c r="AV1821" s="13" t="s">
        <v>85</v>
      </c>
      <c r="AW1821" s="13" t="s">
        <v>32</v>
      </c>
      <c r="AX1821" s="13" t="s">
        <v>76</v>
      </c>
      <c r="AY1821" s="254" t="s">
        <v>274</v>
      </c>
    </row>
    <row r="1822" s="14" customFormat="1">
      <c r="A1822" s="14"/>
      <c r="B1822" s="255"/>
      <c r="C1822" s="256"/>
      <c r="D1822" s="245" t="s">
        <v>283</v>
      </c>
      <c r="E1822" s="257" t="s">
        <v>1</v>
      </c>
      <c r="F1822" s="258" t="s">
        <v>285</v>
      </c>
      <c r="G1822" s="256"/>
      <c r="H1822" s="259">
        <v>40</v>
      </c>
      <c r="I1822" s="260"/>
      <c r="J1822" s="256"/>
      <c r="K1822" s="256"/>
      <c r="L1822" s="261"/>
      <c r="M1822" s="262"/>
      <c r="N1822" s="263"/>
      <c r="O1822" s="263"/>
      <c r="P1822" s="263"/>
      <c r="Q1822" s="263"/>
      <c r="R1822" s="263"/>
      <c r="S1822" s="263"/>
      <c r="T1822" s="26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5" t="s">
        <v>283</v>
      </c>
      <c r="AU1822" s="265" t="s">
        <v>85</v>
      </c>
      <c r="AV1822" s="14" t="s">
        <v>106</v>
      </c>
      <c r="AW1822" s="14" t="s">
        <v>32</v>
      </c>
      <c r="AX1822" s="14" t="s">
        <v>76</v>
      </c>
      <c r="AY1822" s="265" t="s">
        <v>274</v>
      </c>
    </row>
    <row r="1823" s="15" customFormat="1">
      <c r="A1823" s="15"/>
      <c r="B1823" s="266"/>
      <c r="C1823" s="267"/>
      <c r="D1823" s="245" t="s">
        <v>283</v>
      </c>
      <c r="E1823" s="268" t="s">
        <v>1</v>
      </c>
      <c r="F1823" s="269" t="s">
        <v>286</v>
      </c>
      <c r="G1823" s="267"/>
      <c r="H1823" s="270">
        <v>40</v>
      </c>
      <c r="I1823" s="271"/>
      <c r="J1823" s="267"/>
      <c r="K1823" s="267"/>
      <c r="L1823" s="272"/>
      <c r="M1823" s="273"/>
      <c r="N1823" s="274"/>
      <c r="O1823" s="274"/>
      <c r="P1823" s="274"/>
      <c r="Q1823" s="274"/>
      <c r="R1823" s="274"/>
      <c r="S1823" s="274"/>
      <c r="T1823" s="27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76" t="s">
        <v>283</v>
      </c>
      <c r="AU1823" s="276" t="s">
        <v>85</v>
      </c>
      <c r="AV1823" s="15" t="s">
        <v>281</v>
      </c>
      <c r="AW1823" s="15" t="s">
        <v>32</v>
      </c>
      <c r="AX1823" s="15" t="s">
        <v>83</v>
      </c>
      <c r="AY1823" s="276" t="s">
        <v>274</v>
      </c>
    </row>
    <row r="1824" s="2" customFormat="1" ht="24.15" customHeight="1">
      <c r="A1824" s="39"/>
      <c r="B1824" s="40"/>
      <c r="C1824" s="287" t="s">
        <v>2070</v>
      </c>
      <c r="D1824" s="287" t="s">
        <v>385</v>
      </c>
      <c r="E1824" s="288" t="s">
        <v>2071</v>
      </c>
      <c r="F1824" s="289" t="s">
        <v>2072</v>
      </c>
      <c r="G1824" s="290" t="s">
        <v>2064</v>
      </c>
      <c r="H1824" s="291">
        <v>17</v>
      </c>
      <c r="I1824" s="292"/>
      <c r="J1824" s="293">
        <f>ROUND(I1824*H1824,2)</f>
        <v>0</v>
      </c>
      <c r="K1824" s="289" t="s">
        <v>1</v>
      </c>
      <c r="L1824" s="294"/>
      <c r="M1824" s="295" t="s">
        <v>1</v>
      </c>
      <c r="N1824" s="296" t="s">
        <v>41</v>
      </c>
      <c r="O1824" s="92"/>
      <c r="P1824" s="239">
        <f>O1824*H1824</f>
        <v>0</v>
      </c>
      <c r="Q1824" s="239">
        <v>0</v>
      </c>
      <c r="R1824" s="239">
        <f>Q1824*H1824</f>
        <v>0</v>
      </c>
      <c r="S1824" s="239">
        <v>0</v>
      </c>
      <c r="T1824" s="240">
        <f>S1824*H1824</f>
        <v>0</v>
      </c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R1824" s="241" t="s">
        <v>510</v>
      </c>
      <c r="AT1824" s="241" t="s">
        <v>385</v>
      </c>
      <c r="AU1824" s="241" t="s">
        <v>85</v>
      </c>
      <c r="AY1824" s="18" t="s">
        <v>274</v>
      </c>
      <c r="BE1824" s="242">
        <f>IF(N1824="základní",J1824,0)</f>
        <v>0</v>
      </c>
      <c r="BF1824" s="242">
        <f>IF(N1824="snížená",J1824,0)</f>
        <v>0</v>
      </c>
      <c r="BG1824" s="242">
        <f>IF(N1824="zákl. přenesená",J1824,0)</f>
        <v>0</v>
      </c>
      <c r="BH1824" s="242">
        <f>IF(N1824="sníž. přenesená",J1824,0)</f>
        <v>0</v>
      </c>
      <c r="BI1824" s="242">
        <f>IF(N1824="nulová",J1824,0)</f>
        <v>0</v>
      </c>
      <c r="BJ1824" s="18" t="s">
        <v>83</v>
      </c>
      <c r="BK1824" s="242">
        <f>ROUND(I1824*H1824,2)</f>
        <v>0</v>
      </c>
      <c r="BL1824" s="18" t="s">
        <v>379</v>
      </c>
      <c r="BM1824" s="241" t="s">
        <v>2073</v>
      </c>
    </row>
    <row r="1825" s="2" customFormat="1" ht="24.15" customHeight="1">
      <c r="A1825" s="39"/>
      <c r="B1825" s="40"/>
      <c r="C1825" s="287" t="s">
        <v>2074</v>
      </c>
      <c r="D1825" s="287" t="s">
        <v>385</v>
      </c>
      <c r="E1825" s="288" t="s">
        <v>2075</v>
      </c>
      <c r="F1825" s="289" t="s">
        <v>2076</v>
      </c>
      <c r="G1825" s="290" t="s">
        <v>2064</v>
      </c>
      <c r="H1825" s="291">
        <v>17</v>
      </c>
      <c r="I1825" s="292"/>
      <c r="J1825" s="293">
        <f>ROUND(I1825*H1825,2)</f>
        <v>0</v>
      </c>
      <c r="K1825" s="289" t="s">
        <v>1</v>
      </c>
      <c r="L1825" s="294"/>
      <c r="M1825" s="295" t="s">
        <v>1</v>
      </c>
      <c r="N1825" s="296" t="s">
        <v>41</v>
      </c>
      <c r="O1825" s="92"/>
      <c r="P1825" s="239">
        <f>O1825*H1825</f>
        <v>0</v>
      </c>
      <c r="Q1825" s="239">
        <v>0</v>
      </c>
      <c r="R1825" s="239">
        <f>Q1825*H1825</f>
        <v>0</v>
      </c>
      <c r="S1825" s="239">
        <v>0</v>
      </c>
      <c r="T1825" s="240">
        <f>S1825*H1825</f>
        <v>0</v>
      </c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R1825" s="241" t="s">
        <v>510</v>
      </c>
      <c r="AT1825" s="241" t="s">
        <v>385</v>
      </c>
      <c r="AU1825" s="241" t="s">
        <v>85</v>
      </c>
      <c r="AY1825" s="18" t="s">
        <v>274</v>
      </c>
      <c r="BE1825" s="242">
        <f>IF(N1825="základní",J1825,0)</f>
        <v>0</v>
      </c>
      <c r="BF1825" s="242">
        <f>IF(N1825="snížená",J1825,0)</f>
        <v>0</v>
      </c>
      <c r="BG1825" s="242">
        <f>IF(N1825="zákl. přenesená",J1825,0)</f>
        <v>0</v>
      </c>
      <c r="BH1825" s="242">
        <f>IF(N1825="sníž. přenesená",J1825,0)</f>
        <v>0</v>
      </c>
      <c r="BI1825" s="242">
        <f>IF(N1825="nulová",J1825,0)</f>
        <v>0</v>
      </c>
      <c r="BJ1825" s="18" t="s">
        <v>83</v>
      </c>
      <c r="BK1825" s="242">
        <f>ROUND(I1825*H1825,2)</f>
        <v>0</v>
      </c>
      <c r="BL1825" s="18" t="s">
        <v>379</v>
      </c>
      <c r="BM1825" s="241" t="s">
        <v>2077</v>
      </c>
    </row>
    <row r="1826" s="2" customFormat="1" ht="24.15" customHeight="1">
      <c r="A1826" s="39"/>
      <c r="B1826" s="40"/>
      <c r="C1826" s="287" t="s">
        <v>2078</v>
      </c>
      <c r="D1826" s="287" t="s">
        <v>385</v>
      </c>
      <c r="E1826" s="288" t="s">
        <v>2079</v>
      </c>
      <c r="F1826" s="289" t="s">
        <v>2076</v>
      </c>
      <c r="G1826" s="290" t="s">
        <v>2064</v>
      </c>
      <c r="H1826" s="291">
        <v>5</v>
      </c>
      <c r="I1826" s="292"/>
      <c r="J1826" s="293">
        <f>ROUND(I1826*H1826,2)</f>
        <v>0</v>
      </c>
      <c r="K1826" s="289" t="s">
        <v>1</v>
      </c>
      <c r="L1826" s="294"/>
      <c r="M1826" s="295" t="s">
        <v>1</v>
      </c>
      <c r="N1826" s="296" t="s">
        <v>41</v>
      </c>
      <c r="O1826" s="92"/>
      <c r="P1826" s="239">
        <f>O1826*H1826</f>
        <v>0</v>
      </c>
      <c r="Q1826" s="239">
        <v>0</v>
      </c>
      <c r="R1826" s="239">
        <f>Q1826*H1826</f>
        <v>0</v>
      </c>
      <c r="S1826" s="239">
        <v>0</v>
      </c>
      <c r="T1826" s="240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41" t="s">
        <v>510</v>
      </c>
      <c r="AT1826" s="241" t="s">
        <v>385</v>
      </c>
      <c r="AU1826" s="241" t="s">
        <v>85</v>
      </c>
      <c r="AY1826" s="18" t="s">
        <v>274</v>
      </c>
      <c r="BE1826" s="242">
        <f>IF(N1826="základní",J1826,0)</f>
        <v>0</v>
      </c>
      <c r="BF1826" s="242">
        <f>IF(N1826="snížená",J1826,0)</f>
        <v>0</v>
      </c>
      <c r="BG1826" s="242">
        <f>IF(N1826="zákl. přenesená",J1826,0)</f>
        <v>0</v>
      </c>
      <c r="BH1826" s="242">
        <f>IF(N1826="sníž. přenesená",J1826,0)</f>
        <v>0</v>
      </c>
      <c r="BI1826" s="242">
        <f>IF(N1826="nulová",J1826,0)</f>
        <v>0</v>
      </c>
      <c r="BJ1826" s="18" t="s">
        <v>83</v>
      </c>
      <c r="BK1826" s="242">
        <f>ROUND(I1826*H1826,2)</f>
        <v>0</v>
      </c>
      <c r="BL1826" s="18" t="s">
        <v>379</v>
      </c>
      <c r="BM1826" s="241" t="s">
        <v>2080</v>
      </c>
    </row>
    <row r="1827" s="2" customFormat="1" ht="24.15" customHeight="1">
      <c r="A1827" s="39"/>
      <c r="B1827" s="40"/>
      <c r="C1827" s="287" t="s">
        <v>2081</v>
      </c>
      <c r="D1827" s="287" t="s">
        <v>385</v>
      </c>
      <c r="E1827" s="288" t="s">
        <v>2082</v>
      </c>
      <c r="F1827" s="289" t="s">
        <v>2083</v>
      </c>
      <c r="G1827" s="290" t="s">
        <v>2064</v>
      </c>
      <c r="H1827" s="291">
        <v>1</v>
      </c>
      <c r="I1827" s="292"/>
      <c r="J1827" s="293">
        <f>ROUND(I1827*H1827,2)</f>
        <v>0</v>
      </c>
      <c r="K1827" s="289" t="s">
        <v>1</v>
      </c>
      <c r="L1827" s="294"/>
      <c r="M1827" s="295" t="s">
        <v>1</v>
      </c>
      <c r="N1827" s="296" t="s">
        <v>41</v>
      </c>
      <c r="O1827" s="92"/>
      <c r="P1827" s="239">
        <f>O1827*H1827</f>
        <v>0</v>
      </c>
      <c r="Q1827" s="239">
        <v>0</v>
      </c>
      <c r="R1827" s="239">
        <f>Q1827*H1827</f>
        <v>0</v>
      </c>
      <c r="S1827" s="239">
        <v>0</v>
      </c>
      <c r="T1827" s="240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41" t="s">
        <v>510</v>
      </c>
      <c r="AT1827" s="241" t="s">
        <v>385</v>
      </c>
      <c r="AU1827" s="241" t="s">
        <v>85</v>
      </c>
      <c r="AY1827" s="18" t="s">
        <v>274</v>
      </c>
      <c r="BE1827" s="242">
        <f>IF(N1827="základní",J1827,0)</f>
        <v>0</v>
      </c>
      <c r="BF1827" s="242">
        <f>IF(N1827="snížená",J1827,0)</f>
        <v>0</v>
      </c>
      <c r="BG1827" s="242">
        <f>IF(N1827="zákl. přenesená",J1827,0)</f>
        <v>0</v>
      </c>
      <c r="BH1827" s="242">
        <f>IF(N1827="sníž. přenesená",J1827,0)</f>
        <v>0</v>
      </c>
      <c r="BI1827" s="242">
        <f>IF(N1827="nulová",J1827,0)</f>
        <v>0</v>
      </c>
      <c r="BJ1827" s="18" t="s">
        <v>83</v>
      </c>
      <c r="BK1827" s="242">
        <f>ROUND(I1827*H1827,2)</f>
        <v>0</v>
      </c>
      <c r="BL1827" s="18" t="s">
        <v>379</v>
      </c>
      <c r="BM1827" s="241" t="s">
        <v>2084</v>
      </c>
    </row>
    <row r="1828" s="2" customFormat="1" ht="24.15" customHeight="1">
      <c r="A1828" s="39"/>
      <c r="B1828" s="40"/>
      <c r="C1828" s="230" t="s">
        <v>2085</v>
      </c>
      <c r="D1828" s="230" t="s">
        <v>276</v>
      </c>
      <c r="E1828" s="231" t="s">
        <v>2086</v>
      </c>
      <c r="F1828" s="232" t="s">
        <v>2087</v>
      </c>
      <c r="G1828" s="233" t="s">
        <v>604</v>
      </c>
      <c r="H1828" s="234">
        <v>54</v>
      </c>
      <c r="I1828" s="235"/>
      <c r="J1828" s="236">
        <f>ROUND(I1828*H1828,2)</f>
        <v>0</v>
      </c>
      <c r="K1828" s="232" t="s">
        <v>280</v>
      </c>
      <c r="L1828" s="45"/>
      <c r="M1828" s="237" t="s">
        <v>1</v>
      </c>
      <c r="N1828" s="238" t="s">
        <v>41</v>
      </c>
      <c r="O1828" s="92"/>
      <c r="P1828" s="239">
        <f>O1828*H1828</f>
        <v>0</v>
      </c>
      <c r="Q1828" s="239">
        <v>0</v>
      </c>
      <c r="R1828" s="239">
        <f>Q1828*H1828</f>
        <v>0</v>
      </c>
      <c r="S1828" s="239">
        <v>0</v>
      </c>
      <c r="T1828" s="240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41" t="s">
        <v>379</v>
      </c>
      <c r="AT1828" s="241" t="s">
        <v>276</v>
      </c>
      <c r="AU1828" s="241" t="s">
        <v>85</v>
      </c>
      <c r="AY1828" s="18" t="s">
        <v>274</v>
      </c>
      <c r="BE1828" s="242">
        <f>IF(N1828="základní",J1828,0)</f>
        <v>0</v>
      </c>
      <c r="BF1828" s="242">
        <f>IF(N1828="snížená",J1828,0)</f>
        <v>0</v>
      </c>
      <c r="BG1828" s="242">
        <f>IF(N1828="zákl. přenesená",J1828,0)</f>
        <v>0</v>
      </c>
      <c r="BH1828" s="242">
        <f>IF(N1828="sníž. přenesená",J1828,0)</f>
        <v>0</v>
      </c>
      <c r="BI1828" s="242">
        <f>IF(N1828="nulová",J1828,0)</f>
        <v>0</v>
      </c>
      <c r="BJ1828" s="18" t="s">
        <v>83</v>
      </c>
      <c r="BK1828" s="242">
        <f>ROUND(I1828*H1828,2)</f>
        <v>0</v>
      </c>
      <c r="BL1828" s="18" t="s">
        <v>379</v>
      </c>
      <c r="BM1828" s="241" t="s">
        <v>2088</v>
      </c>
    </row>
    <row r="1829" s="13" customFormat="1">
      <c r="A1829" s="13"/>
      <c r="B1829" s="243"/>
      <c r="C1829" s="244"/>
      <c r="D1829" s="245" t="s">
        <v>283</v>
      </c>
      <c r="E1829" s="246" t="s">
        <v>1</v>
      </c>
      <c r="F1829" s="247" t="s">
        <v>1437</v>
      </c>
      <c r="G1829" s="244"/>
      <c r="H1829" s="248">
        <v>26</v>
      </c>
      <c r="I1829" s="249"/>
      <c r="J1829" s="244"/>
      <c r="K1829" s="244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4" t="s">
        <v>283</v>
      </c>
      <c r="AU1829" s="254" t="s">
        <v>85</v>
      </c>
      <c r="AV1829" s="13" t="s">
        <v>85</v>
      </c>
      <c r="AW1829" s="13" t="s">
        <v>32</v>
      </c>
      <c r="AX1829" s="13" t="s">
        <v>76</v>
      </c>
      <c r="AY1829" s="254" t="s">
        <v>274</v>
      </c>
    </row>
    <row r="1830" s="13" customFormat="1">
      <c r="A1830" s="13"/>
      <c r="B1830" s="243"/>
      <c r="C1830" s="244"/>
      <c r="D1830" s="245" t="s">
        <v>283</v>
      </c>
      <c r="E1830" s="246" t="s">
        <v>1</v>
      </c>
      <c r="F1830" s="247" t="s">
        <v>1439</v>
      </c>
      <c r="G1830" s="244"/>
      <c r="H1830" s="248">
        <v>1</v>
      </c>
      <c r="I1830" s="249"/>
      <c r="J1830" s="244"/>
      <c r="K1830" s="244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4" t="s">
        <v>283</v>
      </c>
      <c r="AU1830" s="254" t="s">
        <v>85</v>
      </c>
      <c r="AV1830" s="13" t="s">
        <v>85</v>
      </c>
      <c r="AW1830" s="13" t="s">
        <v>32</v>
      </c>
      <c r="AX1830" s="13" t="s">
        <v>76</v>
      </c>
      <c r="AY1830" s="254" t="s">
        <v>274</v>
      </c>
    </row>
    <row r="1831" s="13" customFormat="1">
      <c r="A1831" s="13"/>
      <c r="B1831" s="243"/>
      <c r="C1831" s="244"/>
      <c r="D1831" s="245" t="s">
        <v>283</v>
      </c>
      <c r="E1831" s="246" t="s">
        <v>1</v>
      </c>
      <c r="F1831" s="247" t="s">
        <v>1441</v>
      </c>
      <c r="G1831" s="244"/>
      <c r="H1831" s="248">
        <v>23</v>
      </c>
      <c r="I1831" s="249"/>
      <c r="J1831" s="244"/>
      <c r="K1831" s="244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4" t="s">
        <v>283</v>
      </c>
      <c r="AU1831" s="254" t="s">
        <v>85</v>
      </c>
      <c r="AV1831" s="13" t="s">
        <v>85</v>
      </c>
      <c r="AW1831" s="13" t="s">
        <v>32</v>
      </c>
      <c r="AX1831" s="13" t="s">
        <v>76</v>
      </c>
      <c r="AY1831" s="254" t="s">
        <v>274</v>
      </c>
    </row>
    <row r="1832" s="13" customFormat="1">
      <c r="A1832" s="13"/>
      <c r="B1832" s="243"/>
      <c r="C1832" s="244"/>
      <c r="D1832" s="245" t="s">
        <v>283</v>
      </c>
      <c r="E1832" s="246" t="s">
        <v>1</v>
      </c>
      <c r="F1832" s="247" t="s">
        <v>1444</v>
      </c>
      <c r="G1832" s="244"/>
      <c r="H1832" s="248">
        <v>4</v>
      </c>
      <c r="I1832" s="249"/>
      <c r="J1832" s="244"/>
      <c r="K1832" s="244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4" t="s">
        <v>283</v>
      </c>
      <c r="AU1832" s="254" t="s">
        <v>85</v>
      </c>
      <c r="AV1832" s="13" t="s">
        <v>85</v>
      </c>
      <c r="AW1832" s="13" t="s">
        <v>32</v>
      </c>
      <c r="AX1832" s="13" t="s">
        <v>76</v>
      </c>
      <c r="AY1832" s="254" t="s">
        <v>274</v>
      </c>
    </row>
    <row r="1833" s="14" customFormat="1">
      <c r="A1833" s="14"/>
      <c r="B1833" s="255"/>
      <c r="C1833" s="256"/>
      <c r="D1833" s="245" t="s">
        <v>283</v>
      </c>
      <c r="E1833" s="257" t="s">
        <v>1</v>
      </c>
      <c r="F1833" s="258" t="s">
        <v>285</v>
      </c>
      <c r="G1833" s="256"/>
      <c r="H1833" s="259">
        <v>54</v>
      </c>
      <c r="I1833" s="260"/>
      <c r="J1833" s="256"/>
      <c r="K1833" s="256"/>
      <c r="L1833" s="261"/>
      <c r="M1833" s="262"/>
      <c r="N1833" s="263"/>
      <c r="O1833" s="263"/>
      <c r="P1833" s="263"/>
      <c r="Q1833" s="263"/>
      <c r="R1833" s="263"/>
      <c r="S1833" s="263"/>
      <c r="T1833" s="26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5" t="s">
        <v>283</v>
      </c>
      <c r="AU1833" s="265" t="s">
        <v>85</v>
      </c>
      <c r="AV1833" s="14" t="s">
        <v>106</v>
      </c>
      <c r="AW1833" s="14" t="s">
        <v>32</v>
      </c>
      <c r="AX1833" s="14" t="s">
        <v>76</v>
      </c>
      <c r="AY1833" s="265" t="s">
        <v>274</v>
      </c>
    </row>
    <row r="1834" s="15" customFormat="1">
      <c r="A1834" s="15"/>
      <c r="B1834" s="266"/>
      <c r="C1834" s="267"/>
      <c r="D1834" s="245" t="s">
        <v>283</v>
      </c>
      <c r="E1834" s="268" t="s">
        <v>1</v>
      </c>
      <c r="F1834" s="269" t="s">
        <v>286</v>
      </c>
      <c r="G1834" s="267"/>
      <c r="H1834" s="270">
        <v>54</v>
      </c>
      <c r="I1834" s="271"/>
      <c r="J1834" s="267"/>
      <c r="K1834" s="267"/>
      <c r="L1834" s="272"/>
      <c r="M1834" s="273"/>
      <c r="N1834" s="274"/>
      <c r="O1834" s="274"/>
      <c r="P1834" s="274"/>
      <c r="Q1834" s="274"/>
      <c r="R1834" s="274"/>
      <c r="S1834" s="274"/>
      <c r="T1834" s="27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76" t="s">
        <v>283</v>
      </c>
      <c r="AU1834" s="276" t="s">
        <v>85</v>
      </c>
      <c r="AV1834" s="15" t="s">
        <v>281</v>
      </c>
      <c r="AW1834" s="15" t="s">
        <v>32</v>
      </c>
      <c r="AX1834" s="15" t="s">
        <v>83</v>
      </c>
      <c r="AY1834" s="276" t="s">
        <v>274</v>
      </c>
    </row>
    <row r="1835" s="2" customFormat="1" ht="24.15" customHeight="1">
      <c r="A1835" s="39"/>
      <c r="B1835" s="40"/>
      <c r="C1835" s="287" t="s">
        <v>2089</v>
      </c>
      <c r="D1835" s="287" t="s">
        <v>385</v>
      </c>
      <c r="E1835" s="288" t="s">
        <v>2090</v>
      </c>
      <c r="F1835" s="289" t="s">
        <v>2091</v>
      </c>
      <c r="G1835" s="290" t="s">
        <v>2064</v>
      </c>
      <c r="H1835" s="291">
        <v>26</v>
      </c>
      <c r="I1835" s="292"/>
      <c r="J1835" s="293">
        <f>ROUND(I1835*H1835,2)</f>
        <v>0</v>
      </c>
      <c r="K1835" s="289" t="s">
        <v>1</v>
      </c>
      <c r="L1835" s="294"/>
      <c r="M1835" s="295" t="s">
        <v>1</v>
      </c>
      <c r="N1835" s="296" t="s">
        <v>41</v>
      </c>
      <c r="O1835" s="92"/>
      <c r="P1835" s="239">
        <f>O1835*H1835</f>
        <v>0</v>
      </c>
      <c r="Q1835" s="239">
        <v>0</v>
      </c>
      <c r="R1835" s="239">
        <f>Q1835*H1835</f>
        <v>0</v>
      </c>
      <c r="S1835" s="239">
        <v>0</v>
      </c>
      <c r="T1835" s="240">
        <f>S1835*H1835</f>
        <v>0</v>
      </c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R1835" s="241" t="s">
        <v>510</v>
      </c>
      <c r="AT1835" s="241" t="s">
        <v>385</v>
      </c>
      <c r="AU1835" s="241" t="s">
        <v>85</v>
      </c>
      <c r="AY1835" s="18" t="s">
        <v>274</v>
      </c>
      <c r="BE1835" s="242">
        <f>IF(N1835="základní",J1835,0)</f>
        <v>0</v>
      </c>
      <c r="BF1835" s="242">
        <f>IF(N1835="snížená",J1835,0)</f>
        <v>0</v>
      </c>
      <c r="BG1835" s="242">
        <f>IF(N1835="zákl. přenesená",J1835,0)</f>
        <v>0</v>
      </c>
      <c r="BH1835" s="242">
        <f>IF(N1835="sníž. přenesená",J1835,0)</f>
        <v>0</v>
      </c>
      <c r="BI1835" s="242">
        <f>IF(N1835="nulová",J1835,0)</f>
        <v>0</v>
      </c>
      <c r="BJ1835" s="18" t="s">
        <v>83</v>
      </c>
      <c r="BK1835" s="242">
        <f>ROUND(I1835*H1835,2)</f>
        <v>0</v>
      </c>
      <c r="BL1835" s="18" t="s">
        <v>379</v>
      </c>
      <c r="BM1835" s="241" t="s">
        <v>2092</v>
      </c>
    </row>
    <row r="1836" s="2" customFormat="1" ht="24.15" customHeight="1">
      <c r="A1836" s="39"/>
      <c r="B1836" s="40"/>
      <c r="C1836" s="287" t="s">
        <v>2093</v>
      </c>
      <c r="D1836" s="287" t="s">
        <v>385</v>
      </c>
      <c r="E1836" s="288" t="s">
        <v>2094</v>
      </c>
      <c r="F1836" s="289" t="s">
        <v>2091</v>
      </c>
      <c r="G1836" s="290" t="s">
        <v>2064</v>
      </c>
      <c r="H1836" s="291">
        <v>1</v>
      </c>
      <c r="I1836" s="292"/>
      <c r="J1836" s="293">
        <f>ROUND(I1836*H1836,2)</f>
        <v>0</v>
      </c>
      <c r="K1836" s="289" t="s">
        <v>1</v>
      </c>
      <c r="L1836" s="294"/>
      <c r="M1836" s="295" t="s">
        <v>1</v>
      </c>
      <c r="N1836" s="296" t="s">
        <v>41</v>
      </c>
      <c r="O1836" s="92"/>
      <c r="P1836" s="239">
        <f>O1836*H1836</f>
        <v>0</v>
      </c>
      <c r="Q1836" s="239">
        <v>0</v>
      </c>
      <c r="R1836" s="239">
        <f>Q1836*H1836</f>
        <v>0</v>
      </c>
      <c r="S1836" s="239">
        <v>0</v>
      </c>
      <c r="T1836" s="240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41" t="s">
        <v>510</v>
      </c>
      <c r="AT1836" s="241" t="s">
        <v>385</v>
      </c>
      <c r="AU1836" s="241" t="s">
        <v>85</v>
      </c>
      <c r="AY1836" s="18" t="s">
        <v>274</v>
      </c>
      <c r="BE1836" s="242">
        <f>IF(N1836="základní",J1836,0)</f>
        <v>0</v>
      </c>
      <c r="BF1836" s="242">
        <f>IF(N1836="snížená",J1836,0)</f>
        <v>0</v>
      </c>
      <c r="BG1836" s="242">
        <f>IF(N1836="zákl. přenesená",J1836,0)</f>
        <v>0</v>
      </c>
      <c r="BH1836" s="242">
        <f>IF(N1836="sníž. přenesená",J1836,0)</f>
        <v>0</v>
      </c>
      <c r="BI1836" s="242">
        <f>IF(N1836="nulová",J1836,0)</f>
        <v>0</v>
      </c>
      <c r="BJ1836" s="18" t="s">
        <v>83</v>
      </c>
      <c r="BK1836" s="242">
        <f>ROUND(I1836*H1836,2)</f>
        <v>0</v>
      </c>
      <c r="BL1836" s="18" t="s">
        <v>379</v>
      </c>
      <c r="BM1836" s="241" t="s">
        <v>2095</v>
      </c>
    </row>
    <row r="1837" s="2" customFormat="1" ht="24.15" customHeight="1">
      <c r="A1837" s="39"/>
      <c r="B1837" s="40"/>
      <c r="C1837" s="287" t="s">
        <v>2096</v>
      </c>
      <c r="D1837" s="287" t="s">
        <v>385</v>
      </c>
      <c r="E1837" s="288" t="s">
        <v>2097</v>
      </c>
      <c r="F1837" s="289" t="s">
        <v>2098</v>
      </c>
      <c r="G1837" s="290" t="s">
        <v>2064</v>
      </c>
      <c r="H1837" s="291">
        <v>23</v>
      </c>
      <c r="I1837" s="292"/>
      <c r="J1837" s="293">
        <f>ROUND(I1837*H1837,2)</f>
        <v>0</v>
      </c>
      <c r="K1837" s="289" t="s">
        <v>1</v>
      </c>
      <c r="L1837" s="294"/>
      <c r="M1837" s="295" t="s">
        <v>1</v>
      </c>
      <c r="N1837" s="296" t="s">
        <v>41</v>
      </c>
      <c r="O1837" s="92"/>
      <c r="P1837" s="239">
        <f>O1837*H1837</f>
        <v>0</v>
      </c>
      <c r="Q1837" s="239">
        <v>0</v>
      </c>
      <c r="R1837" s="239">
        <f>Q1837*H1837</f>
        <v>0</v>
      </c>
      <c r="S1837" s="239">
        <v>0</v>
      </c>
      <c r="T1837" s="240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41" t="s">
        <v>510</v>
      </c>
      <c r="AT1837" s="241" t="s">
        <v>385</v>
      </c>
      <c r="AU1837" s="241" t="s">
        <v>85</v>
      </c>
      <c r="AY1837" s="18" t="s">
        <v>274</v>
      </c>
      <c r="BE1837" s="242">
        <f>IF(N1837="základní",J1837,0)</f>
        <v>0</v>
      </c>
      <c r="BF1837" s="242">
        <f>IF(N1837="snížená",J1837,0)</f>
        <v>0</v>
      </c>
      <c r="BG1837" s="242">
        <f>IF(N1837="zákl. přenesená",J1837,0)</f>
        <v>0</v>
      </c>
      <c r="BH1837" s="242">
        <f>IF(N1837="sníž. přenesená",J1837,0)</f>
        <v>0</v>
      </c>
      <c r="BI1837" s="242">
        <f>IF(N1837="nulová",J1837,0)</f>
        <v>0</v>
      </c>
      <c r="BJ1837" s="18" t="s">
        <v>83</v>
      </c>
      <c r="BK1837" s="242">
        <f>ROUND(I1837*H1837,2)</f>
        <v>0</v>
      </c>
      <c r="BL1837" s="18" t="s">
        <v>379</v>
      </c>
      <c r="BM1837" s="241" t="s">
        <v>2099</v>
      </c>
    </row>
    <row r="1838" s="2" customFormat="1" ht="24.15" customHeight="1">
      <c r="A1838" s="39"/>
      <c r="B1838" s="40"/>
      <c r="C1838" s="287" t="s">
        <v>2100</v>
      </c>
      <c r="D1838" s="287" t="s">
        <v>385</v>
      </c>
      <c r="E1838" s="288" t="s">
        <v>2101</v>
      </c>
      <c r="F1838" s="289" t="s">
        <v>2102</v>
      </c>
      <c r="G1838" s="290" t="s">
        <v>2064</v>
      </c>
      <c r="H1838" s="291">
        <v>4</v>
      </c>
      <c r="I1838" s="292"/>
      <c r="J1838" s="293">
        <f>ROUND(I1838*H1838,2)</f>
        <v>0</v>
      </c>
      <c r="K1838" s="289" t="s">
        <v>1</v>
      </c>
      <c r="L1838" s="294"/>
      <c r="M1838" s="295" t="s">
        <v>1</v>
      </c>
      <c r="N1838" s="296" t="s">
        <v>41</v>
      </c>
      <c r="O1838" s="92"/>
      <c r="P1838" s="239">
        <f>O1838*H1838</f>
        <v>0</v>
      </c>
      <c r="Q1838" s="239">
        <v>0</v>
      </c>
      <c r="R1838" s="239">
        <f>Q1838*H1838</f>
        <v>0</v>
      </c>
      <c r="S1838" s="239">
        <v>0</v>
      </c>
      <c r="T1838" s="240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41" t="s">
        <v>510</v>
      </c>
      <c r="AT1838" s="241" t="s">
        <v>385</v>
      </c>
      <c r="AU1838" s="241" t="s">
        <v>85</v>
      </c>
      <c r="AY1838" s="18" t="s">
        <v>274</v>
      </c>
      <c r="BE1838" s="242">
        <f>IF(N1838="základní",J1838,0)</f>
        <v>0</v>
      </c>
      <c r="BF1838" s="242">
        <f>IF(N1838="snížená",J1838,0)</f>
        <v>0</v>
      </c>
      <c r="BG1838" s="242">
        <f>IF(N1838="zákl. přenesená",J1838,0)</f>
        <v>0</v>
      </c>
      <c r="BH1838" s="242">
        <f>IF(N1838="sníž. přenesená",J1838,0)</f>
        <v>0</v>
      </c>
      <c r="BI1838" s="242">
        <f>IF(N1838="nulová",J1838,0)</f>
        <v>0</v>
      </c>
      <c r="BJ1838" s="18" t="s">
        <v>83</v>
      </c>
      <c r="BK1838" s="242">
        <f>ROUND(I1838*H1838,2)</f>
        <v>0</v>
      </c>
      <c r="BL1838" s="18" t="s">
        <v>379</v>
      </c>
      <c r="BM1838" s="241" t="s">
        <v>2103</v>
      </c>
    </row>
    <row r="1839" s="2" customFormat="1" ht="24.15" customHeight="1">
      <c r="A1839" s="39"/>
      <c r="B1839" s="40"/>
      <c r="C1839" s="230" t="s">
        <v>2104</v>
      </c>
      <c r="D1839" s="230" t="s">
        <v>276</v>
      </c>
      <c r="E1839" s="231" t="s">
        <v>2105</v>
      </c>
      <c r="F1839" s="232" t="s">
        <v>2106</v>
      </c>
      <c r="G1839" s="233" t="s">
        <v>604</v>
      </c>
      <c r="H1839" s="234">
        <v>1</v>
      </c>
      <c r="I1839" s="235"/>
      <c r="J1839" s="236">
        <f>ROUND(I1839*H1839,2)</f>
        <v>0</v>
      </c>
      <c r="K1839" s="232" t="s">
        <v>280</v>
      </c>
      <c r="L1839" s="45"/>
      <c r="M1839" s="237" t="s">
        <v>1</v>
      </c>
      <c r="N1839" s="238" t="s">
        <v>41</v>
      </c>
      <c r="O1839" s="92"/>
      <c r="P1839" s="239">
        <f>O1839*H1839</f>
        <v>0</v>
      </c>
      <c r="Q1839" s="239">
        <v>0</v>
      </c>
      <c r="R1839" s="239">
        <f>Q1839*H1839</f>
        <v>0</v>
      </c>
      <c r="S1839" s="239">
        <v>0</v>
      </c>
      <c r="T1839" s="240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41" t="s">
        <v>379</v>
      </c>
      <c r="AT1839" s="241" t="s">
        <v>276</v>
      </c>
      <c r="AU1839" s="241" t="s">
        <v>85</v>
      </c>
      <c r="AY1839" s="18" t="s">
        <v>274</v>
      </c>
      <c r="BE1839" s="242">
        <f>IF(N1839="základní",J1839,0)</f>
        <v>0</v>
      </c>
      <c r="BF1839" s="242">
        <f>IF(N1839="snížená",J1839,0)</f>
        <v>0</v>
      </c>
      <c r="BG1839" s="242">
        <f>IF(N1839="zákl. přenesená",J1839,0)</f>
        <v>0</v>
      </c>
      <c r="BH1839" s="242">
        <f>IF(N1839="sníž. přenesená",J1839,0)</f>
        <v>0</v>
      </c>
      <c r="BI1839" s="242">
        <f>IF(N1839="nulová",J1839,0)</f>
        <v>0</v>
      </c>
      <c r="BJ1839" s="18" t="s">
        <v>83</v>
      </c>
      <c r="BK1839" s="242">
        <f>ROUND(I1839*H1839,2)</f>
        <v>0</v>
      </c>
      <c r="BL1839" s="18" t="s">
        <v>379</v>
      </c>
      <c r="BM1839" s="241" t="s">
        <v>2107</v>
      </c>
    </row>
    <row r="1840" s="13" customFormat="1">
      <c r="A1840" s="13"/>
      <c r="B1840" s="243"/>
      <c r="C1840" s="244"/>
      <c r="D1840" s="245" t="s">
        <v>283</v>
      </c>
      <c r="E1840" s="246" t="s">
        <v>1</v>
      </c>
      <c r="F1840" s="247" t="s">
        <v>1510</v>
      </c>
      <c r="G1840" s="244"/>
      <c r="H1840" s="248">
        <v>1</v>
      </c>
      <c r="I1840" s="249"/>
      <c r="J1840" s="244"/>
      <c r="K1840" s="244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4" t="s">
        <v>283</v>
      </c>
      <c r="AU1840" s="254" t="s">
        <v>85</v>
      </c>
      <c r="AV1840" s="13" t="s">
        <v>85</v>
      </c>
      <c r="AW1840" s="13" t="s">
        <v>32</v>
      </c>
      <c r="AX1840" s="13" t="s">
        <v>76</v>
      </c>
      <c r="AY1840" s="254" t="s">
        <v>274</v>
      </c>
    </row>
    <row r="1841" s="14" customFormat="1">
      <c r="A1841" s="14"/>
      <c r="B1841" s="255"/>
      <c r="C1841" s="256"/>
      <c r="D1841" s="245" t="s">
        <v>283</v>
      </c>
      <c r="E1841" s="257" t="s">
        <v>1</v>
      </c>
      <c r="F1841" s="258" t="s">
        <v>285</v>
      </c>
      <c r="G1841" s="256"/>
      <c r="H1841" s="259">
        <v>1</v>
      </c>
      <c r="I1841" s="260"/>
      <c r="J1841" s="256"/>
      <c r="K1841" s="256"/>
      <c r="L1841" s="261"/>
      <c r="M1841" s="262"/>
      <c r="N1841" s="263"/>
      <c r="O1841" s="263"/>
      <c r="P1841" s="263"/>
      <c r="Q1841" s="263"/>
      <c r="R1841" s="263"/>
      <c r="S1841" s="263"/>
      <c r="T1841" s="26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5" t="s">
        <v>283</v>
      </c>
      <c r="AU1841" s="265" t="s">
        <v>85</v>
      </c>
      <c r="AV1841" s="14" t="s">
        <v>106</v>
      </c>
      <c r="AW1841" s="14" t="s">
        <v>32</v>
      </c>
      <c r="AX1841" s="14" t="s">
        <v>76</v>
      </c>
      <c r="AY1841" s="265" t="s">
        <v>274</v>
      </c>
    </row>
    <row r="1842" s="15" customFormat="1">
      <c r="A1842" s="15"/>
      <c r="B1842" s="266"/>
      <c r="C1842" s="267"/>
      <c r="D1842" s="245" t="s">
        <v>283</v>
      </c>
      <c r="E1842" s="268" t="s">
        <v>1</v>
      </c>
      <c r="F1842" s="269" t="s">
        <v>286</v>
      </c>
      <c r="G1842" s="267"/>
      <c r="H1842" s="270">
        <v>1</v>
      </c>
      <c r="I1842" s="271"/>
      <c r="J1842" s="267"/>
      <c r="K1842" s="267"/>
      <c r="L1842" s="272"/>
      <c r="M1842" s="273"/>
      <c r="N1842" s="274"/>
      <c r="O1842" s="274"/>
      <c r="P1842" s="274"/>
      <c r="Q1842" s="274"/>
      <c r="R1842" s="274"/>
      <c r="S1842" s="274"/>
      <c r="T1842" s="27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76" t="s">
        <v>283</v>
      </c>
      <c r="AU1842" s="276" t="s">
        <v>85</v>
      </c>
      <c r="AV1842" s="15" t="s">
        <v>281</v>
      </c>
      <c r="AW1842" s="15" t="s">
        <v>32</v>
      </c>
      <c r="AX1842" s="15" t="s">
        <v>83</v>
      </c>
      <c r="AY1842" s="276" t="s">
        <v>274</v>
      </c>
    </row>
    <row r="1843" s="2" customFormat="1" ht="24.15" customHeight="1">
      <c r="A1843" s="39"/>
      <c r="B1843" s="40"/>
      <c r="C1843" s="287" t="s">
        <v>2108</v>
      </c>
      <c r="D1843" s="287" t="s">
        <v>385</v>
      </c>
      <c r="E1843" s="288" t="s">
        <v>2109</v>
      </c>
      <c r="F1843" s="289" t="s">
        <v>2110</v>
      </c>
      <c r="G1843" s="290" t="s">
        <v>2064</v>
      </c>
      <c r="H1843" s="291">
        <v>4</v>
      </c>
      <c r="I1843" s="292"/>
      <c r="J1843" s="293">
        <f>ROUND(I1843*H1843,2)</f>
        <v>0</v>
      </c>
      <c r="K1843" s="289" t="s">
        <v>1</v>
      </c>
      <c r="L1843" s="294"/>
      <c r="M1843" s="295" t="s">
        <v>1</v>
      </c>
      <c r="N1843" s="296" t="s">
        <v>41</v>
      </c>
      <c r="O1843" s="92"/>
      <c r="P1843" s="239">
        <f>O1843*H1843</f>
        <v>0</v>
      </c>
      <c r="Q1843" s="239">
        <v>0</v>
      </c>
      <c r="R1843" s="239">
        <f>Q1843*H1843</f>
        <v>0</v>
      </c>
      <c r="S1843" s="239">
        <v>0</v>
      </c>
      <c r="T1843" s="240">
        <f>S1843*H1843</f>
        <v>0</v>
      </c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R1843" s="241" t="s">
        <v>510</v>
      </c>
      <c r="AT1843" s="241" t="s">
        <v>385</v>
      </c>
      <c r="AU1843" s="241" t="s">
        <v>85</v>
      </c>
      <c r="AY1843" s="18" t="s">
        <v>274</v>
      </c>
      <c r="BE1843" s="242">
        <f>IF(N1843="základní",J1843,0)</f>
        <v>0</v>
      </c>
      <c r="BF1843" s="242">
        <f>IF(N1843="snížená",J1843,0)</f>
        <v>0</v>
      </c>
      <c r="BG1843" s="242">
        <f>IF(N1843="zákl. přenesená",J1843,0)</f>
        <v>0</v>
      </c>
      <c r="BH1843" s="242">
        <f>IF(N1843="sníž. přenesená",J1843,0)</f>
        <v>0</v>
      </c>
      <c r="BI1843" s="242">
        <f>IF(N1843="nulová",J1843,0)</f>
        <v>0</v>
      </c>
      <c r="BJ1843" s="18" t="s">
        <v>83</v>
      </c>
      <c r="BK1843" s="242">
        <f>ROUND(I1843*H1843,2)</f>
        <v>0</v>
      </c>
      <c r="BL1843" s="18" t="s">
        <v>379</v>
      </c>
      <c r="BM1843" s="241" t="s">
        <v>2111</v>
      </c>
    </row>
    <row r="1844" s="2" customFormat="1" ht="24.15" customHeight="1">
      <c r="A1844" s="39"/>
      <c r="B1844" s="40"/>
      <c r="C1844" s="230" t="s">
        <v>2112</v>
      </c>
      <c r="D1844" s="230" t="s">
        <v>276</v>
      </c>
      <c r="E1844" s="231" t="s">
        <v>2113</v>
      </c>
      <c r="F1844" s="232" t="s">
        <v>2114</v>
      </c>
      <c r="G1844" s="233" t="s">
        <v>604</v>
      </c>
      <c r="H1844" s="234">
        <v>1</v>
      </c>
      <c r="I1844" s="235"/>
      <c r="J1844" s="236">
        <f>ROUND(I1844*H1844,2)</f>
        <v>0</v>
      </c>
      <c r="K1844" s="232" t="s">
        <v>280</v>
      </c>
      <c r="L1844" s="45"/>
      <c r="M1844" s="237" t="s">
        <v>1</v>
      </c>
      <c r="N1844" s="238" t="s">
        <v>41</v>
      </c>
      <c r="O1844" s="92"/>
      <c r="P1844" s="239">
        <f>O1844*H1844</f>
        <v>0</v>
      </c>
      <c r="Q1844" s="239">
        <v>0</v>
      </c>
      <c r="R1844" s="239">
        <f>Q1844*H1844</f>
        <v>0</v>
      </c>
      <c r="S1844" s="239">
        <v>0</v>
      </c>
      <c r="T1844" s="240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41" t="s">
        <v>379</v>
      </c>
      <c r="AT1844" s="241" t="s">
        <v>276</v>
      </c>
      <c r="AU1844" s="241" t="s">
        <v>85</v>
      </c>
      <c r="AY1844" s="18" t="s">
        <v>274</v>
      </c>
      <c r="BE1844" s="242">
        <f>IF(N1844="základní",J1844,0)</f>
        <v>0</v>
      </c>
      <c r="BF1844" s="242">
        <f>IF(N1844="snížená",J1844,0)</f>
        <v>0</v>
      </c>
      <c r="BG1844" s="242">
        <f>IF(N1844="zákl. přenesená",J1844,0)</f>
        <v>0</v>
      </c>
      <c r="BH1844" s="242">
        <f>IF(N1844="sníž. přenesená",J1844,0)</f>
        <v>0</v>
      </c>
      <c r="BI1844" s="242">
        <f>IF(N1844="nulová",J1844,0)</f>
        <v>0</v>
      </c>
      <c r="BJ1844" s="18" t="s">
        <v>83</v>
      </c>
      <c r="BK1844" s="242">
        <f>ROUND(I1844*H1844,2)</f>
        <v>0</v>
      </c>
      <c r="BL1844" s="18" t="s">
        <v>379</v>
      </c>
      <c r="BM1844" s="241" t="s">
        <v>2115</v>
      </c>
    </row>
    <row r="1845" s="13" customFormat="1">
      <c r="A1845" s="13"/>
      <c r="B1845" s="243"/>
      <c r="C1845" s="244"/>
      <c r="D1845" s="245" t="s">
        <v>283</v>
      </c>
      <c r="E1845" s="246" t="s">
        <v>1</v>
      </c>
      <c r="F1845" s="247" t="s">
        <v>1470</v>
      </c>
      <c r="G1845" s="244"/>
      <c r="H1845" s="248">
        <v>1</v>
      </c>
      <c r="I1845" s="249"/>
      <c r="J1845" s="244"/>
      <c r="K1845" s="244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4" t="s">
        <v>283</v>
      </c>
      <c r="AU1845" s="254" t="s">
        <v>85</v>
      </c>
      <c r="AV1845" s="13" t="s">
        <v>85</v>
      </c>
      <c r="AW1845" s="13" t="s">
        <v>32</v>
      </c>
      <c r="AX1845" s="13" t="s">
        <v>76</v>
      </c>
      <c r="AY1845" s="254" t="s">
        <v>274</v>
      </c>
    </row>
    <row r="1846" s="14" customFormat="1">
      <c r="A1846" s="14"/>
      <c r="B1846" s="255"/>
      <c r="C1846" s="256"/>
      <c r="D1846" s="245" t="s">
        <v>283</v>
      </c>
      <c r="E1846" s="257" t="s">
        <v>1</v>
      </c>
      <c r="F1846" s="258" t="s">
        <v>285</v>
      </c>
      <c r="G1846" s="256"/>
      <c r="H1846" s="259">
        <v>1</v>
      </c>
      <c r="I1846" s="260"/>
      <c r="J1846" s="256"/>
      <c r="K1846" s="256"/>
      <c r="L1846" s="261"/>
      <c r="M1846" s="262"/>
      <c r="N1846" s="263"/>
      <c r="O1846" s="263"/>
      <c r="P1846" s="263"/>
      <c r="Q1846" s="263"/>
      <c r="R1846" s="263"/>
      <c r="S1846" s="263"/>
      <c r="T1846" s="26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5" t="s">
        <v>283</v>
      </c>
      <c r="AU1846" s="265" t="s">
        <v>85</v>
      </c>
      <c r="AV1846" s="14" t="s">
        <v>106</v>
      </c>
      <c r="AW1846" s="14" t="s">
        <v>32</v>
      </c>
      <c r="AX1846" s="14" t="s">
        <v>76</v>
      </c>
      <c r="AY1846" s="265" t="s">
        <v>274</v>
      </c>
    </row>
    <row r="1847" s="15" customFormat="1">
      <c r="A1847" s="15"/>
      <c r="B1847" s="266"/>
      <c r="C1847" s="267"/>
      <c r="D1847" s="245" t="s">
        <v>283</v>
      </c>
      <c r="E1847" s="268" t="s">
        <v>1</v>
      </c>
      <c r="F1847" s="269" t="s">
        <v>286</v>
      </c>
      <c r="G1847" s="267"/>
      <c r="H1847" s="270">
        <v>1</v>
      </c>
      <c r="I1847" s="271"/>
      <c r="J1847" s="267"/>
      <c r="K1847" s="267"/>
      <c r="L1847" s="272"/>
      <c r="M1847" s="273"/>
      <c r="N1847" s="274"/>
      <c r="O1847" s="274"/>
      <c r="P1847" s="274"/>
      <c r="Q1847" s="274"/>
      <c r="R1847" s="274"/>
      <c r="S1847" s="274"/>
      <c r="T1847" s="27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76" t="s">
        <v>283</v>
      </c>
      <c r="AU1847" s="276" t="s">
        <v>85</v>
      </c>
      <c r="AV1847" s="15" t="s">
        <v>281</v>
      </c>
      <c r="AW1847" s="15" t="s">
        <v>32</v>
      </c>
      <c r="AX1847" s="15" t="s">
        <v>83</v>
      </c>
      <c r="AY1847" s="276" t="s">
        <v>274</v>
      </c>
    </row>
    <row r="1848" s="2" customFormat="1" ht="24.15" customHeight="1">
      <c r="A1848" s="39"/>
      <c r="B1848" s="40"/>
      <c r="C1848" s="287" t="s">
        <v>2116</v>
      </c>
      <c r="D1848" s="287" t="s">
        <v>385</v>
      </c>
      <c r="E1848" s="288" t="s">
        <v>2117</v>
      </c>
      <c r="F1848" s="289" t="s">
        <v>2118</v>
      </c>
      <c r="G1848" s="290" t="s">
        <v>2064</v>
      </c>
      <c r="H1848" s="291">
        <v>1</v>
      </c>
      <c r="I1848" s="292"/>
      <c r="J1848" s="293">
        <f>ROUND(I1848*H1848,2)</f>
        <v>0</v>
      </c>
      <c r="K1848" s="289" t="s">
        <v>1</v>
      </c>
      <c r="L1848" s="294"/>
      <c r="M1848" s="295" t="s">
        <v>1</v>
      </c>
      <c r="N1848" s="296" t="s">
        <v>41</v>
      </c>
      <c r="O1848" s="92"/>
      <c r="P1848" s="239">
        <f>O1848*H1848</f>
        <v>0</v>
      </c>
      <c r="Q1848" s="239">
        <v>0</v>
      </c>
      <c r="R1848" s="239">
        <f>Q1848*H1848</f>
        <v>0</v>
      </c>
      <c r="S1848" s="239">
        <v>0</v>
      </c>
      <c r="T1848" s="240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41" t="s">
        <v>510</v>
      </c>
      <c r="AT1848" s="241" t="s">
        <v>385</v>
      </c>
      <c r="AU1848" s="241" t="s">
        <v>85</v>
      </c>
      <c r="AY1848" s="18" t="s">
        <v>274</v>
      </c>
      <c r="BE1848" s="242">
        <f>IF(N1848="základní",J1848,0)</f>
        <v>0</v>
      </c>
      <c r="BF1848" s="242">
        <f>IF(N1848="snížená",J1848,0)</f>
        <v>0</v>
      </c>
      <c r="BG1848" s="242">
        <f>IF(N1848="zákl. přenesená",J1848,0)</f>
        <v>0</v>
      </c>
      <c r="BH1848" s="242">
        <f>IF(N1848="sníž. přenesená",J1848,0)</f>
        <v>0</v>
      </c>
      <c r="BI1848" s="242">
        <f>IF(N1848="nulová",J1848,0)</f>
        <v>0</v>
      </c>
      <c r="BJ1848" s="18" t="s">
        <v>83</v>
      </c>
      <c r="BK1848" s="242">
        <f>ROUND(I1848*H1848,2)</f>
        <v>0</v>
      </c>
      <c r="BL1848" s="18" t="s">
        <v>379</v>
      </c>
      <c r="BM1848" s="241" t="s">
        <v>2119</v>
      </c>
    </row>
    <row r="1849" s="2" customFormat="1" ht="24.15" customHeight="1">
      <c r="A1849" s="39"/>
      <c r="B1849" s="40"/>
      <c r="C1849" s="230" t="s">
        <v>2120</v>
      </c>
      <c r="D1849" s="230" t="s">
        <v>276</v>
      </c>
      <c r="E1849" s="231" t="s">
        <v>2121</v>
      </c>
      <c r="F1849" s="232" t="s">
        <v>2122</v>
      </c>
      <c r="G1849" s="233" t="s">
        <v>604</v>
      </c>
      <c r="H1849" s="234">
        <v>2</v>
      </c>
      <c r="I1849" s="235"/>
      <c r="J1849" s="236">
        <f>ROUND(I1849*H1849,2)</f>
        <v>0</v>
      </c>
      <c r="K1849" s="232" t="s">
        <v>280</v>
      </c>
      <c r="L1849" s="45"/>
      <c r="M1849" s="237" t="s">
        <v>1</v>
      </c>
      <c r="N1849" s="238" t="s">
        <v>41</v>
      </c>
      <c r="O1849" s="92"/>
      <c r="P1849" s="239">
        <f>O1849*H1849</f>
        <v>0</v>
      </c>
      <c r="Q1849" s="239">
        <v>0</v>
      </c>
      <c r="R1849" s="239">
        <f>Q1849*H1849</f>
        <v>0</v>
      </c>
      <c r="S1849" s="239">
        <v>0</v>
      </c>
      <c r="T1849" s="240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241" t="s">
        <v>379</v>
      </c>
      <c r="AT1849" s="241" t="s">
        <v>276</v>
      </c>
      <c r="AU1849" s="241" t="s">
        <v>85</v>
      </c>
      <c r="AY1849" s="18" t="s">
        <v>274</v>
      </c>
      <c r="BE1849" s="242">
        <f>IF(N1849="základní",J1849,0)</f>
        <v>0</v>
      </c>
      <c r="BF1849" s="242">
        <f>IF(N1849="snížená",J1849,0)</f>
        <v>0</v>
      </c>
      <c r="BG1849" s="242">
        <f>IF(N1849="zákl. přenesená",J1849,0)</f>
        <v>0</v>
      </c>
      <c r="BH1849" s="242">
        <f>IF(N1849="sníž. přenesená",J1849,0)</f>
        <v>0</v>
      </c>
      <c r="BI1849" s="242">
        <f>IF(N1849="nulová",J1849,0)</f>
        <v>0</v>
      </c>
      <c r="BJ1849" s="18" t="s">
        <v>83</v>
      </c>
      <c r="BK1849" s="242">
        <f>ROUND(I1849*H1849,2)</f>
        <v>0</v>
      </c>
      <c r="BL1849" s="18" t="s">
        <v>379</v>
      </c>
      <c r="BM1849" s="241" t="s">
        <v>2123</v>
      </c>
    </row>
    <row r="1850" s="13" customFormat="1">
      <c r="A1850" s="13"/>
      <c r="B1850" s="243"/>
      <c r="C1850" s="244"/>
      <c r="D1850" s="245" t="s">
        <v>283</v>
      </c>
      <c r="E1850" s="246" t="s">
        <v>1</v>
      </c>
      <c r="F1850" s="247" t="s">
        <v>2124</v>
      </c>
      <c r="G1850" s="244"/>
      <c r="H1850" s="248">
        <v>2</v>
      </c>
      <c r="I1850" s="249"/>
      <c r="J1850" s="244"/>
      <c r="K1850" s="244"/>
      <c r="L1850" s="250"/>
      <c r="M1850" s="251"/>
      <c r="N1850" s="252"/>
      <c r="O1850" s="252"/>
      <c r="P1850" s="252"/>
      <c r="Q1850" s="252"/>
      <c r="R1850" s="252"/>
      <c r="S1850" s="252"/>
      <c r="T1850" s="25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4" t="s">
        <v>283</v>
      </c>
      <c r="AU1850" s="254" t="s">
        <v>85</v>
      </c>
      <c r="AV1850" s="13" t="s">
        <v>85</v>
      </c>
      <c r="AW1850" s="13" t="s">
        <v>32</v>
      </c>
      <c r="AX1850" s="13" t="s">
        <v>76</v>
      </c>
      <c r="AY1850" s="254" t="s">
        <v>274</v>
      </c>
    </row>
    <row r="1851" s="14" customFormat="1">
      <c r="A1851" s="14"/>
      <c r="B1851" s="255"/>
      <c r="C1851" s="256"/>
      <c r="D1851" s="245" t="s">
        <v>283</v>
      </c>
      <c r="E1851" s="257" t="s">
        <v>1</v>
      </c>
      <c r="F1851" s="258" t="s">
        <v>285</v>
      </c>
      <c r="G1851" s="256"/>
      <c r="H1851" s="259">
        <v>2</v>
      </c>
      <c r="I1851" s="260"/>
      <c r="J1851" s="256"/>
      <c r="K1851" s="256"/>
      <c r="L1851" s="261"/>
      <c r="M1851" s="262"/>
      <c r="N1851" s="263"/>
      <c r="O1851" s="263"/>
      <c r="P1851" s="263"/>
      <c r="Q1851" s="263"/>
      <c r="R1851" s="263"/>
      <c r="S1851" s="263"/>
      <c r="T1851" s="26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65" t="s">
        <v>283</v>
      </c>
      <c r="AU1851" s="265" t="s">
        <v>85</v>
      </c>
      <c r="AV1851" s="14" t="s">
        <v>106</v>
      </c>
      <c r="AW1851" s="14" t="s">
        <v>32</v>
      </c>
      <c r="AX1851" s="14" t="s">
        <v>76</v>
      </c>
      <c r="AY1851" s="265" t="s">
        <v>274</v>
      </c>
    </row>
    <row r="1852" s="15" customFormat="1">
      <c r="A1852" s="15"/>
      <c r="B1852" s="266"/>
      <c r="C1852" s="267"/>
      <c r="D1852" s="245" t="s">
        <v>283</v>
      </c>
      <c r="E1852" s="268" t="s">
        <v>1</v>
      </c>
      <c r="F1852" s="269" t="s">
        <v>286</v>
      </c>
      <c r="G1852" s="267"/>
      <c r="H1852" s="270">
        <v>2</v>
      </c>
      <c r="I1852" s="271"/>
      <c r="J1852" s="267"/>
      <c r="K1852" s="267"/>
      <c r="L1852" s="272"/>
      <c r="M1852" s="273"/>
      <c r="N1852" s="274"/>
      <c r="O1852" s="274"/>
      <c r="P1852" s="274"/>
      <c r="Q1852" s="274"/>
      <c r="R1852" s="274"/>
      <c r="S1852" s="274"/>
      <c r="T1852" s="27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76" t="s">
        <v>283</v>
      </c>
      <c r="AU1852" s="276" t="s">
        <v>85</v>
      </c>
      <c r="AV1852" s="15" t="s">
        <v>281</v>
      </c>
      <c r="AW1852" s="15" t="s">
        <v>32</v>
      </c>
      <c r="AX1852" s="15" t="s">
        <v>83</v>
      </c>
      <c r="AY1852" s="276" t="s">
        <v>274</v>
      </c>
    </row>
    <row r="1853" s="2" customFormat="1" ht="24.15" customHeight="1">
      <c r="A1853" s="39"/>
      <c r="B1853" s="40"/>
      <c r="C1853" s="287" t="s">
        <v>2125</v>
      </c>
      <c r="D1853" s="287" t="s">
        <v>385</v>
      </c>
      <c r="E1853" s="288" t="s">
        <v>2126</v>
      </c>
      <c r="F1853" s="289" t="s">
        <v>2127</v>
      </c>
      <c r="G1853" s="290" t="s">
        <v>398</v>
      </c>
      <c r="H1853" s="291">
        <v>2.7000000000000002</v>
      </c>
      <c r="I1853" s="292"/>
      <c r="J1853" s="293">
        <f>ROUND(I1853*H1853,2)</f>
        <v>0</v>
      </c>
      <c r="K1853" s="289" t="s">
        <v>280</v>
      </c>
      <c r="L1853" s="294"/>
      <c r="M1853" s="295" t="s">
        <v>1</v>
      </c>
      <c r="N1853" s="296" t="s">
        <v>41</v>
      </c>
      <c r="O1853" s="92"/>
      <c r="P1853" s="239">
        <f>O1853*H1853</f>
        <v>0</v>
      </c>
      <c r="Q1853" s="239">
        <v>0.0030000000000000001</v>
      </c>
      <c r="R1853" s="239">
        <f>Q1853*H1853</f>
        <v>0.0081000000000000013</v>
      </c>
      <c r="S1853" s="239">
        <v>0</v>
      </c>
      <c r="T1853" s="240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41" t="s">
        <v>510</v>
      </c>
      <c r="AT1853" s="241" t="s">
        <v>385</v>
      </c>
      <c r="AU1853" s="241" t="s">
        <v>85</v>
      </c>
      <c r="AY1853" s="18" t="s">
        <v>274</v>
      </c>
      <c r="BE1853" s="242">
        <f>IF(N1853="základní",J1853,0)</f>
        <v>0</v>
      </c>
      <c r="BF1853" s="242">
        <f>IF(N1853="snížená",J1853,0)</f>
        <v>0</v>
      </c>
      <c r="BG1853" s="242">
        <f>IF(N1853="zákl. přenesená",J1853,0)</f>
        <v>0</v>
      </c>
      <c r="BH1853" s="242">
        <f>IF(N1853="sníž. přenesená",J1853,0)</f>
        <v>0</v>
      </c>
      <c r="BI1853" s="242">
        <f>IF(N1853="nulová",J1853,0)</f>
        <v>0</v>
      </c>
      <c r="BJ1853" s="18" t="s">
        <v>83</v>
      </c>
      <c r="BK1853" s="242">
        <f>ROUND(I1853*H1853,2)</f>
        <v>0</v>
      </c>
      <c r="BL1853" s="18" t="s">
        <v>379</v>
      </c>
      <c r="BM1853" s="241" t="s">
        <v>2128</v>
      </c>
    </row>
    <row r="1854" s="13" customFormat="1">
      <c r="A1854" s="13"/>
      <c r="B1854" s="243"/>
      <c r="C1854" s="244"/>
      <c r="D1854" s="245" t="s">
        <v>283</v>
      </c>
      <c r="E1854" s="246" t="s">
        <v>1</v>
      </c>
      <c r="F1854" s="247" t="s">
        <v>2129</v>
      </c>
      <c r="G1854" s="244"/>
      <c r="H1854" s="248">
        <v>2.7000000000000002</v>
      </c>
      <c r="I1854" s="249"/>
      <c r="J1854" s="244"/>
      <c r="K1854" s="244"/>
      <c r="L1854" s="250"/>
      <c r="M1854" s="251"/>
      <c r="N1854" s="252"/>
      <c r="O1854" s="252"/>
      <c r="P1854" s="252"/>
      <c r="Q1854" s="252"/>
      <c r="R1854" s="252"/>
      <c r="S1854" s="252"/>
      <c r="T1854" s="25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4" t="s">
        <v>283</v>
      </c>
      <c r="AU1854" s="254" t="s">
        <v>85</v>
      </c>
      <c r="AV1854" s="13" t="s">
        <v>85</v>
      </c>
      <c r="AW1854" s="13" t="s">
        <v>32</v>
      </c>
      <c r="AX1854" s="13" t="s">
        <v>76</v>
      </c>
      <c r="AY1854" s="254" t="s">
        <v>274</v>
      </c>
    </row>
    <row r="1855" s="14" customFormat="1">
      <c r="A1855" s="14"/>
      <c r="B1855" s="255"/>
      <c r="C1855" s="256"/>
      <c r="D1855" s="245" t="s">
        <v>283</v>
      </c>
      <c r="E1855" s="257" t="s">
        <v>1</v>
      </c>
      <c r="F1855" s="258" t="s">
        <v>285</v>
      </c>
      <c r="G1855" s="256"/>
      <c r="H1855" s="259">
        <v>2.7000000000000002</v>
      </c>
      <c r="I1855" s="260"/>
      <c r="J1855" s="256"/>
      <c r="K1855" s="256"/>
      <c r="L1855" s="261"/>
      <c r="M1855" s="262"/>
      <c r="N1855" s="263"/>
      <c r="O1855" s="263"/>
      <c r="P1855" s="263"/>
      <c r="Q1855" s="263"/>
      <c r="R1855" s="263"/>
      <c r="S1855" s="263"/>
      <c r="T1855" s="26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5" t="s">
        <v>283</v>
      </c>
      <c r="AU1855" s="265" t="s">
        <v>85</v>
      </c>
      <c r="AV1855" s="14" t="s">
        <v>106</v>
      </c>
      <c r="AW1855" s="14" t="s">
        <v>32</v>
      </c>
      <c r="AX1855" s="14" t="s">
        <v>76</v>
      </c>
      <c r="AY1855" s="265" t="s">
        <v>274</v>
      </c>
    </row>
    <row r="1856" s="15" customFormat="1">
      <c r="A1856" s="15"/>
      <c r="B1856" s="266"/>
      <c r="C1856" s="267"/>
      <c r="D1856" s="245" t="s">
        <v>283</v>
      </c>
      <c r="E1856" s="268" t="s">
        <v>1</v>
      </c>
      <c r="F1856" s="269" t="s">
        <v>286</v>
      </c>
      <c r="G1856" s="267"/>
      <c r="H1856" s="270">
        <v>2.7000000000000002</v>
      </c>
      <c r="I1856" s="271"/>
      <c r="J1856" s="267"/>
      <c r="K1856" s="267"/>
      <c r="L1856" s="272"/>
      <c r="M1856" s="273"/>
      <c r="N1856" s="274"/>
      <c r="O1856" s="274"/>
      <c r="P1856" s="274"/>
      <c r="Q1856" s="274"/>
      <c r="R1856" s="274"/>
      <c r="S1856" s="274"/>
      <c r="T1856" s="27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76" t="s">
        <v>283</v>
      </c>
      <c r="AU1856" s="276" t="s">
        <v>85</v>
      </c>
      <c r="AV1856" s="15" t="s">
        <v>281</v>
      </c>
      <c r="AW1856" s="15" t="s">
        <v>32</v>
      </c>
      <c r="AX1856" s="15" t="s">
        <v>83</v>
      </c>
      <c r="AY1856" s="276" t="s">
        <v>274</v>
      </c>
    </row>
    <row r="1857" s="2" customFormat="1" ht="24.15" customHeight="1">
      <c r="A1857" s="39"/>
      <c r="B1857" s="40"/>
      <c r="C1857" s="287" t="s">
        <v>2130</v>
      </c>
      <c r="D1857" s="287" t="s">
        <v>385</v>
      </c>
      <c r="E1857" s="288" t="s">
        <v>2131</v>
      </c>
      <c r="F1857" s="289" t="s">
        <v>2132</v>
      </c>
      <c r="G1857" s="290" t="s">
        <v>604</v>
      </c>
      <c r="H1857" s="291">
        <v>4</v>
      </c>
      <c r="I1857" s="292"/>
      <c r="J1857" s="293">
        <f>ROUND(I1857*H1857,2)</f>
        <v>0</v>
      </c>
      <c r="K1857" s="289" t="s">
        <v>280</v>
      </c>
      <c r="L1857" s="294"/>
      <c r="M1857" s="295" t="s">
        <v>1</v>
      </c>
      <c r="N1857" s="296" t="s">
        <v>41</v>
      </c>
      <c r="O1857" s="92"/>
      <c r="P1857" s="239">
        <f>O1857*H1857</f>
        <v>0</v>
      </c>
      <c r="Q1857" s="239">
        <v>6.0000000000000002E-05</v>
      </c>
      <c r="R1857" s="239">
        <f>Q1857*H1857</f>
        <v>0.00024000000000000001</v>
      </c>
      <c r="S1857" s="239">
        <v>0</v>
      </c>
      <c r="T1857" s="240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41" t="s">
        <v>510</v>
      </c>
      <c r="AT1857" s="241" t="s">
        <v>385</v>
      </c>
      <c r="AU1857" s="241" t="s">
        <v>85</v>
      </c>
      <c r="AY1857" s="18" t="s">
        <v>274</v>
      </c>
      <c r="BE1857" s="242">
        <f>IF(N1857="základní",J1857,0)</f>
        <v>0</v>
      </c>
      <c r="BF1857" s="242">
        <f>IF(N1857="snížená",J1857,0)</f>
        <v>0</v>
      </c>
      <c r="BG1857" s="242">
        <f>IF(N1857="zákl. přenesená",J1857,0)</f>
        <v>0</v>
      </c>
      <c r="BH1857" s="242">
        <f>IF(N1857="sníž. přenesená",J1857,0)</f>
        <v>0</v>
      </c>
      <c r="BI1857" s="242">
        <f>IF(N1857="nulová",J1857,0)</f>
        <v>0</v>
      </c>
      <c r="BJ1857" s="18" t="s">
        <v>83</v>
      </c>
      <c r="BK1857" s="242">
        <f>ROUND(I1857*H1857,2)</f>
        <v>0</v>
      </c>
      <c r="BL1857" s="18" t="s">
        <v>379</v>
      </c>
      <c r="BM1857" s="241" t="s">
        <v>2133</v>
      </c>
    </row>
    <row r="1858" s="2" customFormat="1" ht="24.15" customHeight="1">
      <c r="A1858" s="39"/>
      <c r="B1858" s="40"/>
      <c r="C1858" s="230" t="s">
        <v>2134</v>
      </c>
      <c r="D1858" s="230" t="s">
        <v>276</v>
      </c>
      <c r="E1858" s="231" t="s">
        <v>2135</v>
      </c>
      <c r="F1858" s="232" t="s">
        <v>2136</v>
      </c>
      <c r="G1858" s="233" t="s">
        <v>604</v>
      </c>
      <c r="H1858" s="234">
        <v>2</v>
      </c>
      <c r="I1858" s="235"/>
      <c r="J1858" s="236">
        <f>ROUND(I1858*H1858,2)</f>
        <v>0</v>
      </c>
      <c r="K1858" s="232" t="s">
        <v>280</v>
      </c>
      <c r="L1858" s="45"/>
      <c r="M1858" s="237" t="s">
        <v>1</v>
      </c>
      <c r="N1858" s="238" t="s">
        <v>41</v>
      </c>
      <c r="O1858" s="92"/>
      <c r="P1858" s="239">
        <f>O1858*H1858</f>
        <v>0</v>
      </c>
      <c r="Q1858" s="239">
        <v>0</v>
      </c>
      <c r="R1858" s="239">
        <f>Q1858*H1858</f>
        <v>0</v>
      </c>
      <c r="S1858" s="239">
        <v>0</v>
      </c>
      <c r="T1858" s="240">
        <f>S1858*H1858</f>
        <v>0</v>
      </c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R1858" s="241" t="s">
        <v>379</v>
      </c>
      <c r="AT1858" s="241" t="s">
        <v>276</v>
      </c>
      <c r="AU1858" s="241" t="s">
        <v>85</v>
      </c>
      <c r="AY1858" s="18" t="s">
        <v>274</v>
      </c>
      <c r="BE1858" s="242">
        <f>IF(N1858="základní",J1858,0)</f>
        <v>0</v>
      </c>
      <c r="BF1858" s="242">
        <f>IF(N1858="snížená",J1858,0)</f>
        <v>0</v>
      </c>
      <c r="BG1858" s="242">
        <f>IF(N1858="zákl. přenesená",J1858,0)</f>
        <v>0</v>
      </c>
      <c r="BH1858" s="242">
        <f>IF(N1858="sníž. přenesená",J1858,0)</f>
        <v>0</v>
      </c>
      <c r="BI1858" s="242">
        <f>IF(N1858="nulová",J1858,0)</f>
        <v>0</v>
      </c>
      <c r="BJ1858" s="18" t="s">
        <v>83</v>
      </c>
      <c r="BK1858" s="242">
        <f>ROUND(I1858*H1858,2)</f>
        <v>0</v>
      </c>
      <c r="BL1858" s="18" t="s">
        <v>379</v>
      </c>
      <c r="BM1858" s="241" t="s">
        <v>2137</v>
      </c>
    </row>
    <row r="1859" s="13" customFormat="1">
      <c r="A1859" s="13"/>
      <c r="B1859" s="243"/>
      <c r="C1859" s="244"/>
      <c r="D1859" s="245" t="s">
        <v>283</v>
      </c>
      <c r="E1859" s="246" t="s">
        <v>1</v>
      </c>
      <c r="F1859" s="247" t="s">
        <v>2138</v>
      </c>
      <c r="G1859" s="244"/>
      <c r="H1859" s="248">
        <v>2</v>
      </c>
      <c r="I1859" s="249"/>
      <c r="J1859" s="244"/>
      <c r="K1859" s="244"/>
      <c r="L1859" s="250"/>
      <c r="M1859" s="251"/>
      <c r="N1859" s="252"/>
      <c r="O1859" s="252"/>
      <c r="P1859" s="252"/>
      <c r="Q1859" s="252"/>
      <c r="R1859" s="252"/>
      <c r="S1859" s="252"/>
      <c r="T1859" s="25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4" t="s">
        <v>283</v>
      </c>
      <c r="AU1859" s="254" t="s">
        <v>85</v>
      </c>
      <c r="AV1859" s="13" t="s">
        <v>85</v>
      </c>
      <c r="AW1859" s="13" t="s">
        <v>32</v>
      </c>
      <c r="AX1859" s="13" t="s">
        <v>76</v>
      </c>
      <c r="AY1859" s="254" t="s">
        <v>274</v>
      </c>
    </row>
    <row r="1860" s="14" customFormat="1">
      <c r="A1860" s="14"/>
      <c r="B1860" s="255"/>
      <c r="C1860" s="256"/>
      <c r="D1860" s="245" t="s">
        <v>283</v>
      </c>
      <c r="E1860" s="257" t="s">
        <v>1</v>
      </c>
      <c r="F1860" s="258" t="s">
        <v>285</v>
      </c>
      <c r="G1860" s="256"/>
      <c r="H1860" s="259">
        <v>2</v>
      </c>
      <c r="I1860" s="260"/>
      <c r="J1860" s="256"/>
      <c r="K1860" s="256"/>
      <c r="L1860" s="261"/>
      <c r="M1860" s="262"/>
      <c r="N1860" s="263"/>
      <c r="O1860" s="263"/>
      <c r="P1860" s="263"/>
      <c r="Q1860" s="263"/>
      <c r="R1860" s="263"/>
      <c r="S1860" s="263"/>
      <c r="T1860" s="26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65" t="s">
        <v>283</v>
      </c>
      <c r="AU1860" s="265" t="s">
        <v>85</v>
      </c>
      <c r="AV1860" s="14" t="s">
        <v>106</v>
      </c>
      <c r="AW1860" s="14" t="s">
        <v>32</v>
      </c>
      <c r="AX1860" s="14" t="s">
        <v>76</v>
      </c>
      <c r="AY1860" s="265" t="s">
        <v>274</v>
      </c>
    </row>
    <row r="1861" s="15" customFormat="1">
      <c r="A1861" s="15"/>
      <c r="B1861" s="266"/>
      <c r="C1861" s="267"/>
      <c r="D1861" s="245" t="s">
        <v>283</v>
      </c>
      <c r="E1861" s="268" t="s">
        <v>1</v>
      </c>
      <c r="F1861" s="269" t="s">
        <v>286</v>
      </c>
      <c r="G1861" s="267"/>
      <c r="H1861" s="270">
        <v>2</v>
      </c>
      <c r="I1861" s="271"/>
      <c r="J1861" s="267"/>
      <c r="K1861" s="267"/>
      <c r="L1861" s="272"/>
      <c r="M1861" s="273"/>
      <c r="N1861" s="274"/>
      <c r="O1861" s="274"/>
      <c r="P1861" s="274"/>
      <c r="Q1861" s="274"/>
      <c r="R1861" s="274"/>
      <c r="S1861" s="274"/>
      <c r="T1861" s="27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76" t="s">
        <v>283</v>
      </c>
      <c r="AU1861" s="276" t="s">
        <v>85</v>
      </c>
      <c r="AV1861" s="15" t="s">
        <v>281</v>
      </c>
      <c r="AW1861" s="15" t="s">
        <v>32</v>
      </c>
      <c r="AX1861" s="15" t="s">
        <v>83</v>
      </c>
      <c r="AY1861" s="276" t="s">
        <v>274</v>
      </c>
    </row>
    <row r="1862" s="2" customFormat="1" ht="24.15" customHeight="1">
      <c r="A1862" s="39"/>
      <c r="B1862" s="40"/>
      <c r="C1862" s="287" t="s">
        <v>2139</v>
      </c>
      <c r="D1862" s="287" t="s">
        <v>385</v>
      </c>
      <c r="E1862" s="288" t="s">
        <v>2126</v>
      </c>
      <c r="F1862" s="289" t="s">
        <v>2127</v>
      </c>
      <c r="G1862" s="290" t="s">
        <v>398</v>
      </c>
      <c r="H1862" s="291">
        <v>6.4359999999999999</v>
      </c>
      <c r="I1862" s="292"/>
      <c r="J1862" s="293">
        <f>ROUND(I1862*H1862,2)</f>
        <v>0</v>
      </c>
      <c r="K1862" s="289" t="s">
        <v>280</v>
      </c>
      <c r="L1862" s="294"/>
      <c r="M1862" s="295" t="s">
        <v>1</v>
      </c>
      <c r="N1862" s="296" t="s">
        <v>41</v>
      </c>
      <c r="O1862" s="92"/>
      <c r="P1862" s="239">
        <f>O1862*H1862</f>
        <v>0</v>
      </c>
      <c r="Q1862" s="239">
        <v>0.0030000000000000001</v>
      </c>
      <c r="R1862" s="239">
        <f>Q1862*H1862</f>
        <v>0.019307999999999999</v>
      </c>
      <c r="S1862" s="239">
        <v>0</v>
      </c>
      <c r="T1862" s="240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41" t="s">
        <v>510</v>
      </c>
      <c r="AT1862" s="241" t="s">
        <v>385</v>
      </c>
      <c r="AU1862" s="241" t="s">
        <v>85</v>
      </c>
      <c r="AY1862" s="18" t="s">
        <v>274</v>
      </c>
      <c r="BE1862" s="242">
        <f>IF(N1862="základní",J1862,0)</f>
        <v>0</v>
      </c>
      <c r="BF1862" s="242">
        <f>IF(N1862="snížená",J1862,0)</f>
        <v>0</v>
      </c>
      <c r="BG1862" s="242">
        <f>IF(N1862="zákl. přenesená",J1862,0)</f>
        <v>0</v>
      </c>
      <c r="BH1862" s="242">
        <f>IF(N1862="sníž. přenesená",J1862,0)</f>
        <v>0</v>
      </c>
      <c r="BI1862" s="242">
        <f>IF(N1862="nulová",J1862,0)</f>
        <v>0</v>
      </c>
      <c r="BJ1862" s="18" t="s">
        <v>83</v>
      </c>
      <c r="BK1862" s="242">
        <f>ROUND(I1862*H1862,2)</f>
        <v>0</v>
      </c>
      <c r="BL1862" s="18" t="s">
        <v>379</v>
      </c>
      <c r="BM1862" s="241" t="s">
        <v>2140</v>
      </c>
    </row>
    <row r="1863" s="13" customFormat="1">
      <c r="A1863" s="13"/>
      <c r="B1863" s="243"/>
      <c r="C1863" s="244"/>
      <c r="D1863" s="245" t="s">
        <v>283</v>
      </c>
      <c r="E1863" s="246" t="s">
        <v>1</v>
      </c>
      <c r="F1863" s="247" t="s">
        <v>2141</v>
      </c>
      <c r="G1863" s="244"/>
      <c r="H1863" s="248">
        <v>6.4359999999999999</v>
      </c>
      <c r="I1863" s="249"/>
      <c r="J1863" s="244"/>
      <c r="K1863" s="244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4" t="s">
        <v>283</v>
      </c>
      <c r="AU1863" s="254" t="s">
        <v>85</v>
      </c>
      <c r="AV1863" s="13" t="s">
        <v>85</v>
      </c>
      <c r="AW1863" s="13" t="s">
        <v>32</v>
      </c>
      <c r="AX1863" s="13" t="s">
        <v>76</v>
      </c>
      <c r="AY1863" s="254" t="s">
        <v>274</v>
      </c>
    </row>
    <row r="1864" s="14" customFormat="1">
      <c r="A1864" s="14"/>
      <c r="B1864" s="255"/>
      <c r="C1864" s="256"/>
      <c r="D1864" s="245" t="s">
        <v>283</v>
      </c>
      <c r="E1864" s="257" t="s">
        <v>1</v>
      </c>
      <c r="F1864" s="258" t="s">
        <v>285</v>
      </c>
      <c r="G1864" s="256"/>
      <c r="H1864" s="259">
        <v>6.4359999999999999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5" t="s">
        <v>283</v>
      </c>
      <c r="AU1864" s="265" t="s">
        <v>85</v>
      </c>
      <c r="AV1864" s="14" t="s">
        <v>106</v>
      </c>
      <c r="AW1864" s="14" t="s">
        <v>32</v>
      </c>
      <c r="AX1864" s="14" t="s">
        <v>76</v>
      </c>
      <c r="AY1864" s="265" t="s">
        <v>274</v>
      </c>
    </row>
    <row r="1865" s="15" customFormat="1">
      <c r="A1865" s="15"/>
      <c r="B1865" s="266"/>
      <c r="C1865" s="267"/>
      <c r="D1865" s="245" t="s">
        <v>283</v>
      </c>
      <c r="E1865" s="268" t="s">
        <v>1</v>
      </c>
      <c r="F1865" s="269" t="s">
        <v>286</v>
      </c>
      <c r="G1865" s="267"/>
      <c r="H1865" s="270">
        <v>6.4359999999999999</v>
      </c>
      <c r="I1865" s="271"/>
      <c r="J1865" s="267"/>
      <c r="K1865" s="267"/>
      <c r="L1865" s="272"/>
      <c r="M1865" s="273"/>
      <c r="N1865" s="274"/>
      <c r="O1865" s="274"/>
      <c r="P1865" s="274"/>
      <c r="Q1865" s="274"/>
      <c r="R1865" s="274"/>
      <c r="S1865" s="274"/>
      <c r="T1865" s="27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76" t="s">
        <v>283</v>
      </c>
      <c r="AU1865" s="276" t="s">
        <v>85</v>
      </c>
      <c r="AV1865" s="15" t="s">
        <v>281</v>
      </c>
      <c r="AW1865" s="15" t="s">
        <v>32</v>
      </c>
      <c r="AX1865" s="15" t="s">
        <v>83</v>
      </c>
      <c r="AY1865" s="276" t="s">
        <v>274</v>
      </c>
    </row>
    <row r="1866" s="2" customFormat="1" ht="24.15" customHeight="1">
      <c r="A1866" s="39"/>
      <c r="B1866" s="40"/>
      <c r="C1866" s="287" t="s">
        <v>2142</v>
      </c>
      <c r="D1866" s="287" t="s">
        <v>385</v>
      </c>
      <c r="E1866" s="288" t="s">
        <v>2131</v>
      </c>
      <c r="F1866" s="289" t="s">
        <v>2132</v>
      </c>
      <c r="G1866" s="290" t="s">
        <v>604</v>
      </c>
      <c r="H1866" s="291">
        <v>4</v>
      </c>
      <c r="I1866" s="292"/>
      <c r="J1866" s="293">
        <f>ROUND(I1866*H1866,2)</f>
        <v>0</v>
      </c>
      <c r="K1866" s="289" t="s">
        <v>280</v>
      </c>
      <c r="L1866" s="294"/>
      <c r="M1866" s="295" t="s">
        <v>1</v>
      </c>
      <c r="N1866" s="296" t="s">
        <v>41</v>
      </c>
      <c r="O1866" s="92"/>
      <c r="P1866" s="239">
        <f>O1866*H1866</f>
        <v>0</v>
      </c>
      <c r="Q1866" s="239">
        <v>6.0000000000000002E-05</v>
      </c>
      <c r="R1866" s="239">
        <f>Q1866*H1866</f>
        <v>0.00024000000000000001</v>
      </c>
      <c r="S1866" s="239">
        <v>0</v>
      </c>
      <c r="T1866" s="240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41" t="s">
        <v>510</v>
      </c>
      <c r="AT1866" s="241" t="s">
        <v>385</v>
      </c>
      <c r="AU1866" s="241" t="s">
        <v>85</v>
      </c>
      <c r="AY1866" s="18" t="s">
        <v>274</v>
      </c>
      <c r="BE1866" s="242">
        <f>IF(N1866="základní",J1866,0)</f>
        <v>0</v>
      </c>
      <c r="BF1866" s="242">
        <f>IF(N1866="snížená",J1866,0)</f>
        <v>0</v>
      </c>
      <c r="BG1866" s="242">
        <f>IF(N1866="zákl. přenesená",J1866,0)</f>
        <v>0</v>
      </c>
      <c r="BH1866" s="242">
        <f>IF(N1866="sníž. přenesená",J1866,0)</f>
        <v>0</v>
      </c>
      <c r="BI1866" s="242">
        <f>IF(N1866="nulová",J1866,0)</f>
        <v>0</v>
      </c>
      <c r="BJ1866" s="18" t="s">
        <v>83</v>
      </c>
      <c r="BK1866" s="242">
        <f>ROUND(I1866*H1866,2)</f>
        <v>0</v>
      </c>
      <c r="BL1866" s="18" t="s">
        <v>379</v>
      </c>
      <c r="BM1866" s="241" t="s">
        <v>2143</v>
      </c>
    </row>
    <row r="1867" s="2" customFormat="1" ht="24.15" customHeight="1">
      <c r="A1867" s="39"/>
      <c r="B1867" s="40"/>
      <c r="C1867" s="230" t="s">
        <v>2144</v>
      </c>
      <c r="D1867" s="230" t="s">
        <v>276</v>
      </c>
      <c r="E1867" s="231" t="s">
        <v>2145</v>
      </c>
      <c r="F1867" s="232" t="s">
        <v>2146</v>
      </c>
      <c r="G1867" s="233" t="s">
        <v>604</v>
      </c>
      <c r="H1867" s="234">
        <v>2</v>
      </c>
      <c r="I1867" s="235"/>
      <c r="J1867" s="236">
        <f>ROUND(I1867*H1867,2)</f>
        <v>0</v>
      </c>
      <c r="K1867" s="232" t="s">
        <v>280</v>
      </c>
      <c r="L1867" s="45"/>
      <c r="M1867" s="237" t="s">
        <v>1</v>
      </c>
      <c r="N1867" s="238" t="s">
        <v>41</v>
      </c>
      <c r="O1867" s="92"/>
      <c r="P1867" s="239">
        <f>O1867*H1867</f>
        <v>0</v>
      </c>
      <c r="Q1867" s="239">
        <v>0</v>
      </c>
      <c r="R1867" s="239">
        <f>Q1867*H1867</f>
        <v>0</v>
      </c>
      <c r="S1867" s="239">
        <v>0</v>
      </c>
      <c r="T1867" s="240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41" t="s">
        <v>379</v>
      </c>
      <c r="AT1867" s="241" t="s">
        <v>276</v>
      </c>
      <c r="AU1867" s="241" t="s">
        <v>85</v>
      </c>
      <c r="AY1867" s="18" t="s">
        <v>274</v>
      </c>
      <c r="BE1867" s="242">
        <f>IF(N1867="základní",J1867,0)</f>
        <v>0</v>
      </c>
      <c r="BF1867" s="242">
        <f>IF(N1867="snížená",J1867,0)</f>
        <v>0</v>
      </c>
      <c r="BG1867" s="242">
        <f>IF(N1867="zákl. přenesená",J1867,0)</f>
        <v>0</v>
      </c>
      <c r="BH1867" s="242">
        <f>IF(N1867="sníž. přenesená",J1867,0)</f>
        <v>0</v>
      </c>
      <c r="BI1867" s="242">
        <f>IF(N1867="nulová",J1867,0)</f>
        <v>0</v>
      </c>
      <c r="BJ1867" s="18" t="s">
        <v>83</v>
      </c>
      <c r="BK1867" s="242">
        <f>ROUND(I1867*H1867,2)</f>
        <v>0</v>
      </c>
      <c r="BL1867" s="18" t="s">
        <v>379</v>
      </c>
      <c r="BM1867" s="241" t="s">
        <v>2147</v>
      </c>
    </row>
    <row r="1868" s="13" customFormat="1">
      <c r="A1868" s="13"/>
      <c r="B1868" s="243"/>
      <c r="C1868" s="244"/>
      <c r="D1868" s="245" t="s">
        <v>283</v>
      </c>
      <c r="E1868" s="246" t="s">
        <v>1</v>
      </c>
      <c r="F1868" s="247" t="s">
        <v>2148</v>
      </c>
      <c r="G1868" s="244"/>
      <c r="H1868" s="248">
        <v>2</v>
      </c>
      <c r="I1868" s="249"/>
      <c r="J1868" s="244"/>
      <c r="K1868" s="244"/>
      <c r="L1868" s="250"/>
      <c r="M1868" s="251"/>
      <c r="N1868" s="252"/>
      <c r="O1868" s="252"/>
      <c r="P1868" s="252"/>
      <c r="Q1868" s="252"/>
      <c r="R1868" s="252"/>
      <c r="S1868" s="252"/>
      <c r="T1868" s="25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4" t="s">
        <v>283</v>
      </c>
      <c r="AU1868" s="254" t="s">
        <v>85</v>
      </c>
      <c r="AV1868" s="13" t="s">
        <v>85</v>
      </c>
      <c r="AW1868" s="13" t="s">
        <v>32</v>
      </c>
      <c r="AX1868" s="13" t="s">
        <v>76</v>
      </c>
      <c r="AY1868" s="254" t="s">
        <v>274</v>
      </c>
    </row>
    <row r="1869" s="14" customFormat="1">
      <c r="A1869" s="14"/>
      <c r="B1869" s="255"/>
      <c r="C1869" s="256"/>
      <c r="D1869" s="245" t="s">
        <v>283</v>
      </c>
      <c r="E1869" s="257" t="s">
        <v>1</v>
      </c>
      <c r="F1869" s="258" t="s">
        <v>285</v>
      </c>
      <c r="G1869" s="256"/>
      <c r="H1869" s="259">
        <v>2</v>
      </c>
      <c r="I1869" s="260"/>
      <c r="J1869" s="256"/>
      <c r="K1869" s="256"/>
      <c r="L1869" s="261"/>
      <c r="M1869" s="262"/>
      <c r="N1869" s="263"/>
      <c r="O1869" s="263"/>
      <c r="P1869" s="263"/>
      <c r="Q1869" s="263"/>
      <c r="R1869" s="263"/>
      <c r="S1869" s="263"/>
      <c r="T1869" s="26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5" t="s">
        <v>283</v>
      </c>
      <c r="AU1869" s="265" t="s">
        <v>85</v>
      </c>
      <c r="AV1869" s="14" t="s">
        <v>106</v>
      </c>
      <c r="AW1869" s="14" t="s">
        <v>32</v>
      </c>
      <c r="AX1869" s="14" t="s">
        <v>76</v>
      </c>
      <c r="AY1869" s="265" t="s">
        <v>274</v>
      </c>
    </row>
    <row r="1870" s="15" customFormat="1">
      <c r="A1870" s="15"/>
      <c r="B1870" s="266"/>
      <c r="C1870" s="267"/>
      <c r="D1870" s="245" t="s">
        <v>283</v>
      </c>
      <c r="E1870" s="268" t="s">
        <v>1</v>
      </c>
      <c r="F1870" s="269" t="s">
        <v>286</v>
      </c>
      <c r="G1870" s="267"/>
      <c r="H1870" s="270">
        <v>2</v>
      </c>
      <c r="I1870" s="271"/>
      <c r="J1870" s="267"/>
      <c r="K1870" s="267"/>
      <c r="L1870" s="272"/>
      <c r="M1870" s="273"/>
      <c r="N1870" s="274"/>
      <c r="O1870" s="274"/>
      <c r="P1870" s="274"/>
      <c r="Q1870" s="274"/>
      <c r="R1870" s="274"/>
      <c r="S1870" s="274"/>
      <c r="T1870" s="27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76" t="s">
        <v>283</v>
      </c>
      <c r="AU1870" s="276" t="s">
        <v>85</v>
      </c>
      <c r="AV1870" s="15" t="s">
        <v>281</v>
      </c>
      <c r="AW1870" s="15" t="s">
        <v>32</v>
      </c>
      <c r="AX1870" s="15" t="s">
        <v>83</v>
      </c>
      <c r="AY1870" s="276" t="s">
        <v>274</v>
      </c>
    </row>
    <row r="1871" s="2" customFormat="1" ht="24.15" customHeight="1">
      <c r="A1871" s="39"/>
      <c r="B1871" s="40"/>
      <c r="C1871" s="287" t="s">
        <v>2149</v>
      </c>
      <c r="D1871" s="287" t="s">
        <v>385</v>
      </c>
      <c r="E1871" s="288" t="s">
        <v>2150</v>
      </c>
      <c r="F1871" s="289" t="s">
        <v>2151</v>
      </c>
      <c r="G1871" s="290" t="s">
        <v>398</v>
      </c>
      <c r="H1871" s="291">
        <v>2.3999999999999999</v>
      </c>
      <c r="I1871" s="292"/>
      <c r="J1871" s="293">
        <f>ROUND(I1871*H1871,2)</f>
        <v>0</v>
      </c>
      <c r="K1871" s="289" t="s">
        <v>280</v>
      </c>
      <c r="L1871" s="294"/>
      <c r="M1871" s="295" t="s">
        <v>1</v>
      </c>
      <c r="N1871" s="296" t="s">
        <v>41</v>
      </c>
      <c r="O1871" s="92"/>
      <c r="P1871" s="239">
        <f>O1871*H1871</f>
        <v>0</v>
      </c>
      <c r="Q1871" s="239">
        <v>0.0060000000000000001</v>
      </c>
      <c r="R1871" s="239">
        <f>Q1871*H1871</f>
        <v>0.0144</v>
      </c>
      <c r="S1871" s="239">
        <v>0</v>
      </c>
      <c r="T1871" s="240">
        <f>S1871*H1871</f>
        <v>0</v>
      </c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R1871" s="241" t="s">
        <v>510</v>
      </c>
      <c r="AT1871" s="241" t="s">
        <v>385</v>
      </c>
      <c r="AU1871" s="241" t="s">
        <v>85</v>
      </c>
      <c r="AY1871" s="18" t="s">
        <v>274</v>
      </c>
      <c r="BE1871" s="242">
        <f>IF(N1871="základní",J1871,0)</f>
        <v>0</v>
      </c>
      <c r="BF1871" s="242">
        <f>IF(N1871="snížená",J1871,0)</f>
        <v>0</v>
      </c>
      <c r="BG1871" s="242">
        <f>IF(N1871="zákl. přenesená",J1871,0)</f>
        <v>0</v>
      </c>
      <c r="BH1871" s="242">
        <f>IF(N1871="sníž. přenesená",J1871,0)</f>
        <v>0</v>
      </c>
      <c r="BI1871" s="242">
        <f>IF(N1871="nulová",J1871,0)</f>
        <v>0</v>
      </c>
      <c r="BJ1871" s="18" t="s">
        <v>83</v>
      </c>
      <c r="BK1871" s="242">
        <f>ROUND(I1871*H1871,2)</f>
        <v>0</v>
      </c>
      <c r="BL1871" s="18" t="s">
        <v>379</v>
      </c>
      <c r="BM1871" s="241" t="s">
        <v>2152</v>
      </c>
    </row>
    <row r="1872" s="13" customFormat="1">
      <c r="A1872" s="13"/>
      <c r="B1872" s="243"/>
      <c r="C1872" s="244"/>
      <c r="D1872" s="245" t="s">
        <v>283</v>
      </c>
      <c r="E1872" s="246" t="s">
        <v>1</v>
      </c>
      <c r="F1872" s="247" t="s">
        <v>2153</v>
      </c>
      <c r="G1872" s="244"/>
      <c r="H1872" s="248">
        <v>2.3999999999999999</v>
      </c>
      <c r="I1872" s="249"/>
      <c r="J1872" s="244"/>
      <c r="K1872" s="244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4" t="s">
        <v>283</v>
      </c>
      <c r="AU1872" s="254" t="s">
        <v>85</v>
      </c>
      <c r="AV1872" s="13" t="s">
        <v>85</v>
      </c>
      <c r="AW1872" s="13" t="s">
        <v>32</v>
      </c>
      <c r="AX1872" s="13" t="s">
        <v>76</v>
      </c>
      <c r="AY1872" s="254" t="s">
        <v>274</v>
      </c>
    </row>
    <row r="1873" s="14" customFormat="1">
      <c r="A1873" s="14"/>
      <c r="B1873" s="255"/>
      <c r="C1873" s="256"/>
      <c r="D1873" s="245" t="s">
        <v>283</v>
      </c>
      <c r="E1873" s="257" t="s">
        <v>1</v>
      </c>
      <c r="F1873" s="258" t="s">
        <v>285</v>
      </c>
      <c r="G1873" s="256"/>
      <c r="H1873" s="259">
        <v>2.3999999999999999</v>
      </c>
      <c r="I1873" s="260"/>
      <c r="J1873" s="256"/>
      <c r="K1873" s="256"/>
      <c r="L1873" s="261"/>
      <c r="M1873" s="262"/>
      <c r="N1873" s="263"/>
      <c r="O1873" s="263"/>
      <c r="P1873" s="263"/>
      <c r="Q1873" s="263"/>
      <c r="R1873" s="263"/>
      <c r="S1873" s="263"/>
      <c r="T1873" s="26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5" t="s">
        <v>283</v>
      </c>
      <c r="AU1873" s="265" t="s">
        <v>85</v>
      </c>
      <c r="AV1873" s="14" t="s">
        <v>106</v>
      </c>
      <c r="AW1873" s="14" t="s">
        <v>32</v>
      </c>
      <c r="AX1873" s="14" t="s">
        <v>76</v>
      </c>
      <c r="AY1873" s="265" t="s">
        <v>274</v>
      </c>
    </row>
    <row r="1874" s="15" customFormat="1">
      <c r="A1874" s="15"/>
      <c r="B1874" s="266"/>
      <c r="C1874" s="267"/>
      <c r="D1874" s="245" t="s">
        <v>283</v>
      </c>
      <c r="E1874" s="268" t="s">
        <v>1</v>
      </c>
      <c r="F1874" s="269" t="s">
        <v>286</v>
      </c>
      <c r="G1874" s="267"/>
      <c r="H1874" s="270">
        <v>2.3999999999999999</v>
      </c>
      <c r="I1874" s="271"/>
      <c r="J1874" s="267"/>
      <c r="K1874" s="267"/>
      <c r="L1874" s="272"/>
      <c r="M1874" s="273"/>
      <c r="N1874" s="274"/>
      <c r="O1874" s="274"/>
      <c r="P1874" s="274"/>
      <c r="Q1874" s="274"/>
      <c r="R1874" s="274"/>
      <c r="S1874" s="274"/>
      <c r="T1874" s="27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76" t="s">
        <v>283</v>
      </c>
      <c r="AU1874" s="276" t="s">
        <v>85</v>
      </c>
      <c r="AV1874" s="15" t="s">
        <v>281</v>
      </c>
      <c r="AW1874" s="15" t="s">
        <v>32</v>
      </c>
      <c r="AX1874" s="15" t="s">
        <v>83</v>
      </c>
      <c r="AY1874" s="276" t="s">
        <v>274</v>
      </c>
    </row>
    <row r="1875" s="2" customFormat="1" ht="24.15" customHeight="1">
      <c r="A1875" s="39"/>
      <c r="B1875" s="40"/>
      <c r="C1875" s="287" t="s">
        <v>2154</v>
      </c>
      <c r="D1875" s="287" t="s">
        <v>385</v>
      </c>
      <c r="E1875" s="288" t="s">
        <v>2131</v>
      </c>
      <c r="F1875" s="289" t="s">
        <v>2132</v>
      </c>
      <c r="G1875" s="290" t="s">
        <v>604</v>
      </c>
      <c r="H1875" s="291">
        <v>4</v>
      </c>
      <c r="I1875" s="292"/>
      <c r="J1875" s="293">
        <f>ROUND(I1875*H1875,2)</f>
        <v>0</v>
      </c>
      <c r="K1875" s="289" t="s">
        <v>280</v>
      </c>
      <c r="L1875" s="294"/>
      <c r="M1875" s="295" t="s">
        <v>1</v>
      </c>
      <c r="N1875" s="296" t="s">
        <v>41</v>
      </c>
      <c r="O1875" s="92"/>
      <c r="P1875" s="239">
        <f>O1875*H1875</f>
        <v>0</v>
      </c>
      <c r="Q1875" s="239">
        <v>6.0000000000000002E-05</v>
      </c>
      <c r="R1875" s="239">
        <f>Q1875*H1875</f>
        <v>0.00024000000000000001</v>
      </c>
      <c r="S1875" s="239">
        <v>0</v>
      </c>
      <c r="T1875" s="240">
        <f>S1875*H1875</f>
        <v>0</v>
      </c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R1875" s="241" t="s">
        <v>510</v>
      </c>
      <c r="AT1875" s="241" t="s">
        <v>385</v>
      </c>
      <c r="AU1875" s="241" t="s">
        <v>85</v>
      </c>
      <c r="AY1875" s="18" t="s">
        <v>274</v>
      </c>
      <c r="BE1875" s="242">
        <f>IF(N1875="základní",J1875,0)</f>
        <v>0</v>
      </c>
      <c r="BF1875" s="242">
        <f>IF(N1875="snížená",J1875,0)</f>
        <v>0</v>
      </c>
      <c r="BG1875" s="242">
        <f>IF(N1875="zákl. přenesená",J1875,0)</f>
        <v>0</v>
      </c>
      <c r="BH1875" s="242">
        <f>IF(N1875="sníž. přenesená",J1875,0)</f>
        <v>0</v>
      </c>
      <c r="BI1875" s="242">
        <f>IF(N1875="nulová",J1875,0)</f>
        <v>0</v>
      </c>
      <c r="BJ1875" s="18" t="s">
        <v>83</v>
      </c>
      <c r="BK1875" s="242">
        <f>ROUND(I1875*H1875,2)</f>
        <v>0</v>
      </c>
      <c r="BL1875" s="18" t="s">
        <v>379</v>
      </c>
      <c r="BM1875" s="241" t="s">
        <v>2155</v>
      </c>
    </row>
    <row r="1876" s="2" customFormat="1" ht="24.15" customHeight="1">
      <c r="A1876" s="39"/>
      <c r="B1876" s="40"/>
      <c r="C1876" s="230" t="s">
        <v>2156</v>
      </c>
      <c r="D1876" s="230" t="s">
        <v>276</v>
      </c>
      <c r="E1876" s="231" t="s">
        <v>2157</v>
      </c>
      <c r="F1876" s="232" t="s">
        <v>2158</v>
      </c>
      <c r="G1876" s="233" t="s">
        <v>604</v>
      </c>
      <c r="H1876" s="234">
        <v>13</v>
      </c>
      <c r="I1876" s="235"/>
      <c r="J1876" s="236">
        <f>ROUND(I1876*H1876,2)</f>
        <v>0</v>
      </c>
      <c r="K1876" s="232" t="s">
        <v>280</v>
      </c>
      <c r="L1876" s="45"/>
      <c r="M1876" s="237" t="s">
        <v>1</v>
      </c>
      <c r="N1876" s="238" t="s">
        <v>41</v>
      </c>
      <c r="O1876" s="92"/>
      <c r="P1876" s="239">
        <f>O1876*H1876</f>
        <v>0</v>
      </c>
      <c r="Q1876" s="239">
        <v>0</v>
      </c>
      <c r="R1876" s="239">
        <f>Q1876*H1876</f>
        <v>0</v>
      </c>
      <c r="S1876" s="239">
        <v>0</v>
      </c>
      <c r="T1876" s="240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41" t="s">
        <v>379</v>
      </c>
      <c r="AT1876" s="241" t="s">
        <v>276</v>
      </c>
      <c r="AU1876" s="241" t="s">
        <v>85</v>
      </c>
      <c r="AY1876" s="18" t="s">
        <v>274</v>
      </c>
      <c r="BE1876" s="242">
        <f>IF(N1876="základní",J1876,0)</f>
        <v>0</v>
      </c>
      <c r="BF1876" s="242">
        <f>IF(N1876="snížená",J1876,0)</f>
        <v>0</v>
      </c>
      <c r="BG1876" s="242">
        <f>IF(N1876="zákl. přenesená",J1876,0)</f>
        <v>0</v>
      </c>
      <c r="BH1876" s="242">
        <f>IF(N1876="sníž. přenesená",J1876,0)</f>
        <v>0</v>
      </c>
      <c r="BI1876" s="242">
        <f>IF(N1876="nulová",J1876,0)</f>
        <v>0</v>
      </c>
      <c r="BJ1876" s="18" t="s">
        <v>83</v>
      </c>
      <c r="BK1876" s="242">
        <f>ROUND(I1876*H1876,2)</f>
        <v>0</v>
      </c>
      <c r="BL1876" s="18" t="s">
        <v>379</v>
      </c>
      <c r="BM1876" s="241" t="s">
        <v>2159</v>
      </c>
    </row>
    <row r="1877" s="13" customFormat="1">
      <c r="A1877" s="13"/>
      <c r="B1877" s="243"/>
      <c r="C1877" s="244"/>
      <c r="D1877" s="245" t="s">
        <v>283</v>
      </c>
      <c r="E1877" s="246" t="s">
        <v>1</v>
      </c>
      <c r="F1877" s="247" t="s">
        <v>2160</v>
      </c>
      <c r="G1877" s="244"/>
      <c r="H1877" s="248">
        <v>13</v>
      </c>
      <c r="I1877" s="249"/>
      <c r="J1877" s="244"/>
      <c r="K1877" s="244"/>
      <c r="L1877" s="250"/>
      <c r="M1877" s="251"/>
      <c r="N1877" s="252"/>
      <c r="O1877" s="252"/>
      <c r="P1877" s="252"/>
      <c r="Q1877" s="252"/>
      <c r="R1877" s="252"/>
      <c r="S1877" s="252"/>
      <c r="T1877" s="25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4" t="s">
        <v>283</v>
      </c>
      <c r="AU1877" s="254" t="s">
        <v>85</v>
      </c>
      <c r="AV1877" s="13" t="s">
        <v>85</v>
      </c>
      <c r="AW1877" s="13" t="s">
        <v>32</v>
      </c>
      <c r="AX1877" s="13" t="s">
        <v>76</v>
      </c>
      <c r="AY1877" s="254" t="s">
        <v>274</v>
      </c>
    </row>
    <row r="1878" s="14" customFormat="1">
      <c r="A1878" s="14"/>
      <c r="B1878" s="255"/>
      <c r="C1878" s="256"/>
      <c r="D1878" s="245" t="s">
        <v>283</v>
      </c>
      <c r="E1878" s="257" t="s">
        <v>1</v>
      </c>
      <c r="F1878" s="258" t="s">
        <v>285</v>
      </c>
      <c r="G1878" s="256"/>
      <c r="H1878" s="259">
        <v>13</v>
      </c>
      <c r="I1878" s="260"/>
      <c r="J1878" s="256"/>
      <c r="K1878" s="256"/>
      <c r="L1878" s="261"/>
      <c r="M1878" s="262"/>
      <c r="N1878" s="263"/>
      <c r="O1878" s="263"/>
      <c r="P1878" s="263"/>
      <c r="Q1878" s="263"/>
      <c r="R1878" s="263"/>
      <c r="S1878" s="263"/>
      <c r="T1878" s="26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5" t="s">
        <v>283</v>
      </c>
      <c r="AU1878" s="265" t="s">
        <v>85</v>
      </c>
      <c r="AV1878" s="14" t="s">
        <v>106</v>
      </c>
      <c r="AW1878" s="14" t="s">
        <v>32</v>
      </c>
      <c r="AX1878" s="14" t="s">
        <v>76</v>
      </c>
      <c r="AY1878" s="265" t="s">
        <v>274</v>
      </c>
    </row>
    <row r="1879" s="15" customFormat="1">
      <c r="A1879" s="15"/>
      <c r="B1879" s="266"/>
      <c r="C1879" s="267"/>
      <c r="D1879" s="245" t="s">
        <v>283</v>
      </c>
      <c r="E1879" s="268" t="s">
        <v>1</v>
      </c>
      <c r="F1879" s="269" t="s">
        <v>286</v>
      </c>
      <c r="G1879" s="267"/>
      <c r="H1879" s="270">
        <v>13</v>
      </c>
      <c r="I1879" s="271"/>
      <c r="J1879" s="267"/>
      <c r="K1879" s="267"/>
      <c r="L1879" s="272"/>
      <c r="M1879" s="273"/>
      <c r="N1879" s="274"/>
      <c r="O1879" s="274"/>
      <c r="P1879" s="274"/>
      <c r="Q1879" s="274"/>
      <c r="R1879" s="274"/>
      <c r="S1879" s="274"/>
      <c r="T1879" s="27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76" t="s">
        <v>283</v>
      </c>
      <c r="AU1879" s="276" t="s">
        <v>85</v>
      </c>
      <c r="AV1879" s="15" t="s">
        <v>281</v>
      </c>
      <c r="AW1879" s="15" t="s">
        <v>32</v>
      </c>
      <c r="AX1879" s="15" t="s">
        <v>83</v>
      </c>
      <c r="AY1879" s="276" t="s">
        <v>274</v>
      </c>
    </row>
    <row r="1880" s="2" customFormat="1" ht="24.15" customHeight="1">
      <c r="A1880" s="39"/>
      <c r="B1880" s="40"/>
      <c r="C1880" s="287" t="s">
        <v>2161</v>
      </c>
      <c r="D1880" s="287" t="s">
        <v>385</v>
      </c>
      <c r="E1880" s="288" t="s">
        <v>2150</v>
      </c>
      <c r="F1880" s="289" t="s">
        <v>2151</v>
      </c>
      <c r="G1880" s="290" t="s">
        <v>398</v>
      </c>
      <c r="H1880" s="291">
        <v>31.199999999999999</v>
      </c>
      <c r="I1880" s="292"/>
      <c r="J1880" s="293">
        <f>ROUND(I1880*H1880,2)</f>
        <v>0</v>
      </c>
      <c r="K1880" s="289" t="s">
        <v>280</v>
      </c>
      <c r="L1880" s="294"/>
      <c r="M1880" s="295" t="s">
        <v>1</v>
      </c>
      <c r="N1880" s="296" t="s">
        <v>41</v>
      </c>
      <c r="O1880" s="92"/>
      <c r="P1880" s="239">
        <f>O1880*H1880</f>
        <v>0</v>
      </c>
      <c r="Q1880" s="239">
        <v>0.0060000000000000001</v>
      </c>
      <c r="R1880" s="239">
        <f>Q1880*H1880</f>
        <v>0.18720000000000001</v>
      </c>
      <c r="S1880" s="239">
        <v>0</v>
      </c>
      <c r="T1880" s="240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41" t="s">
        <v>510</v>
      </c>
      <c r="AT1880" s="241" t="s">
        <v>385</v>
      </c>
      <c r="AU1880" s="241" t="s">
        <v>85</v>
      </c>
      <c r="AY1880" s="18" t="s">
        <v>274</v>
      </c>
      <c r="BE1880" s="242">
        <f>IF(N1880="základní",J1880,0)</f>
        <v>0</v>
      </c>
      <c r="BF1880" s="242">
        <f>IF(N1880="snížená",J1880,0)</f>
        <v>0</v>
      </c>
      <c r="BG1880" s="242">
        <f>IF(N1880="zákl. přenesená",J1880,0)</f>
        <v>0</v>
      </c>
      <c r="BH1880" s="242">
        <f>IF(N1880="sníž. přenesená",J1880,0)</f>
        <v>0</v>
      </c>
      <c r="BI1880" s="242">
        <f>IF(N1880="nulová",J1880,0)</f>
        <v>0</v>
      </c>
      <c r="BJ1880" s="18" t="s">
        <v>83</v>
      </c>
      <c r="BK1880" s="242">
        <f>ROUND(I1880*H1880,2)</f>
        <v>0</v>
      </c>
      <c r="BL1880" s="18" t="s">
        <v>379</v>
      </c>
      <c r="BM1880" s="241" t="s">
        <v>2162</v>
      </c>
    </row>
    <row r="1881" s="13" customFormat="1">
      <c r="A1881" s="13"/>
      <c r="B1881" s="243"/>
      <c r="C1881" s="244"/>
      <c r="D1881" s="245" t="s">
        <v>283</v>
      </c>
      <c r="E1881" s="246" t="s">
        <v>1</v>
      </c>
      <c r="F1881" s="247" t="s">
        <v>2163</v>
      </c>
      <c r="G1881" s="244"/>
      <c r="H1881" s="248">
        <v>31.199999999999999</v>
      </c>
      <c r="I1881" s="249"/>
      <c r="J1881" s="244"/>
      <c r="K1881" s="244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4" t="s">
        <v>283</v>
      </c>
      <c r="AU1881" s="254" t="s">
        <v>85</v>
      </c>
      <c r="AV1881" s="13" t="s">
        <v>85</v>
      </c>
      <c r="AW1881" s="13" t="s">
        <v>32</v>
      </c>
      <c r="AX1881" s="13" t="s">
        <v>76</v>
      </c>
      <c r="AY1881" s="254" t="s">
        <v>274</v>
      </c>
    </row>
    <row r="1882" s="14" customFormat="1">
      <c r="A1882" s="14"/>
      <c r="B1882" s="255"/>
      <c r="C1882" s="256"/>
      <c r="D1882" s="245" t="s">
        <v>283</v>
      </c>
      <c r="E1882" s="257" t="s">
        <v>1</v>
      </c>
      <c r="F1882" s="258" t="s">
        <v>285</v>
      </c>
      <c r="G1882" s="256"/>
      <c r="H1882" s="259">
        <v>31.199999999999999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5" t="s">
        <v>283</v>
      </c>
      <c r="AU1882" s="265" t="s">
        <v>85</v>
      </c>
      <c r="AV1882" s="14" t="s">
        <v>106</v>
      </c>
      <c r="AW1882" s="14" t="s">
        <v>32</v>
      </c>
      <c r="AX1882" s="14" t="s">
        <v>76</v>
      </c>
      <c r="AY1882" s="265" t="s">
        <v>274</v>
      </c>
    </row>
    <row r="1883" s="15" customFormat="1">
      <c r="A1883" s="15"/>
      <c r="B1883" s="266"/>
      <c r="C1883" s="267"/>
      <c r="D1883" s="245" t="s">
        <v>283</v>
      </c>
      <c r="E1883" s="268" t="s">
        <v>1</v>
      </c>
      <c r="F1883" s="269" t="s">
        <v>286</v>
      </c>
      <c r="G1883" s="267"/>
      <c r="H1883" s="270">
        <v>31.199999999999999</v>
      </c>
      <c r="I1883" s="271"/>
      <c r="J1883" s="267"/>
      <c r="K1883" s="267"/>
      <c r="L1883" s="272"/>
      <c r="M1883" s="273"/>
      <c r="N1883" s="274"/>
      <c r="O1883" s="274"/>
      <c r="P1883" s="274"/>
      <c r="Q1883" s="274"/>
      <c r="R1883" s="274"/>
      <c r="S1883" s="274"/>
      <c r="T1883" s="27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76" t="s">
        <v>283</v>
      </c>
      <c r="AU1883" s="276" t="s">
        <v>85</v>
      </c>
      <c r="AV1883" s="15" t="s">
        <v>281</v>
      </c>
      <c r="AW1883" s="15" t="s">
        <v>32</v>
      </c>
      <c r="AX1883" s="15" t="s">
        <v>83</v>
      </c>
      <c r="AY1883" s="276" t="s">
        <v>274</v>
      </c>
    </row>
    <row r="1884" s="2" customFormat="1" ht="24.15" customHeight="1">
      <c r="A1884" s="39"/>
      <c r="B1884" s="40"/>
      <c r="C1884" s="287" t="s">
        <v>2164</v>
      </c>
      <c r="D1884" s="287" t="s">
        <v>385</v>
      </c>
      <c r="E1884" s="288" t="s">
        <v>2131</v>
      </c>
      <c r="F1884" s="289" t="s">
        <v>2132</v>
      </c>
      <c r="G1884" s="290" t="s">
        <v>604</v>
      </c>
      <c r="H1884" s="291">
        <v>26</v>
      </c>
      <c r="I1884" s="292"/>
      <c r="J1884" s="293">
        <f>ROUND(I1884*H1884,2)</f>
        <v>0</v>
      </c>
      <c r="K1884" s="289" t="s">
        <v>280</v>
      </c>
      <c r="L1884" s="294"/>
      <c r="M1884" s="295" t="s">
        <v>1</v>
      </c>
      <c r="N1884" s="296" t="s">
        <v>41</v>
      </c>
      <c r="O1884" s="92"/>
      <c r="P1884" s="239">
        <f>O1884*H1884</f>
        <v>0</v>
      </c>
      <c r="Q1884" s="239">
        <v>6.0000000000000002E-05</v>
      </c>
      <c r="R1884" s="239">
        <f>Q1884*H1884</f>
        <v>0.00156</v>
      </c>
      <c r="S1884" s="239">
        <v>0</v>
      </c>
      <c r="T1884" s="240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41" t="s">
        <v>510</v>
      </c>
      <c r="AT1884" s="241" t="s">
        <v>385</v>
      </c>
      <c r="AU1884" s="241" t="s">
        <v>85</v>
      </c>
      <c r="AY1884" s="18" t="s">
        <v>274</v>
      </c>
      <c r="BE1884" s="242">
        <f>IF(N1884="základní",J1884,0)</f>
        <v>0</v>
      </c>
      <c r="BF1884" s="242">
        <f>IF(N1884="snížená",J1884,0)</f>
        <v>0</v>
      </c>
      <c r="BG1884" s="242">
        <f>IF(N1884="zákl. přenesená",J1884,0)</f>
        <v>0</v>
      </c>
      <c r="BH1884" s="242">
        <f>IF(N1884="sníž. přenesená",J1884,0)</f>
        <v>0</v>
      </c>
      <c r="BI1884" s="242">
        <f>IF(N1884="nulová",J1884,0)</f>
        <v>0</v>
      </c>
      <c r="BJ1884" s="18" t="s">
        <v>83</v>
      </c>
      <c r="BK1884" s="242">
        <f>ROUND(I1884*H1884,2)</f>
        <v>0</v>
      </c>
      <c r="BL1884" s="18" t="s">
        <v>379</v>
      </c>
      <c r="BM1884" s="241" t="s">
        <v>2165</v>
      </c>
    </row>
    <row r="1885" s="2" customFormat="1" ht="24.15" customHeight="1">
      <c r="A1885" s="39"/>
      <c r="B1885" s="40"/>
      <c r="C1885" s="230" t="s">
        <v>2166</v>
      </c>
      <c r="D1885" s="230" t="s">
        <v>276</v>
      </c>
      <c r="E1885" s="231" t="s">
        <v>2167</v>
      </c>
      <c r="F1885" s="232" t="s">
        <v>2168</v>
      </c>
      <c r="G1885" s="233" t="s">
        <v>604</v>
      </c>
      <c r="H1885" s="234">
        <v>1</v>
      </c>
      <c r="I1885" s="235"/>
      <c r="J1885" s="236">
        <f>ROUND(I1885*H1885,2)</f>
        <v>0</v>
      </c>
      <c r="K1885" s="232" t="s">
        <v>280</v>
      </c>
      <c r="L1885" s="45"/>
      <c r="M1885" s="237" t="s">
        <v>1</v>
      </c>
      <c r="N1885" s="238" t="s">
        <v>41</v>
      </c>
      <c r="O1885" s="92"/>
      <c r="P1885" s="239">
        <f>O1885*H1885</f>
        <v>0</v>
      </c>
      <c r="Q1885" s="239">
        <v>0</v>
      </c>
      <c r="R1885" s="239">
        <f>Q1885*H1885</f>
        <v>0</v>
      </c>
      <c r="S1885" s="239">
        <v>0</v>
      </c>
      <c r="T1885" s="240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41" t="s">
        <v>379</v>
      </c>
      <c r="AT1885" s="241" t="s">
        <v>276</v>
      </c>
      <c r="AU1885" s="241" t="s">
        <v>85</v>
      </c>
      <c r="AY1885" s="18" t="s">
        <v>274</v>
      </c>
      <c r="BE1885" s="242">
        <f>IF(N1885="základní",J1885,0)</f>
        <v>0</v>
      </c>
      <c r="BF1885" s="242">
        <f>IF(N1885="snížená",J1885,0)</f>
        <v>0</v>
      </c>
      <c r="BG1885" s="242">
        <f>IF(N1885="zákl. přenesená",J1885,0)</f>
        <v>0</v>
      </c>
      <c r="BH1885" s="242">
        <f>IF(N1885="sníž. přenesená",J1885,0)</f>
        <v>0</v>
      </c>
      <c r="BI1885" s="242">
        <f>IF(N1885="nulová",J1885,0)</f>
        <v>0</v>
      </c>
      <c r="BJ1885" s="18" t="s">
        <v>83</v>
      </c>
      <c r="BK1885" s="242">
        <f>ROUND(I1885*H1885,2)</f>
        <v>0</v>
      </c>
      <c r="BL1885" s="18" t="s">
        <v>379</v>
      </c>
      <c r="BM1885" s="241" t="s">
        <v>2169</v>
      </c>
    </row>
    <row r="1886" s="13" customFormat="1">
      <c r="A1886" s="13"/>
      <c r="B1886" s="243"/>
      <c r="C1886" s="244"/>
      <c r="D1886" s="245" t="s">
        <v>283</v>
      </c>
      <c r="E1886" s="246" t="s">
        <v>1</v>
      </c>
      <c r="F1886" s="247" t="s">
        <v>2170</v>
      </c>
      <c r="G1886" s="244"/>
      <c r="H1886" s="248">
        <v>1</v>
      </c>
      <c r="I1886" s="249"/>
      <c r="J1886" s="244"/>
      <c r="K1886" s="244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4" t="s">
        <v>283</v>
      </c>
      <c r="AU1886" s="254" t="s">
        <v>85</v>
      </c>
      <c r="AV1886" s="13" t="s">
        <v>85</v>
      </c>
      <c r="AW1886" s="13" t="s">
        <v>32</v>
      </c>
      <c r="AX1886" s="13" t="s">
        <v>76</v>
      </c>
      <c r="AY1886" s="254" t="s">
        <v>274</v>
      </c>
    </row>
    <row r="1887" s="14" customFormat="1">
      <c r="A1887" s="14"/>
      <c r="B1887" s="255"/>
      <c r="C1887" s="256"/>
      <c r="D1887" s="245" t="s">
        <v>283</v>
      </c>
      <c r="E1887" s="257" t="s">
        <v>1</v>
      </c>
      <c r="F1887" s="258" t="s">
        <v>285</v>
      </c>
      <c r="G1887" s="256"/>
      <c r="H1887" s="259">
        <v>1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65" t="s">
        <v>283</v>
      </c>
      <c r="AU1887" s="265" t="s">
        <v>85</v>
      </c>
      <c r="AV1887" s="14" t="s">
        <v>106</v>
      </c>
      <c r="AW1887" s="14" t="s">
        <v>32</v>
      </c>
      <c r="AX1887" s="14" t="s">
        <v>76</v>
      </c>
      <c r="AY1887" s="265" t="s">
        <v>274</v>
      </c>
    </row>
    <row r="1888" s="15" customFormat="1">
      <c r="A1888" s="15"/>
      <c r="B1888" s="266"/>
      <c r="C1888" s="267"/>
      <c r="D1888" s="245" t="s">
        <v>283</v>
      </c>
      <c r="E1888" s="268" t="s">
        <v>1</v>
      </c>
      <c r="F1888" s="269" t="s">
        <v>286</v>
      </c>
      <c r="G1888" s="267"/>
      <c r="H1888" s="270">
        <v>1</v>
      </c>
      <c r="I1888" s="271"/>
      <c r="J1888" s="267"/>
      <c r="K1888" s="267"/>
      <c r="L1888" s="272"/>
      <c r="M1888" s="273"/>
      <c r="N1888" s="274"/>
      <c r="O1888" s="274"/>
      <c r="P1888" s="274"/>
      <c r="Q1888" s="274"/>
      <c r="R1888" s="274"/>
      <c r="S1888" s="274"/>
      <c r="T1888" s="27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76" t="s">
        <v>283</v>
      </c>
      <c r="AU1888" s="276" t="s">
        <v>85</v>
      </c>
      <c r="AV1888" s="15" t="s">
        <v>281</v>
      </c>
      <c r="AW1888" s="15" t="s">
        <v>32</v>
      </c>
      <c r="AX1888" s="15" t="s">
        <v>83</v>
      </c>
      <c r="AY1888" s="276" t="s">
        <v>274</v>
      </c>
    </row>
    <row r="1889" s="2" customFormat="1" ht="24.15" customHeight="1">
      <c r="A1889" s="39"/>
      <c r="B1889" s="40"/>
      <c r="C1889" s="287" t="s">
        <v>2171</v>
      </c>
      <c r="D1889" s="287" t="s">
        <v>385</v>
      </c>
      <c r="E1889" s="288" t="s">
        <v>2150</v>
      </c>
      <c r="F1889" s="289" t="s">
        <v>2151</v>
      </c>
      <c r="G1889" s="290" t="s">
        <v>398</v>
      </c>
      <c r="H1889" s="291">
        <v>4.8600000000000003</v>
      </c>
      <c r="I1889" s="292"/>
      <c r="J1889" s="293">
        <f>ROUND(I1889*H1889,2)</f>
        <v>0</v>
      </c>
      <c r="K1889" s="289" t="s">
        <v>280</v>
      </c>
      <c r="L1889" s="294"/>
      <c r="M1889" s="295" t="s">
        <v>1</v>
      </c>
      <c r="N1889" s="296" t="s">
        <v>41</v>
      </c>
      <c r="O1889" s="92"/>
      <c r="P1889" s="239">
        <f>O1889*H1889</f>
        <v>0</v>
      </c>
      <c r="Q1889" s="239">
        <v>0.0060000000000000001</v>
      </c>
      <c r="R1889" s="239">
        <f>Q1889*H1889</f>
        <v>0.029160000000000002</v>
      </c>
      <c r="S1889" s="239">
        <v>0</v>
      </c>
      <c r="T1889" s="240">
        <f>S1889*H1889</f>
        <v>0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241" t="s">
        <v>510</v>
      </c>
      <c r="AT1889" s="241" t="s">
        <v>385</v>
      </c>
      <c r="AU1889" s="241" t="s">
        <v>85</v>
      </c>
      <c r="AY1889" s="18" t="s">
        <v>274</v>
      </c>
      <c r="BE1889" s="242">
        <f>IF(N1889="základní",J1889,0)</f>
        <v>0</v>
      </c>
      <c r="BF1889" s="242">
        <f>IF(N1889="snížená",J1889,0)</f>
        <v>0</v>
      </c>
      <c r="BG1889" s="242">
        <f>IF(N1889="zákl. přenesená",J1889,0)</f>
        <v>0</v>
      </c>
      <c r="BH1889" s="242">
        <f>IF(N1889="sníž. přenesená",J1889,0)</f>
        <v>0</v>
      </c>
      <c r="BI1889" s="242">
        <f>IF(N1889="nulová",J1889,0)</f>
        <v>0</v>
      </c>
      <c r="BJ1889" s="18" t="s">
        <v>83</v>
      </c>
      <c r="BK1889" s="242">
        <f>ROUND(I1889*H1889,2)</f>
        <v>0</v>
      </c>
      <c r="BL1889" s="18" t="s">
        <v>379</v>
      </c>
      <c r="BM1889" s="241" t="s">
        <v>2172</v>
      </c>
    </row>
    <row r="1890" s="13" customFormat="1">
      <c r="A1890" s="13"/>
      <c r="B1890" s="243"/>
      <c r="C1890" s="244"/>
      <c r="D1890" s="245" t="s">
        <v>283</v>
      </c>
      <c r="E1890" s="246" t="s">
        <v>1</v>
      </c>
      <c r="F1890" s="247" t="s">
        <v>2173</v>
      </c>
      <c r="G1890" s="244"/>
      <c r="H1890" s="248">
        <v>4.8600000000000003</v>
      </c>
      <c r="I1890" s="249"/>
      <c r="J1890" s="244"/>
      <c r="K1890" s="244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4" t="s">
        <v>283</v>
      </c>
      <c r="AU1890" s="254" t="s">
        <v>85</v>
      </c>
      <c r="AV1890" s="13" t="s">
        <v>85</v>
      </c>
      <c r="AW1890" s="13" t="s">
        <v>32</v>
      </c>
      <c r="AX1890" s="13" t="s">
        <v>76</v>
      </c>
      <c r="AY1890" s="254" t="s">
        <v>274</v>
      </c>
    </row>
    <row r="1891" s="14" customFormat="1">
      <c r="A1891" s="14"/>
      <c r="B1891" s="255"/>
      <c r="C1891" s="256"/>
      <c r="D1891" s="245" t="s">
        <v>283</v>
      </c>
      <c r="E1891" s="257" t="s">
        <v>1</v>
      </c>
      <c r="F1891" s="258" t="s">
        <v>285</v>
      </c>
      <c r="G1891" s="256"/>
      <c r="H1891" s="259">
        <v>4.8600000000000003</v>
      </c>
      <c r="I1891" s="260"/>
      <c r="J1891" s="256"/>
      <c r="K1891" s="256"/>
      <c r="L1891" s="261"/>
      <c r="M1891" s="262"/>
      <c r="N1891" s="263"/>
      <c r="O1891" s="263"/>
      <c r="P1891" s="263"/>
      <c r="Q1891" s="263"/>
      <c r="R1891" s="263"/>
      <c r="S1891" s="263"/>
      <c r="T1891" s="26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5" t="s">
        <v>283</v>
      </c>
      <c r="AU1891" s="265" t="s">
        <v>85</v>
      </c>
      <c r="AV1891" s="14" t="s">
        <v>106</v>
      </c>
      <c r="AW1891" s="14" t="s">
        <v>32</v>
      </c>
      <c r="AX1891" s="14" t="s">
        <v>76</v>
      </c>
      <c r="AY1891" s="265" t="s">
        <v>274</v>
      </c>
    </row>
    <row r="1892" s="15" customFormat="1">
      <c r="A1892" s="15"/>
      <c r="B1892" s="266"/>
      <c r="C1892" s="267"/>
      <c r="D1892" s="245" t="s">
        <v>283</v>
      </c>
      <c r="E1892" s="268" t="s">
        <v>1</v>
      </c>
      <c r="F1892" s="269" t="s">
        <v>286</v>
      </c>
      <c r="G1892" s="267"/>
      <c r="H1892" s="270">
        <v>4.8600000000000003</v>
      </c>
      <c r="I1892" s="271"/>
      <c r="J1892" s="267"/>
      <c r="K1892" s="267"/>
      <c r="L1892" s="272"/>
      <c r="M1892" s="273"/>
      <c r="N1892" s="274"/>
      <c r="O1892" s="274"/>
      <c r="P1892" s="274"/>
      <c r="Q1892" s="274"/>
      <c r="R1892" s="274"/>
      <c r="S1892" s="274"/>
      <c r="T1892" s="27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76" t="s">
        <v>283</v>
      </c>
      <c r="AU1892" s="276" t="s">
        <v>85</v>
      </c>
      <c r="AV1892" s="15" t="s">
        <v>281</v>
      </c>
      <c r="AW1892" s="15" t="s">
        <v>32</v>
      </c>
      <c r="AX1892" s="15" t="s">
        <v>83</v>
      </c>
      <c r="AY1892" s="276" t="s">
        <v>274</v>
      </c>
    </row>
    <row r="1893" s="2" customFormat="1" ht="24.15" customHeight="1">
      <c r="A1893" s="39"/>
      <c r="B1893" s="40"/>
      <c r="C1893" s="287" t="s">
        <v>2174</v>
      </c>
      <c r="D1893" s="287" t="s">
        <v>385</v>
      </c>
      <c r="E1893" s="288" t="s">
        <v>2131</v>
      </c>
      <c r="F1893" s="289" t="s">
        <v>2132</v>
      </c>
      <c r="G1893" s="290" t="s">
        <v>604</v>
      </c>
      <c r="H1893" s="291">
        <v>2</v>
      </c>
      <c r="I1893" s="292"/>
      <c r="J1893" s="293">
        <f>ROUND(I1893*H1893,2)</f>
        <v>0</v>
      </c>
      <c r="K1893" s="289" t="s">
        <v>280</v>
      </c>
      <c r="L1893" s="294"/>
      <c r="M1893" s="295" t="s">
        <v>1</v>
      </c>
      <c r="N1893" s="296" t="s">
        <v>41</v>
      </c>
      <c r="O1893" s="92"/>
      <c r="P1893" s="239">
        <f>O1893*H1893</f>
        <v>0</v>
      </c>
      <c r="Q1893" s="239">
        <v>6.0000000000000002E-05</v>
      </c>
      <c r="R1893" s="239">
        <f>Q1893*H1893</f>
        <v>0.00012</v>
      </c>
      <c r="S1893" s="239">
        <v>0</v>
      </c>
      <c r="T1893" s="240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41" t="s">
        <v>510</v>
      </c>
      <c r="AT1893" s="241" t="s">
        <v>385</v>
      </c>
      <c r="AU1893" s="241" t="s">
        <v>85</v>
      </c>
      <c r="AY1893" s="18" t="s">
        <v>274</v>
      </c>
      <c r="BE1893" s="242">
        <f>IF(N1893="základní",J1893,0)</f>
        <v>0</v>
      </c>
      <c r="BF1893" s="242">
        <f>IF(N1893="snížená",J1893,0)</f>
        <v>0</v>
      </c>
      <c r="BG1893" s="242">
        <f>IF(N1893="zákl. přenesená",J1893,0)</f>
        <v>0</v>
      </c>
      <c r="BH1893" s="242">
        <f>IF(N1893="sníž. přenesená",J1893,0)</f>
        <v>0</v>
      </c>
      <c r="BI1893" s="242">
        <f>IF(N1893="nulová",J1893,0)</f>
        <v>0</v>
      </c>
      <c r="BJ1893" s="18" t="s">
        <v>83</v>
      </c>
      <c r="BK1893" s="242">
        <f>ROUND(I1893*H1893,2)</f>
        <v>0</v>
      </c>
      <c r="BL1893" s="18" t="s">
        <v>379</v>
      </c>
      <c r="BM1893" s="241" t="s">
        <v>2175</v>
      </c>
    </row>
    <row r="1894" s="2" customFormat="1" ht="24.15" customHeight="1">
      <c r="A1894" s="39"/>
      <c r="B1894" s="40"/>
      <c r="C1894" s="230" t="s">
        <v>2176</v>
      </c>
      <c r="D1894" s="230" t="s">
        <v>276</v>
      </c>
      <c r="E1894" s="231" t="s">
        <v>2177</v>
      </c>
      <c r="F1894" s="232" t="s">
        <v>2178</v>
      </c>
      <c r="G1894" s="233" t="s">
        <v>1692</v>
      </c>
      <c r="H1894" s="297"/>
      <c r="I1894" s="235"/>
      <c r="J1894" s="236">
        <f>ROUND(I1894*H1894,2)</f>
        <v>0</v>
      </c>
      <c r="K1894" s="232" t="s">
        <v>280</v>
      </c>
      <c r="L1894" s="45"/>
      <c r="M1894" s="237" t="s">
        <v>1</v>
      </c>
      <c r="N1894" s="238" t="s">
        <v>41</v>
      </c>
      <c r="O1894" s="92"/>
      <c r="P1894" s="239">
        <f>O1894*H1894</f>
        <v>0</v>
      </c>
      <c r="Q1894" s="239">
        <v>0</v>
      </c>
      <c r="R1894" s="239">
        <f>Q1894*H1894</f>
        <v>0</v>
      </c>
      <c r="S1894" s="239">
        <v>0</v>
      </c>
      <c r="T1894" s="240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41" t="s">
        <v>379</v>
      </c>
      <c r="AT1894" s="241" t="s">
        <v>276</v>
      </c>
      <c r="AU1894" s="241" t="s">
        <v>85</v>
      </c>
      <c r="AY1894" s="18" t="s">
        <v>274</v>
      </c>
      <c r="BE1894" s="242">
        <f>IF(N1894="základní",J1894,0)</f>
        <v>0</v>
      </c>
      <c r="BF1894" s="242">
        <f>IF(N1894="snížená",J1894,0)</f>
        <v>0</v>
      </c>
      <c r="BG1894" s="242">
        <f>IF(N1894="zákl. přenesená",J1894,0)</f>
        <v>0</v>
      </c>
      <c r="BH1894" s="242">
        <f>IF(N1894="sníž. přenesená",J1894,0)</f>
        <v>0</v>
      </c>
      <c r="BI1894" s="242">
        <f>IF(N1894="nulová",J1894,0)</f>
        <v>0</v>
      </c>
      <c r="BJ1894" s="18" t="s">
        <v>83</v>
      </c>
      <c r="BK1894" s="242">
        <f>ROUND(I1894*H1894,2)</f>
        <v>0</v>
      </c>
      <c r="BL1894" s="18" t="s">
        <v>379</v>
      </c>
      <c r="BM1894" s="241" t="s">
        <v>2179</v>
      </c>
    </row>
    <row r="1895" s="12" customFormat="1" ht="22.8" customHeight="1">
      <c r="A1895" s="12"/>
      <c r="B1895" s="214"/>
      <c r="C1895" s="215"/>
      <c r="D1895" s="216" t="s">
        <v>75</v>
      </c>
      <c r="E1895" s="228" t="s">
        <v>2180</v>
      </c>
      <c r="F1895" s="228" t="s">
        <v>2181</v>
      </c>
      <c r="G1895" s="215"/>
      <c r="H1895" s="215"/>
      <c r="I1895" s="218"/>
      <c r="J1895" s="229">
        <f>BK1895</f>
        <v>0</v>
      </c>
      <c r="K1895" s="215"/>
      <c r="L1895" s="220"/>
      <c r="M1895" s="221"/>
      <c r="N1895" s="222"/>
      <c r="O1895" s="222"/>
      <c r="P1895" s="223">
        <f>SUM(P1896:P2111)</f>
        <v>0</v>
      </c>
      <c r="Q1895" s="222"/>
      <c r="R1895" s="223">
        <f>SUM(R1896:R2111)</f>
        <v>0.48260247000000001</v>
      </c>
      <c r="S1895" s="222"/>
      <c r="T1895" s="224">
        <f>SUM(T1896:T2111)</f>
        <v>0</v>
      </c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R1895" s="225" t="s">
        <v>85</v>
      </c>
      <c r="AT1895" s="226" t="s">
        <v>75</v>
      </c>
      <c r="AU1895" s="226" t="s">
        <v>83</v>
      </c>
      <c r="AY1895" s="225" t="s">
        <v>274</v>
      </c>
      <c r="BK1895" s="227">
        <f>SUM(BK1896:BK2111)</f>
        <v>0</v>
      </c>
    </row>
    <row r="1896" s="2" customFormat="1" ht="21.75" customHeight="1">
      <c r="A1896" s="39"/>
      <c r="B1896" s="40"/>
      <c r="C1896" s="230" t="s">
        <v>2182</v>
      </c>
      <c r="D1896" s="230" t="s">
        <v>276</v>
      </c>
      <c r="E1896" s="231" t="s">
        <v>2183</v>
      </c>
      <c r="F1896" s="232" t="s">
        <v>2184</v>
      </c>
      <c r="G1896" s="233" t="s">
        <v>279</v>
      </c>
      <c r="H1896" s="234">
        <v>9.5199999999999996</v>
      </c>
      <c r="I1896" s="235"/>
      <c r="J1896" s="236">
        <f>ROUND(I1896*H1896,2)</f>
        <v>0</v>
      </c>
      <c r="K1896" s="232" t="s">
        <v>280</v>
      </c>
      <c r="L1896" s="45"/>
      <c r="M1896" s="237" t="s">
        <v>1</v>
      </c>
      <c r="N1896" s="238" t="s">
        <v>41</v>
      </c>
      <c r="O1896" s="92"/>
      <c r="P1896" s="239">
        <f>O1896*H1896</f>
        <v>0</v>
      </c>
      <c r="Q1896" s="239">
        <v>5.0000000000000002E-05</v>
      </c>
      <c r="R1896" s="239">
        <f>Q1896*H1896</f>
        <v>0.00047600000000000002</v>
      </c>
      <c r="S1896" s="239">
        <v>0</v>
      </c>
      <c r="T1896" s="240">
        <f>S1896*H1896</f>
        <v>0</v>
      </c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R1896" s="241" t="s">
        <v>379</v>
      </c>
      <c r="AT1896" s="241" t="s">
        <v>276</v>
      </c>
      <c r="AU1896" s="241" t="s">
        <v>85</v>
      </c>
      <c r="AY1896" s="18" t="s">
        <v>274</v>
      </c>
      <c r="BE1896" s="242">
        <f>IF(N1896="základní",J1896,0)</f>
        <v>0</v>
      </c>
      <c r="BF1896" s="242">
        <f>IF(N1896="snížená",J1896,0)</f>
        <v>0</v>
      </c>
      <c r="BG1896" s="242">
        <f>IF(N1896="zákl. přenesená",J1896,0)</f>
        <v>0</v>
      </c>
      <c r="BH1896" s="242">
        <f>IF(N1896="sníž. přenesená",J1896,0)</f>
        <v>0</v>
      </c>
      <c r="BI1896" s="242">
        <f>IF(N1896="nulová",J1896,0)</f>
        <v>0</v>
      </c>
      <c r="BJ1896" s="18" t="s">
        <v>83</v>
      </c>
      <c r="BK1896" s="242">
        <f>ROUND(I1896*H1896,2)</f>
        <v>0</v>
      </c>
      <c r="BL1896" s="18" t="s">
        <v>379</v>
      </c>
      <c r="BM1896" s="241" t="s">
        <v>2185</v>
      </c>
    </row>
    <row r="1897" s="13" customFormat="1">
      <c r="A1897" s="13"/>
      <c r="B1897" s="243"/>
      <c r="C1897" s="244"/>
      <c r="D1897" s="245" t="s">
        <v>283</v>
      </c>
      <c r="E1897" s="246" t="s">
        <v>1</v>
      </c>
      <c r="F1897" s="247" t="s">
        <v>2186</v>
      </c>
      <c r="G1897" s="244"/>
      <c r="H1897" s="248">
        <v>3.7999999999999998</v>
      </c>
      <c r="I1897" s="249"/>
      <c r="J1897" s="244"/>
      <c r="K1897" s="244"/>
      <c r="L1897" s="250"/>
      <c r="M1897" s="251"/>
      <c r="N1897" s="252"/>
      <c r="O1897" s="252"/>
      <c r="P1897" s="252"/>
      <c r="Q1897" s="252"/>
      <c r="R1897" s="252"/>
      <c r="S1897" s="252"/>
      <c r="T1897" s="25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4" t="s">
        <v>283</v>
      </c>
      <c r="AU1897" s="254" t="s">
        <v>85</v>
      </c>
      <c r="AV1897" s="13" t="s">
        <v>85</v>
      </c>
      <c r="AW1897" s="13" t="s">
        <v>32</v>
      </c>
      <c r="AX1897" s="13" t="s">
        <v>76</v>
      </c>
      <c r="AY1897" s="254" t="s">
        <v>274</v>
      </c>
    </row>
    <row r="1898" s="13" customFormat="1">
      <c r="A1898" s="13"/>
      <c r="B1898" s="243"/>
      <c r="C1898" s="244"/>
      <c r="D1898" s="245" t="s">
        <v>283</v>
      </c>
      <c r="E1898" s="246" t="s">
        <v>1</v>
      </c>
      <c r="F1898" s="247" t="s">
        <v>2187</v>
      </c>
      <c r="G1898" s="244"/>
      <c r="H1898" s="248">
        <v>5.7199999999999998</v>
      </c>
      <c r="I1898" s="249"/>
      <c r="J1898" s="244"/>
      <c r="K1898" s="244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4" t="s">
        <v>283</v>
      </c>
      <c r="AU1898" s="254" t="s">
        <v>85</v>
      </c>
      <c r="AV1898" s="13" t="s">
        <v>85</v>
      </c>
      <c r="AW1898" s="13" t="s">
        <v>32</v>
      </c>
      <c r="AX1898" s="13" t="s">
        <v>76</v>
      </c>
      <c r="AY1898" s="254" t="s">
        <v>274</v>
      </c>
    </row>
    <row r="1899" s="14" customFormat="1">
      <c r="A1899" s="14"/>
      <c r="B1899" s="255"/>
      <c r="C1899" s="256"/>
      <c r="D1899" s="245" t="s">
        <v>283</v>
      </c>
      <c r="E1899" s="257" t="s">
        <v>1</v>
      </c>
      <c r="F1899" s="258" t="s">
        <v>285</v>
      </c>
      <c r="G1899" s="256"/>
      <c r="H1899" s="259">
        <v>9.5199999999999996</v>
      </c>
      <c r="I1899" s="260"/>
      <c r="J1899" s="256"/>
      <c r="K1899" s="256"/>
      <c r="L1899" s="261"/>
      <c r="M1899" s="262"/>
      <c r="N1899" s="263"/>
      <c r="O1899" s="263"/>
      <c r="P1899" s="263"/>
      <c r="Q1899" s="263"/>
      <c r="R1899" s="263"/>
      <c r="S1899" s="263"/>
      <c r="T1899" s="26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5" t="s">
        <v>283</v>
      </c>
      <c r="AU1899" s="265" t="s">
        <v>85</v>
      </c>
      <c r="AV1899" s="14" t="s">
        <v>106</v>
      </c>
      <c r="AW1899" s="14" t="s">
        <v>32</v>
      </c>
      <c r="AX1899" s="14" t="s">
        <v>76</v>
      </c>
      <c r="AY1899" s="265" t="s">
        <v>274</v>
      </c>
    </row>
    <row r="1900" s="15" customFormat="1">
      <c r="A1900" s="15"/>
      <c r="B1900" s="266"/>
      <c r="C1900" s="267"/>
      <c r="D1900" s="245" t="s">
        <v>283</v>
      </c>
      <c r="E1900" s="268" t="s">
        <v>1</v>
      </c>
      <c r="F1900" s="269" t="s">
        <v>286</v>
      </c>
      <c r="G1900" s="267"/>
      <c r="H1900" s="270">
        <v>9.5199999999999996</v>
      </c>
      <c r="I1900" s="271"/>
      <c r="J1900" s="267"/>
      <c r="K1900" s="267"/>
      <c r="L1900" s="272"/>
      <c r="M1900" s="273"/>
      <c r="N1900" s="274"/>
      <c r="O1900" s="274"/>
      <c r="P1900" s="274"/>
      <c r="Q1900" s="274"/>
      <c r="R1900" s="274"/>
      <c r="S1900" s="274"/>
      <c r="T1900" s="27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76" t="s">
        <v>283</v>
      </c>
      <c r="AU1900" s="276" t="s">
        <v>85</v>
      </c>
      <c r="AV1900" s="15" t="s">
        <v>281</v>
      </c>
      <c r="AW1900" s="15" t="s">
        <v>32</v>
      </c>
      <c r="AX1900" s="15" t="s">
        <v>83</v>
      </c>
      <c r="AY1900" s="276" t="s">
        <v>274</v>
      </c>
    </row>
    <row r="1901" s="2" customFormat="1" ht="24.15" customHeight="1">
      <c r="A1901" s="39"/>
      <c r="B1901" s="40"/>
      <c r="C1901" s="287" t="s">
        <v>2188</v>
      </c>
      <c r="D1901" s="287" t="s">
        <v>385</v>
      </c>
      <c r="E1901" s="288" t="s">
        <v>2189</v>
      </c>
      <c r="F1901" s="289" t="s">
        <v>2190</v>
      </c>
      <c r="G1901" s="290" t="s">
        <v>2064</v>
      </c>
      <c r="H1901" s="291">
        <v>1</v>
      </c>
      <c r="I1901" s="292"/>
      <c r="J1901" s="293">
        <f>ROUND(I1901*H1901,2)</f>
        <v>0</v>
      </c>
      <c r="K1901" s="289" t="s">
        <v>1</v>
      </c>
      <c r="L1901" s="294"/>
      <c r="M1901" s="295" t="s">
        <v>1</v>
      </c>
      <c r="N1901" s="296" t="s">
        <v>41</v>
      </c>
      <c r="O1901" s="92"/>
      <c r="P1901" s="239">
        <f>O1901*H1901</f>
        <v>0</v>
      </c>
      <c r="Q1901" s="239">
        <v>0</v>
      </c>
      <c r="R1901" s="239">
        <f>Q1901*H1901</f>
        <v>0</v>
      </c>
      <c r="S1901" s="239">
        <v>0</v>
      </c>
      <c r="T1901" s="240">
        <f>S1901*H1901</f>
        <v>0</v>
      </c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R1901" s="241" t="s">
        <v>510</v>
      </c>
      <c r="AT1901" s="241" t="s">
        <v>385</v>
      </c>
      <c r="AU1901" s="241" t="s">
        <v>85</v>
      </c>
      <c r="AY1901" s="18" t="s">
        <v>274</v>
      </c>
      <c r="BE1901" s="242">
        <f>IF(N1901="základní",J1901,0)</f>
        <v>0</v>
      </c>
      <c r="BF1901" s="242">
        <f>IF(N1901="snížená",J1901,0)</f>
        <v>0</v>
      </c>
      <c r="BG1901" s="242">
        <f>IF(N1901="zákl. přenesená",J1901,0)</f>
        <v>0</v>
      </c>
      <c r="BH1901" s="242">
        <f>IF(N1901="sníž. přenesená",J1901,0)</f>
        <v>0</v>
      </c>
      <c r="BI1901" s="242">
        <f>IF(N1901="nulová",J1901,0)</f>
        <v>0</v>
      </c>
      <c r="BJ1901" s="18" t="s">
        <v>83</v>
      </c>
      <c r="BK1901" s="242">
        <f>ROUND(I1901*H1901,2)</f>
        <v>0</v>
      </c>
      <c r="BL1901" s="18" t="s">
        <v>379</v>
      </c>
      <c r="BM1901" s="241" t="s">
        <v>2191</v>
      </c>
    </row>
    <row r="1902" s="2" customFormat="1" ht="16.5" customHeight="1">
      <c r="A1902" s="39"/>
      <c r="B1902" s="40"/>
      <c r="C1902" s="287" t="s">
        <v>2192</v>
      </c>
      <c r="D1902" s="287" t="s">
        <v>385</v>
      </c>
      <c r="E1902" s="288" t="s">
        <v>2193</v>
      </c>
      <c r="F1902" s="289" t="s">
        <v>2194</v>
      </c>
      <c r="G1902" s="290" t="s">
        <v>2064</v>
      </c>
      <c r="H1902" s="291">
        <v>1</v>
      </c>
      <c r="I1902" s="292"/>
      <c r="J1902" s="293">
        <f>ROUND(I1902*H1902,2)</f>
        <v>0</v>
      </c>
      <c r="K1902" s="289" t="s">
        <v>1</v>
      </c>
      <c r="L1902" s="294"/>
      <c r="M1902" s="295" t="s">
        <v>1</v>
      </c>
      <c r="N1902" s="296" t="s">
        <v>41</v>
      </c>
      <c r="O1902" s="92"/>
      <c r="P1902" s="239">
        <f>O1902*H1902</f>
        <v>0</v>
      </c>
      <c r="Q1902" s="239">
        <v>0</v>
      </c>
      <c r="R1902" s="239">
        <f>Q1902*H1902</f>
        <v>0</v>
      </c>
      <c r="S1902" s="239">
        <v>0</v>
      </c>
      <c r="T1902" s="240">
        <f>S1902*H1902</f>
        <v>0</v>
      </c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R1902" s="241" t="s">
        <v>510</v>
      </c>
      <c r="AT1902" s="241" t="s">
        <v>385</v>
      </c>
      <c r="AU1902" s="241" t="s">
        <v>85</v>
      </c>
      <c r="AY1902" s="18" t="s">
        <v>274</v>
      </c>
      <c r="BE1902" s="242">
        <f>IF(N1902="základní",J1902,0)</f>
        <v>0</v>
      </c>
      <c r="BF1902" s="242">
        <f>IF(N1902="snížená",J1902,0)</f>
        <v>0</v>
      </c>
      <c r="BG1902" s="242">
        <f>IF(N1902="zákl. přenesená",J1902,0)</f>
        <v>0</v>
      </c>
      <c r="BH1902" s="242">
        <f>IF(N1902="sníž. přenesená",J1902,0)</f>
        <v>0</v>
      </c>
      <c r="BI1902" s="242">
        <f>IF(N1902="nulová",J1902,0)</f>
        <v>0</v>
      </c>
      <c r="BJ1902" s="18" t="s">
        <v>83</v>
      </c>
      <c r="BK1902" s="242">
        <f>ROUND(I1902*H1902,2)</f>
        <v>0</v>
      </c>
      <c r="BL1902" s="18" t="s">
        <v>379</v>
      </c>
      <c r="BM1902" s="241" t="s">
        <v>2195</v>
      </c>
    </row>
    <row r="1903" s="2" customFormat="1" ht="21.75" customHeight="1">
      <c r="A1903" s="39"/>
      <c r="B1903" s="40"/>
      <c r="C1903" s="230" t="s">
        <v>2196</v>
      </c>
      <c r="D1903" s="230" t="s">
        <v>276</v>
      </c>
      <c r="E1903" s="231" t="s">
        <v>2197</v>
      </c>
      <c r="F1903" s="232" t="s">
        <v>2198</v>
      </c>
      <c r="G1903" s="233" t="s">
        <v>279</v>
      </c>
      <c r="H1903" s="234">
        <v>19.332999999999998</v>
      </c>
      <c r="I1903" s="235"/>
      <c r="J1903" s="236">
        <f>ROUND(I1903*H1903,2)</f>
        <v>0</v>
      </c>
      <c r="K1903" s="232" t="s">
        <v>280</v>
      </c>
      <c r="L1903" s="45"/>
      <c r="M1903" s="237" t="s">
        <v>1</v>
      </c>
      <c r="N1903" s="238" t="s">
        <v>41</v>
      </c>
      <c r="O1903" s="92"/>
      <c r="P1903" s="239">
        <f>O1903*H1903</f>
        <v>0</v>
      </c>
      <c r="Q1903" s="239">
        <v>5.0000000000000002E-05</v>
      </c>
      <c r="R1903" s="239">
        <f>Q1903*H1903</f>
        <v>0.00096665</v>
      </c>
      <c r="S1903" s="239">
        <v>0</v>
      </c>
      <c r="T1903" s="240">
        <f>S1903*H1903</f>
        <v>0</v>
      </c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R1903" s="241" t="s">
        <v>379</v>
      </c>
      <c r="AT1903" s="241" t="s">
        <v>276</v>
      </c>
      <c r="AU1903" s="241" t="s">
        <v>85</v>
      </c>
      <c r="AY1903" s="18" t="s">
        <v>274</v>
      </c>
      <c r="BE1903" s="242">
        <f>IF(N1903="základní",J1903,0)</f>
        <v>0</v>
      </c>
      <c r="BF1903" s="242">
        <f>IF(N1903="snížená",J1903,0)</f>
        <v>0</v>
      </c>
      <c r="BG1903" s="242">
        <f>IF(N1903="zákl. přenesená",J1903,0)</f>
        <v>0</v>
      </c>
      <c r="BH1903" s="242">
        <f>IF(N1903="sníž. přenesená",J1903,0)</f>
        <v>0</v>
      </c>
      <c r="BI1903" s="242">
        <f>IF(N1903="nulová",J1903,0)</f>
        <v>0</v>
      </c>
      <c r="BJ1903" s="18" t="s">
        <v>83</v>
      </c>
      <c r="BK1903" s="242">
        <f>ROUND(I1903*H1903,2)</f>
        <v>0</v>
      </c>
      <c r="BL1903" s="18" t="s">
        <v>379</v>
      </c>
      <c r="BM1903" s="241" t="s">
        <v>2199</v>
      </c>
    </row>
    <row r="1904" s="13" customFormat="1">
      <c r="A1904" s="13"/>
      <c r="B1904" s="243"/>
      <c r="C1904" s="244"/>
      <c r="D1904" s="245" t="s">
        <v>283</v>
      </c>
      <c r="E1904" s="246" t="s">
        <v>1</v>
      </c>
      <c r="F1904" s="247" t="s">
        <v>2200</v>
      </c>
      <c r="G1904" s="244"/>
      <c r="H1904" s="248">
        <v>6.2199999999999998</v>
      </c>
      <c r="I1904" s="249"/>
      <c r="J1904" s="244"/>
      <c r="K1904" s="244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4" t="s">
        <v>283</v>
      </c>
      <c r="AU1904" s="254" t="s">
        <v>85</v>
      </c>
      <c r="AV1904" s="13" t="s">
        <v>85</v>
      </c>
      <c r="AW1904" s="13" t="s">
        <v>32</v>
      </c>
      <c r="AX1904" s="13" t="s">
        <v>76</v>
      </c>
      <c r="AY1904" s="254" t="s">
        <v>274</v>
      </c>
    </row>
    <row r="1905" s="13" customFormat="1">
      <c r="A1905" s="13"/>
      <c r="B1905" s="243"/>
      <c r="C1905" s="244"/>
      <c r="D1905" s="245" t="s">
        <v>283</v>
      </c>
      <c r="E1905" s="246" t="s">
        <v>1</v>
      </c>
      <c r="F1905" s="247" t="s">
        <v>2201</v>
      </c>
      <c r="G1905" s="244"/>
      <c r="H1905" s="248">
        <v>6.2130000000000001</v>
      </c>
      <c r="I1905" s="249"/>
      <c r="J1905" s="244"/>
      <c r="K1905" s="244"/>
      <c r="L1905" s="250"/>
      <c r="M1905" s="251"/>
      <c r="N1905" s="252"/>
      <c r="O1905" s="252"/>
      <c r="P1905" s="252"/>
      <c r="Q1905" s="252"/>
      <c r="R1905" s="252"/>
      <c r="S1905" s="252"/>
      <c r="T1905" s="25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4" t="s">
        <v>283</v>
      </c>
      <c r="AU1905" s="254" t="s">
        <v>85</v>
      </c>
      <c r="AV1905" s="13" t="s">
        <v>85</v>
      </c>
      <c r="AW1905" s="13" t="s">
        <v>32</v>
      </c>
      <c r="AX1905" s="13" t="s">
        <v>76</v>
      </c>
      <c r="AY1905" s="254" t="s">
        <v>274</v>
      </c>
    </row>
    <row r="1906" s="13" customFormat="1">
      <c r="A1906" s="13"/>
      <c r="B1906" s="243"/>
      <c r="C1906" s="244"/>
      <c r="D1906" s="245" t="s">
        <v>283</v>
      </c>
      <c r="E1906" s="246" t="s">
        <v>1</v>
      </c>
      <c r="F1906" s="247" t="s">
        <v>2202</v>
      </c>
      <c r="G1906" s="244"/>
      <c r="H1906" s="248">
        <v>6.9000000000000004</v>
      </c>
      <c r="I1906" s="249"/>
      <c r="J1906" s="244"/>
      <c r="K1906" s="244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4" t="s">
        <v>283</v>
      </c>
      <c r="AU1906" s="254" t="s">
        <v>85</v>
      </c>
      <c r="AV1906" s="13" t="s">
        <v>85</v>
      </c>
      <c r="AW1906" s="13" t="s">
        <v>32</v>
      </c>
      <c r="AX1906" s="13" t="s">
        <v>76</v>
      </c>
      <c r="AY1906" s="254" t="s">
        <v>274</v>
      </c>
    </row>
    <row r="1907" s="14" customFormat="1">
      <c r="A1907" s="14"/>
      <c r="B1907" s="255"/>
      <c r="C1907" s="256"/>
      <c r="D1907" s="245" t="s">
        <v>283</v>
      </c>
      <c r="E1907" s="257" t="s">
        <v>1</v>
      </c>
      <c r="F1907" s="258" t="s">
        <v>285</v>
      </c>
      <c r="G1907" s="256"/>
      <c r="H1907" s="259">
        <v>19.332999999999998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5" t="s">
        <v>283</v>
      </c>
      <c r="AU1907" s="265" t="s">
        <v>85</v>
      </c>
      <c r="AV1907" s="14" t="s">
        <v>106</v>
      </c>
      <c r="AW1907" s="14" t="s">
        <v>32</v>
      </c>
      <c r="AX1907" s="14" t="s">
        <v>76</v>
      </c>
      <c r="AY1907" s="265" t="s">
        <v>274</v>
      </c>
    </row>
    <row r="1908" s="15" customFormat="1">
      <c r="A1908" s="15"/>
      <c r="B1908" s="266"/>
      <c r="C1908" s="267"/>
      <c r="D1908" s="245" t="s">
        <v>283</v>
      </c>
      <c r="E1908" s="268" t="s">
        <v>1</v>
      </c>
      <c r="F1908" s="269" t="s">
        <v>286</v>
      </c>
      <c r="G1908" s="267"/>
      <c r="H1908" s="270">
        <v>19.332999999999998</v>
      </c>
      <c r="I1908" s="271"/>
      <c r="J1908" s="267"/>
      <c r="K1908" s="267"/>
      <c r="L1908" s="272"/>
      <c r="M1908" s="273"/>
      <c r="N1908" s="274"/>
      <c r="O1908" s="274"/>
      <c r="P1908" s="274"/>
      <c r="Q1908" s="274"/>
      <c r="R1908" s="274"/>
      <c r="S1908" s="274"/>
      <c r="T1908" s="27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76" t="s">
        <v>283</v>
      </c>
      <c r="AU1908" s="276" t="s">
        <v>85</v>
      </c>
      <c r="AV1908" s="15" t="s">
        <v>281</v>
      </c>
      <c r="AW1908" s="15" t="s">
        <v>32</v>
      </c>
      <c r="AX1908" s="15" t="s">
        <v>83</v>
      </c>
      <c r="AY1908" s="276" t="s">
        <v>274</v>
      </c>
    </row>
    <row r="1909" s="2" customFormat="1" ht="21.75" customHeight="1">
      <c r="A1909" s="39"/>
      <c r="B1909" s="40"/>
      <c r="C1909" s="287" t="s">
        <v>2203</v>
      </c>
      <c r="D1909" s="287" t="s">
        <v>385</v>
      </c>
      <c r="E1909" s="288" t="s">
        <v>2204</v>
      </c>
      <c r="F1909" s="289" t="s">
        <v>2205</v>
      </c>
      <c r="G1909" s="290" t="s">
        <v>2064</v>
      </c>
      <c r="H1909" s="291">
        <v>1</v>
      </c>
      <c r="I1909" s="292"/>
      <c r="J1909" s="293">
        <f>ROUND(I1909*H1909,2)</f>
        <v>0</v>
      </c>
      <c r="K1909" s="289" t="s">
        <v>1</v>
      </c>
      <c r="L1909" s="294"/>
      <c r="M1909" s="295" t="s">
        <v>1</v>
      </c>
      <c r="N1909" s="296" t="s">
        <v>41</v>
      </c>
      <c r="O1909" s="92"/>
      <c r="P1909" s="239">
        <f>O1909*H1909</f>
        <v>0</v>
      </c>
      <c r="Q1909" s="239">
        <v>0</v>
      </c>
      <c r="R1909" s="239">
        <f>Q1909*H1909</f>
        <v>0</v>
      </c>
      <c r="S1909" s="239">
        <v>0</v>
      </c>
      <c r="T1909" s="240">
        <f>S1909*H1909</f>
        <v>0</v>
      </c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R1909" s="241" t="s">
        <v>510</v>
      </c>
      <c r="AT1909" s="241" t="s">
        <v>385</v>
      </c>
      <c r="AU1909" s="241" t="s">
        <v>85</v>
      </c>
      <c r="AY1909" s="18" t="s">
        <v>274</v>
      </c>
      <c r="BE1909" s="242">
        <f>IF(N1909="základní",J1909,0)</f>
        <v>0</v>
      </c>
      <c r="BF1909" s="242">
        <f>IF(N1909="snížená",J1909,0)</f>
        <v>0</v>
      </c>
      <c r="BG1909" s="242">
        <f>IF(N1909="zákl. přenesená",J1909,0)</f>
        <v>0</v>
      </c>
      <c r="BH1909" s="242">
        <f>IF(N1909="sníž. přenesená",J1909,0)</f>
        <v>0</v>
      </c>
      <c r="BI1909" s="242">
        <f>IF(N1909="nulová",J1909,0)</f>
        <v>0</v>
      </c>
      <c r="BJ1909" s="18" t="s">
        <v>83</v>
      </c>
      <c r="BK1909" s="242">
        <f>ROUND(I1909*H1909,2)</f>
        <v>0</v>
      </c>
      <c r="BL1909" s="18" t="s">
        <v>379</v>
      </c>
      <c r="BM1909" s="241" t="s">
        <v>2206</v>
      </c>
    </row>
    <row r="1910" s="2" customFormat="1" ht="16.5" customHeight="1">
      <c r="A1910" s="39"/>
      <c r="B1910" s="40"/>
      <c r="C1910" s="287" t="s">
        <v>2207</v>
      </c>
      <c r="D1910" s="287" t="s">
        <v>385</v>
      </c>
      <c r="E1910" s="288" t="s">
        <v>2208</v>
      </c>
      <c r="F1910" s="289" t="s">
        <v>2209</v>
      </c>
      <c r="G1910" s="290" t="s">
        <v>2064</v>
      </c>
      <c r="H1910" s="291">
        <v>1</v>
      </c>
      <c r="I1910" s="292"/>
      <c r="J1910" s="293">
        <f>ROUND(I1910*H1910,2)</f>
        <v>0</v>
      </c>
      <c r="K1910" s="289" t="s">
        <v>1</v>
      </c>
      <c r="L1910" s="294"/>
      <c r="M1910" s="295" t="s">
        <v>1</v>
      </c>
      <c r="N1910" s="296" t="s">
        <v>41</v>
      </c>
      <c r="O1910" s="92"/>
      <c r="P1910" s="239">
        <f>O1910*H1910</f>
        <v>0</v>
      </c>
      <c r="Q1910" s="239">
        <v>0</v>
      </c>
      <c r="R1910" s="239">
        <f>Q1910*H1910</f>
        <v>0</v>
      </c>
      <c r="S1910" s="239">
        <v>0</v>
      </c>
      <c r="T1910" s="240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41" t="s">
        <v>510</v>
      </c>
      <c r="AT1910" s="241" t="s">
        <v>385</v>
      </c>
      <c r="AU1910" s="241" t="s">
        <v>85</v>
      </c>
      <c r="AY1910" s="18" t="s">
        <v>274</v>
      </c>
      <c r="BE1910" s="242">
        <f>IF(N1910="základní",J1910,0)</f>
        <v>0</v>
      </c>
      <c r="BF1910" s="242">
        <f>IF(N1910="snížená",J1910,0)</f>
        <v>0</v>
      </c>
      <c r="BG1910" s="242">
        <f>IF(N1910="zákl. přenesená",J1910,0)</f>
        <v>0</v>
      </c>
      <c r="BH1910" s="242">
        <f>IF(N1910="sníž. přenesená",J1910,0)</f>
        <v>0</v>
      </c>
      <c r="BI1910" s="242">
        <f>IF(N1910="nulová",J1910,0)</f>
        <v>0</v>
      </c>
      <c r="BJ1910" s="18" t="s">
        <v>83</v>
      </c>
      <c r="BK1910" s="242">
        <f>ROUND(I1910*H1910,2)</f>
        <v>0</v>
      </c>
      <c r="BL1910" s="18" t="s">
        <v>379</v>
      </c>
      <c r="BM1910" s="241" t="s">
        <v>2210</v>
      </c>
    </row>
    <row r="1911" s="2" customFormat="1" ht="16.5" customHeight="1">
      <c r="A1911" s="39"/>
      <c r="B1911" s="40"/>
      <c r="C1911" s="287" t="s">
        <v>2211</v>
      </c>
      <c r="D1911" s="287" t="s">
        <v>385</v>
      </c>
      <c r="E1911" s="288" t="s">
        <v>2212</v>
      </c>
      <c r="F1911" s="289" t="s">
        <v>2213</v>
      </c>
      <c r="G1911" s="290" t="s">
        <v>2064</v>
      </c>
      <c r="H1911" s="291">
        <v>1</v>
      </c>
      <c r="I1911" s="292"/>
      <c r="J1911" s="293">
        <f>ROUND(I1911*H1911,2)</f>
        <v>0</v>
      </c>
      <c r="K1911" s="289" t="s">
        <v>1</v>
      </c>
      <c r="L1911" s="294"/>
      <c r="M1911" s="295" t="s">
        <v>1</v>
      </c>
      <c r="N1911" s="296" t="s">
        <v>41</v>
      </c>
      <c r="O1911" s="92"/>
      <c r="P1911" s="239">
        <f>O1911*H1911</f>
        <v>0</v>
      </c>
      <c r="Q1911" s="239">
        <v>0</v>
      </c>
      <c r="R1911" s="239">
        <f>Q1911*H1911</f>
        <v>0</v>
      </c>
      <c r="S1911" s="239">
        <v>0</v>
      </c>
      <c r="T1911" s="240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41" t="s">
        <v>510</v>
      </c>
      <c r="AT1911" s="241" t="s">
        <v>385</v>
      </c>
      <c r="AU1911" s="241" t="s">
        <v>85</v>
      </c>
      <c r="AY1911" s="18" t="s">
        <v>274</v>
      </c>
      <c r="BE1911" s="242">
        <f>IF(N1911="základní",J1911,0)</f>
        <v>0</v>
      </c>
      <c r="BF1911" s="242">
        <f>IF(N1911="snížená",J1911,0)</f>
        <v>0</v>
      </c>
      <c r="BG1911" s="242">
        <f>IF(N1911="zákl. přenesená",J1911,0)</f>
        <v>0</v>
      </c>
      <c r="BH1911" s="242">
        <f>IF(N1911="sníž. přenesená",J1911,0)</f>
        <v>0</v>
      </c>
      <c r="BI1911" s="242">
        <f>IF(N1911="nulová",J1911,0)</f>
        <v>0</v>
      </c>
      <c r="BJ1911" s="18" t="s">
        <v>83</v>
      </c>
      <c r="BK1911" s="242">
        <f>ROUND(I1911*H1911,2)</f>
        <v>0</v>
      </c>
      <c r="BL1911" s="18" t="s">
        <v>379</v>
      </c>
      <c r="BM1911" s="241" t="s">
        <v>2214</v>
      </c>
    </row>
    <row r="1912" s="2" customFormat="1" ht="24.15" customHeight="1">
      <c r="A1912" s="39"/>
      <c r="B1912" s="40"/>
      <c r="C1912" s="230" t="s">
        <v>2215</v>
      </c>
      <c r="D1912" s="230" t="s">
        <v>276</v>
      </c>
      <c r="E1912" s="231" t="s">
        <v>2216</v>
      </c>
      <c r="F1912" s="232" t="s">
        <v>2217</v>
      </c>
      <c r="G1912" s="233" t="s">
        <v>279</v>
      </c>
      <c r="H1912" s="234">
        <v>26.497</v>
      </c>
      <c r="I1912" s="235"/>
      <c r="J1912" s="236">
        <f>ROUND(I1912*H1912,2)</f>
        <v>0</v>
      </c>
      <c r="K1912" s="232" t="s">
        <v>280</v>
      </c>
      <c r="L1912" s="45"/>
      <c r="M1912" s="237" t="s">
        <v>1</v>
      </c>
      <c r="N1912" s="238" t="s">
        <v>41</v>
      </c>
      <c r="O1912" s="92"/>
      <c r="P1912" s="239">
        <f>O1912*H1912</f>
        <v>0</v>
      </c>
      <c r="Q1912" s="239">
        <v>5.0000000000000002E-05</v>
      </c>
      <c r="R1912" s="239">
        <f>Q1912*H1912</f>
        <v>0.00132485</v>
      </c>
      <c r="S1912" s="239">
        <v>0</v>
      </c>
      <c r="T1912" s="240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41" t="s">
        <v>379</v>
      </c>
      <c r="AT1912" s="241" t="s">
        <v>276</v>
      </c>
      <c r="AU1912" s="241" t="s">
        <v>85</v>
      </c>
      <c r="AY1912" s="18" t="s">
        <v>274</v>
      </c>
      <c r="BE1912" s="242">
        <f>IF(N1912="základní",J1912,0)</f>
        <v>0</v>
      </c>
      <c r="BF1912" s="242">
        <f>IF(N1912="snížená",J1912,0)</f>
        <v>0</v>
      </c>
      <c r="BG1912" s="242">
        <f>IF(N1912="zákl. přenesená",J1912,0)</f>
        <v>0</v>
      </c>
      <c r="BH1912" s="242">
        <f>IF(N1912="sníž. přenesená",J1912,0)</f>
        <v>0</v>
      </c>
      <c r="BI1912" s="242">
        <f>IF(N1912="nulová",J1912,0)</f>
        <v>0</v>
      </c>
      <c r="BJ1912" s="18" t="s">
        <v>83</v>
      </c>
      <c r="BK1912" s="242">
        <f>ROUND(I1912*H1912,2)</f>
        <v>0</v>
      </c>
      <c r="BL1912" s="18" t="s">
        <v>379</v>
      </c>
      <c r="BM1912" s="241" t="s">
        <v>2218</v>
      </c>
    </row>
    <row r="1913" s="13" customFormat="1">
      <c r="A1913" s="13"/>
      <c r="B1913" s="243"/>
      <c r="C1913" s="244"/>
      <c r="D1913" s="245" t="s">
        <v>283</v>
      </c>
      <c r="E1913" s="246" t="s">
        <v>1</v>
      </c>
      <c r="F1913" s="247" t="s">
        <v>2219</v>
      </c>
      <c r="G1913" s="244"/>
      <c r="H1913" s="248">
        <v>12.289</v>
      </c>
      <c r="I1913" s="249"/>
      <c r="J1913" s="244"/>
      <c r="K1913" s="244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4" t="s">
        <v>283</v>
      </c>
      <c r="AU1913" s="254" t="s">
        <v>85</v>
      </c>
      <c r="AV1913" s="13" t="s">
        <v>85</v>
      </c>
      <c r="AW1913" s="13" t="s">
        <v>32</v>
      </c>
      <c r="AX1913" s="13" t="s">
        <v>76</v>
      </c>
      <c r="AY1913" s="254" t="s">
        <v>274</v>
      </c>
    </row>
    <row r="1914" s="13" customFormat="1">
      <c r="A1914" s="13"/>
      <c r="B1914" s="243"/>
      <c r="C1914" s="244"/>
      <c r="D1914" s="245" t="s">
        <v>283</v>
      </c>
      <c r="E1914" s="246" t="s">
        <v>1</v>
      </c>
      <c r="F1914" s="247" t="s">
        <v>2220</v>
      </c>
      <c r="G1914" s="244"/>
      <c r="H1914" s="248">
        <v>14.208</v>
      </c>
      <c r="I1914" s="249"/>
      <c r="J1914" s="244"/>
      <c r="K1914" s="244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4" t="s">
        <v>283</v>
      </c>
      <c r="AU1914" s="254" t="s">
        <v>85</v>
      </c>
      <c r="AV1914" s="13" t="s">
        <v>85</v>
      </c>
      <c r="AW1914" s="13" t="s">
        <v>32</v>
      </c>
      <c r="AX1914" s="13" t="s">
        <v>76</v>
      </c>
      <c r="AY1914" s="254" t="s">
        <v>274</v>
      </c>
    </row>
    <row r="1915" s="14" customFormat="1">
      <c r="A1915" s="14"/>
      <c r="B1915" s="255"/>
      <c r="C1915" s="256"/>
      <c r="D1915" s="245" t="s">
        <v>283</v>
      </c>
      <c r="E1915" s="257" t="s">
        <v>1</v>
      </c>
      <c r="F1915" s="258" t="s">
        <v>285</v>
      </c>
      <c r="G1915" s="256"/>
      <c r="H1915" s="259">
        <v>26.497</v>
      </c>
      <c r="I1915" s="260"/>
      <c r="J1915" s="256"/>
      <c r="K1915" s="256"/>
      <c r="L1915" s="261"/>
      <c r="M1915" s="262"/>
      <c r="N1915" s="263"/>
      <c r="O1915" s="263"/>
      <c r="P1915" s="263"/>
      <c r="Q1915" s="263"/>
      <c r="R1915" s="263"/>
      <c r="S1915" s="263"/>
      <c r="T1915" s="26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5" t="s">
        <v>283</v>
      </c>
      <c r="AU1915" s="265" t="s">
        <v>85</v>
      </c>
      <c r="AV1915" s="14" t="s">
        <v>106</v>
      </c>
      <c r="AW1915" s="14" t="s">
        <v>32</v>
      </c>
      <c r="AX1915" s="14" t="s">
        <v>76</v>
      </c>
      <c r="AY1915" s="265" t="s">
        <v>274</v>
      </c>
    </row>
    <row r="1916" s="15" customFormat="1">
      <c r="A1916" s="15"/>
      <c r="B1916" s="266"/>
      <c r="C1916" s="267"/>
      <c r="D1916" s="245" t="s">
        <v>283</v>
      </c>
      <c r="E1916" s="268" t="s">
        <v>1</v>
      </c>
      <c r="F1916" s="269" t="s">
        <v>286</v>
      </c>
      <c r="G1916" s="267"/>
      <c r="H1916" s="270">
        <v>26.497</v>
      </c>
      <c r="I1916" s="271"/>
      <c r="J1916" s="267"/>
      <c r="K1916" s="267"/>
      <c r="L1916" s="272"/>
      <c r="M1916" s="273"/>
      <c r="N1916" s="274"/>
      <c r="O1916" s="274"/>
      <c r="P1916" s="274"/>
      <c r="Q1916" s="274"/>
      <c r="R1916" s="274"/>
      <c r="S1916" s="274"/>
      <c r="T1916" s="27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76" t="s">
        <v>283</v>
      </c>
      <c r="AU1916" s="276" t="s">
        <v>85</v>
      </c>
      <c r="AV1916" s="15" t="s">
        <v>281</v>
      </c>
      <c r="AW1916" s="15" t="s">
        <v>32</v>
      </c>
      <c r="AX1916" s="15" t="s">
        <v>83</v>
      </c>
      <c r="AY1916" s="276" t="s">
        <v>274</v>
      </c>
    </row>
    <row r="1917" s="2" customFormat="1" ht="16.5" customHeight="1">
      <c r="A1917" s="39"/>
      <c r="B1917" s="40"/>
      <c r="C1917" s="287" t="s">
        <v>2221</v>
      </c>
      <c r="D1917" s="287" t="s">
        <v>385</v>
      </c>
      <c r="E1917" s="288" t="s">
        <v>2222</v>
      </c>
      <c r="F1917" s="289" t="s">
        <v>2223</v>
      </c>
      <c r="G1917" s="290" t="s">
        <v>2064</v>
      </c>
      <c r="H1917" s="291">
        <v>1</v>
      </c>
      <c r="I1917" s="292"/>
      <c r="J1917" s="293">
        <f>ROUND(I1917*H1917,2)</f>
        <v>0</v>
      </c>
      <c r="K1917" s="289" t="s">
        <v>1</v>
      </c>
      <c r="L1917" s="294"/>
      <c r="M1917" s="295" t="s">
        <v>1</v>
      </c>
      <c r="N1917" s="296" t="s">
        <v>41</v>
      </c>
      <c r="O1917" s="92"/>
      <c r="P1917" s="239">
        <f>O1917*H1917</f>
        <v>0</v>
      </c>
      <c r="Q1917" s="239">
        <v>0</v>
      </c>
      <c r="R1917" s="239">
        <f>Q1917*H1917</f>
        <v>0</v>
      </c>
      <c r="S1917" s="239">
        <v>0</v>
      </c>
      <c r="T1917" s="240">
        <f>S1917*H1917</f>
        <v>0</v>
      </c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R1917" s="241" t="s">
        <v>510</v>
      </c>
      <c r="AT1917" s="241" t="s">
        <v>385</v>
      </c>
      <c r="AU1917" s="241" t="s">
        <v>85</v>
      </c>
      <c r="AY1917" s="18" t="s">
        <v>274</v>
      </c>
      <c r="BE1917" s="242">
        <f>IF(N1917="základní",J1917,0)</f>
        <v>0</v>
      </c>
      <c r="BF1917" s="242">
        <f>IF(N1917="snížená",J1917,0)</f>
        <v>0</v>
      </c>
      <c r="BG1917" s="242">
        <f>IF(N1917="zákl. přenesená",J1917,0)</f>
        <v>0</v>
      </c>
      <c r="BH1917" s="242">
        <f>IF(N1917="sníž. přenesená",J1917,0)</f>
        <v>0</v>
      </c>
      <c r="BI1917" s="242">
        <f>IF(N1917="nulová",J1917,0)</f>
        <v>0</v>
      </c>
      <c r="BJ1917" s="18" t="s">
        <v>83</v>
      </c>
      <c r="BK1917" s="242">
        <f>ROUND(I1917*H1917,2)</f>
        <v>0</v>
      </c>
      <c r="BL1917" s="18" t="s">
        <v>379</v>
      </c>
      <c r="BM1917" s="241" t="s">
        <v>2224</v>
      </c>
    </row>
    <row r="1918" s="2" customFormat="1" ht="21.75" customHeight="1">
      <c r="A1918" s="39"/>
      <c r="B1918" s="40"/>
      <c r="C1918" s="287" t="s">
        <v>2225</v>
      </c>
      <c r="D1918" s="287" t="s">
        <v>385</v>
      </c>
      <c r="E1918" s="288" t="s">
        <v>2226</v>
      </c>
      <c r="F1918" s="289" t="s">
        <v>2227</v>
      </c>
      <c r="G1918" s="290" t="s">
        <v>2064</v>
      </c>
      <c r="H1918" s="291">
        <v>1</v>
      </c>
      <c r="I1918" s="292"/>
      <c r="J1918" s="293">
        <f>ROUND(I1918*H1918,2)</f>
        <v>0</v>
      </c>
      <c r="K1918" s="289" t="s">
        <v>1</v>
      </c>
      <c r="L1918" s="294"/>
      <c r="M1918" s="295" t="s">
        <v>1</v>
      </c>
      <c r="N1918" s="296" t="s">
        <v>41</v>
      </c>
      <c r="O1918" s="92"/>
      <c r="P1918" s="239">
        <f>O1918*H1918</f>
        <v>0</v>
      </c>
      <c r="Q1918" s="239">
        <v>0</v>
      </c>
      <c r="R1918" s="239">
        <f>Q1918*H1918</f>
        <v>0</v>
      </c>
      <c r="S1918" s="239">
        <v>0</v>
      </c>
      <c r="T1918" s="240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41" t="s">
        <v>510</v>
      </c>
      <c r="AT1918" s="241" t="s">
        <v>385</v>
      </c>
      <c r="AU1918" s="241" t="s">
        <v>85</v>
      </c>
      <c r="AY1918" s="18" t="s">
        <v>274</v>
      </c>
      <c r="BE1918" s="242">
        <f>IF(N1918="základní",J1918,0)</f>
        <v>0</v>
      </c>
      <c r="BF1918" s="242">
        <f>IF(N1918="snížená",J1918,0)</f>
        <v>0</v>
      </c>
      <c r="BG1918" s="242">
        <f>IF(N1918="zákl. přenesená",J1918,0)</f>
        <v>0</v>
      </c>
      <c r="BH1918" s="242">
        <f>IF(N1918="sníž. přenesená",J1918,0)</f>
        <v>0</v>
      </c>
      <c r="BI1918" s="242">
        <f>IF(N1918="nulová",J1918,0)</f>
        <v>0</v>
      </c>
      <c r="BJ1918" s="18" t="s">
        <v>83</v>
      </c>
      <c r="BK1918" s="242">
        <f>ROUND(I1918*H1918,2)</f>
        <v>0</v>
      </c>
      <c r="BL1918" s="18" t="s">
        <v>379</v>
      </c>
      <c r="BM1918" s="241" t="s">
        <v>2228</v>
      </c>
    </row>
    <row r="1919" s="2" customFormat="1" ht="16.5" customHeight="1">
      <c r="A1919" s="39"/>
      <c r="B1919" s="40"/>
      <c r="C1919" s="230" t="s">
        <v>2229</v>
      </c>
      <c r="D1919" s="230" t="s">
        <v>276</v>
      </c>
      <c r="E1919" s="231" t="s">
        <v>2230</v>
      </c>
      <c r="F1919" s="232" t="s">
        <v>2231</v>
      </c>
      <c r="G1919" s="233" t="s">
        <v>279</v>
      </c>
      <c r="H1919" s="234">
        <v>36.700000000000003</v>
      </c>
      <c r="I1919" s="235"/>
      <c r="J1919" s="236">
        <f>ROUND(I1919*H1919,2)</f>
        <v>0</v>
      </c>
      <c r="K1919" s="232" t="s">
        <v>280</v>
      </c>
      <c r="L1919" s="45"/>
      <c r="M1919" s="237" t="s">
        <v>1</v>
      </c>
      <c r="N1919" s="238" t="s">
        <v>41</v>
      </c>
      <c r="O1919" s="92"/>
      <c r="P1919" s="239">
        <f>O1919*H1919</f>
        <v>0</v>
      </c>
      <c r="Q1919" s="239">
        <v>6.0000000000000002E-05</v>
      </c>
      <c r="R1919" s="239">
        <f>Q1919*H1919</f>
        <v>0.0022020000000000004</v>
      </c>
      <c r="S1919" s="239">
        <v>0</v>
      </c>
      <c r="T1919" s="240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41" t="s">
        <v>379</v>
      </c>
      <c r="AT1919" s="241" t="s">
        <v>276</v>
      </c>
      <c r="AU1919" s="241" t="s">
        <v>85</v>
      </c>
      <c r="AY1919" s="18" t="s">
        <v>274</v>
      </c>
      <c r="BE1919" s="242">
        <f>IF(N1919="základní",J1919,0)</f>
        <v>0</v>
      </c>
      <c r="BF1919" s="242">
        <f>IF(N1919="snížená",J1919,0)</f>
        <v>0</v>
      </c>
      <c r="BG1919" s="242">
        <f>IF(N1919="zákl. přenesená",J1919,0)</f>
        <v>0</v>
      </c>
      <c r="BH1919" s="242">
        <f>IF(N1919="sníž. přenesená",J1919,0)</f>
        <v>0</v>
      </c>
      <c r="BI1919" s="242">
        <f>IF(N1919="nulová",J1919,0)</f>
        <v>0</v>
      </c>
      <c r="BJ1919" s="18" t="s">
        <v>83</v>
      </c>
      <c r="BK1919" s="242">
        <f>ROUND(I1919*H1919,2)</f>
        <v>0</v>
      </c>
      <c r="BL1919" s="18" t="s">
        <v>379</v>
      </c>
      <c r="BM1919" s="241" t="s">
        <v>2232</v>
      </c>
    </row>
    <row r="1920" s="13" customFormat="1">
      <c r="A1920" s="13"/>
      <c r="B1920" s="243"/>
      <c r="C1920" s="244"/>
      <c r="D1920" s="245" t="s">
        <v>283</v>
      </c>
      <c r="E1920" s="246" t="s">
        <v>1</v>
      </c>
      <c r="F1920" s="247" t="s">
        <v>2233</v>
      </c>
      <c r="G1920" s="244"/>
      <c r="H1920" s="248">
        <v>36.700000000000003</v>
      </c>
      <c r="I1920" s="249"/>
      <c r="J1920" s="244"/>
      <c r="K1920" s="244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4" t="s">
        <v>283</v>
      </c>
      <c r="AU1920" s="254" t="s">
        <v>85</v>
      </c>
      <c r="AV1920" s="13" t="s">
        <v>85</v>
      </c>
      <c r="AW1920" s="13" t="s">
        <v>32</v>
      </c>
      <c r="AX1920" s="13" t="s">
        <v>76</v>
      </c>
      <c r="AY1920" s="254" t="s">
        <v>274</v>
      </c>
    </row>
    <row r="1921" s="14" customFormat="1">
      <c r="A1921" s="14"/>
      <c r="B1921" s="255"/>
      <c r="C1921" s="256"/>
      <c r="D1921" s="245" t="s">
        <v>283</v>
      </c>
      <c r="E1921" s="257" t="s">
        <v>1</v>
      </c>
      <c r="F1921" s="258" t="s">
        <v>285</v>
      </c>
      <c r="G1921" s="256"/>
      <c r="H1921" s="259">
        <v>36.700000000000003</v>
      </c>
      <c r="I1921" s="260"/>
      <c r="J1921" s="256"/>
      <c r="K1921" s="256"/>
      <c r="L1921" s="261"/>
      <c r="M1921" s="262"/>
      <c r="N1921" s="263"/>
      <c r="O1921" s="263"/>
      <c r="P1921" s="263"/>
      <c r="Q1921" s="263"/>
      <c r="R1921" s="263"/>
      <c r="S1921" s="263"/>
      <c r="T1921" s="26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65" t="s">
        <v>283</v>
      </c>
      <c r="AU1921" s="265" t="s">
        <v>85</v>
      </c>
      <c r="AV1921" s="14" t="s">
        <v>106</v>
      </c>
      <c r="AW1921" s="14" t="s">
        <v>32</v>
      </c>
      <c r="AX1921" s="14" t="s">
        <v>76</v>
      </c>
      <c r="AY1921" s="265" t="s">
        <v>274</v>
      </c>
    </row>
    <row r="1922" s="15" customFormat="1">
      <c r="A1922" s="15"/>
      <c r="B1922" s="266"/>
      <c r="C1922" s="267"/>
      <c r="D1922" s="245" t="s">
        <v>283</v>
      </c>
      <c r="E1922" s="268" t="s">
        <v>1</v>
      </c>
      <c r="F1922" s="269" t="s">
        <v>286</v>
      </c>
      <c r="G1922" s="267"/>
      <c r="H1922" s="270">
        <v>36.700000000000003</v>
      </c>
      <c r="I1922" s="271"/>
      <c r="J1922" s="267"/>
      <c r="K1922" s="267"/>
      <c r="L1922" s="272"/>
      <c r="M1922" s="273"/>
      <c r="N1922" s="274"/>
      <c r="O1922" s="274"/>
      <c r="P1922" s="274"/>
      <c r="Q1922" s="274"/>
      <c r="R1922" s="274"/>
      <c r="S1922" s="274"/>
      <c r="T1922" s="27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76" t="s">
        <v>283</v>
      </c>
      <c r="AU1922" s="276" t="s">
        <v>85</v>
      </c>
      <c r="AV1922" s="15" t="s">
        <v>281</v>
      </c>
      <c r="AW1922" s="15" t="s">
        <v>32</v>
      </c>
      <c r="AX1922" s="15" t="s">
        <v>83</v>
      </c>
      <c r="AY1922" s="276" t="s">
        <v>274</v>
      </c>
    </row>
    <row r="1923" s="2" customFormat="1" ht="16.5" customHeight="1">
      <c r="A1923" s="39"/>
      <c r="B1923" s="40"/>
      <c r="C1923" s="287" t="s">
        <v>2234</v>
      </c>
      <c r="D1923" s="287" t="s">
        <v>385</v>
      </c>
      <c r="E1923" s="288" t="s">
        <v>2235</v>
      </c>
      <c r="F1923" s="289" t="s">
        <v>2236</v>
      </c>
      <c r="G1923" s="290" t="s">
        <v>279</v>
      </c>
      <c r="H1923" s="291">
        <v>36.700000000000003</v>
      </c>
      <c r="I1923" s="292"/>
      <c r="J1923" s="293">
        <f>ROUND(I1923*H1923,2)</f>
        <v>0</v>
      </c>
      <c r="K1923" s="289" t="s">
        <v>1</v>
      </c>
      <c r="L1923" s="294"/>
      <c r="M1923" s="295" t="s">
        <v>1</v>
      </c>
      <c r="N1923" s="296" t="s">
        <v>41</v>
      </c>
      <c r="O1923" s="92"/>
      <c r="P1923" s="239">
        <f>O1923*H1923</f>
        <v>0</v>
      </c>
      <c r="Q1923" s="239">
        <v>0</v>
      </c>
      <c r="R1923" s="239">
        <f>Q1923*H1923</f>
        <v>0</v>
      </c>
      <c r="S1923" s="239">
        <v>0</v>
      </c>
      <c r="T1923" s="240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41" t="s">
        <v>510</v>
      </c>
      <c r="AT1923" s="241" t="s">
        <v>385</v>
      </c>
      <c r="AU1923" s="241" t="s">
        <v>85</v>
      </c>
      <c r="AY1923" s="18" t="s">
        <v>274</v>
      </c>
      <c r="BE1923" s="242">
        <f>IF(N1923="základní",J1923,0)</f>
        <v>0</v>
      </c>
      <c r="BF1923" s="242">
        <f>IF(N1923="snížená",J1923,0)</f>
        <v>0</v>
      </c>
      <c r="BG1923" s="242">
        <f>IF(N1923="zákl. přenesená",J1923,0)</f>
        <v>0</v>
      </c>
      <c r="BH1923" s="242">
        <f>IF(N1923="sníž. přenesená",J1923,0)</f>
        <v>0</v>
      </c>
      <c r="BI1923" s="242">
        <f>IF(N1923="nulová",J1923,0)</f>
        <v>0</v>
      </c>
      <c r="BJ1923" s="18" t="s">
        <v>83</v>
      </c>
      <c r="BK1923" s="242">
        <f>ROUND(I1923*H1923,2)</f>
        <v>0</v>
      </c>
      <c r="BL1923" s="18" t="s">
        <v>379</v>
      </c>
      <c r="BM1923" s="241" t="s">
        <v>2237</v>
      </c>
    </row>
    <row r="1924" s="2" customFormat="1" ht="24.15" customHeight="1">
      <c r="A1924" s="39"/>
      <c r="B1924" s="40"/>
      <c r="C1924" s="230" t="s">
        <v>2238</v>
      </c>
      <c r="D1924" s="230" t="s">
        <v>276</v>
      </c>
      <c r="E1924" s="231" t="s">
        <v>2239</v>
      </c>
      <c r="F1924" s="232" t="s">
        <v>2240</v>
      </c>
      <c r="G1924" s="233" t="s">
        <v>398</v>
      </c>
      <c r="H1924" s="234">
        <v>15.949999999999999</v>
      </c>
      <c r="I1924" s="235"/>
      <c r="J1924" s="236">
        <f>ROUND(I1924*H1924,2)</f>
        <v>0</v>
      </c>
      <c r="K1924" s="232" t="s">
        <v>280</v>
      </c>
      <c r="L1924" s="45"/>
      <c r="M1924" s="237" t="s">
        <v>1</v>
      </c>
      <c r="N1924" s="238" t="s">
        <v>41</v>
      </c>
      <c r="O1924" s="92"/>
      <c r="P1924" s="239">
        <f>O1924*H1924</f>
        <v>0</v>
      </c>
      <c r="Q1924" s="239">
        <v>6.0000000000000002E-05</v>
      </c>
      <c r="R1924" s="239">
        <f>Q1924*H1924</f>
        <v>0.00095699999999999995</v>
      </c>
      <c r="S1924" s="239">
        <v>0</v>
      </c>
      <c r="T1924" s="240">
        <f>S1924*H1924</f>
        <v>0</v>
      </c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R1924" s="241" t="s">
        <v>379</v>
      </c>
      <c r="AT1924" s="241" t="s">
        <v>276</v>
      </c>
      <c r="AU1924" s="241" t="s">
        <v>85</v>
      </c>
      <c r="AY1924" s="18" t="s">
        <v>274</v>
      </c>
      <c r="BE1924" s="242">
        <f>IF(N1924="základní",J1924,0)</f>
        <v>0</v>
      </c>
      <c r="BF1924" s="242">
        <f>IF(N1924="snížená",J1924,0)</f>
        <v>0</v>
      </c>
      <c r="BG1924" s="242">
        <f>IF(N1924="zákl. přenesená",J1924,0)</f>
        <v>0</v>
      </c>
      <c r="BH1924" s="242">
        <f>IF(N1924="sníž. přenesená",J1924,0)</f>
        <v>0</v>
      </c>
      <c r="BI1924" s="242">
        <f>IF(N1924="nulová",J1924,0)</f>
        <v>0</v>
      </c>
      <c r="BJ1924" s="18" t="s">
        <v>83</v>
      </c>
      <c r="BK1924" s="242">
        <f>ROUND(I1924*H1924,2)</f>
        <v>0</v>
      </c>
      <c r="BL1924" s="18" t="s">
        <v>379</v>
      </c>
      <c r="BM1924" s="241" t="s">
        <v>2241</v>
      </c>
    </row>
    <row r="1925" s="13" customFormat="1">
      <c r="A1925" s="13"/>
      <c r="B1925" s="243"/>
      <c r="C1925" s="244"/>
      <c r="D1925" s="245" t="s">
        <v>283</v>
      </c>
      <c r="E1925" s="246" t="s">
        <v>1</v>
      </c>
      <c r="F1925" s="247" t="s">
        <v>2242</v>
      </c>
      <c r="G1925" s="244"/>
      <c r="H1925" s="248">
        <v>15.949999999999999</v>
      </c>
      <c r="I1925" s="249"/>
      <c r="J1925" s="244"/>
      <c r="K1925" s="244"/>
      <c r="L1925" s="250"/>
      <c r="M1925" s="251"/>
      <c r="N1925" s="252"/>
      <c r="O1925" s="252"/>
      <c r="P1925" s="252"/>
      <c r="Q1925" s="252"/>
      <c r="R1925" s="252"/>
      <c r="S1925" s="252"/>
      <c r="T1925" s="25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4" t="s">
        <v>283</v>
      </c>
      <c r="AU1925" s="254" t="s">
        <v>85</v>
      </c>
      <c r="AV1925" s="13" t="s">
        <v>85</v>
      </c>
      <c r="AW1925" s="13" t="s">
        <v>32</v>
      </c>
      <c r="AX1925" s="13" t="s">
        <v>76</v>
      </c>
      <c r="AY1925" s="254" t="s">
        <v>274</v>
      </c>
    </row>
    <row r="1926" s="14" customFormat="1">
      <c r="A1926" s="14"/>
      <c r="B1926" s="255"/>
      <c r="C1926" s="256"/>
      <c r="D1926" s="245" t="s">
        <v>283</v>
      </c>
      <c r="E1926" s="257" t="s">
        <v>1</v>
      </c>
      <c r="F1926" s="258" t="s">
        <v>285</v>
      </c>
      <c r="G1926" s="256"/>
      <c r="H1926" s="259">
        <v>15.949999999999999</v>
      </c>
      <c r="I1926" s="260"/>
      <c r="J1926" s="256"/>
      <c r="K1926" s="256"/>
      <c r="L1926" s="261"/>
      <c r="M1926" s="262"/>
      <c r="N1926" s="263"/>
      <c r="O1926" s="263"/>
      <c r="P1926" s="263"/>
      <c r="Q1926" s="263"/>
      <c r="R1926" s="263"/>
      <c r="S1926" s="263"/>
      <c r="T1926" s="26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65" t="s">
        <v>283</v>
      </c>
      <c r="AU1926" s="265" t="s">
        <v>85</v>
      </c>
      <c r="AV1926" s="14" t="s">
        <v>106</v>
      </c>
      <c r="AW1926" s="14" t="s">
        <v>32</v>
      </c>
      <c r="AX1926" s="14" t="s">
        <v>76</v>
      </c>
      <c r="AY1926" s="265" t="s">
        <v>274</v>
      </c>
    </row>
    <row r="1927" s="15" customFormat="1">
      <c r="A1927" s="15"/>
      <c r="B1927" s="266"/>
      <c r="C1927" s="267"/>
      <c r="D1927" s="245" t="s">
        <v>283</v>
      </c>
      <c r="E1927" s="268" t="s">
        <v>1</v>
      </c>
      <c r="F1927" s="269" t="s">
        <v>286</v>
      </c>
      <c r="G1927" s="267"/>
      <c r="H1927" s="270">
        <v>15.949999999999999</v>
      </c>
      <c r="I1927" s="271"/>
      <c r="J1927" s="267"/>
      <c r="K1927" s="267"/>
      <c r="L1927" s="272"/>
      <c r="M1927" s="273"/>
      <c r="N1927" s="274"/>
      <c r="O1927" s="274"/>
      <c r="P1927" s="274"/>
      <c r="Q1927" s="274"/>
      <c r="R1927" s="274"/>
      <c r="S1927" s="274"/>
      <c r="T1927" s="27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76" t="s">
        <v>283</v>
      </c>
      <c r="AU1927" s="276" t="s">
        <v>85</v>
      </c>
      <c r="AV1927" s="15" t="s">
        <v>281</v>
      </c>
      <c r="AW1927" s="15" t="s">
        <v>32</v>
      </c>
      <c r="AX1927" s="15" t="s">
        <v>83</v>
      </c>
      <c r="AY1927" s="276" t="s">
        <v>274</v>
      </c>
    </row>
    <row r="1928" s="2" customFormat="1" ht="24.15" customHeight="1">
      <c r="A1928" s="39"/>
      <c r="B1928" s="40"/>
      <c r="C1928" s="287" t="s">
        <v>2243</v>
      </c>
      <c r="D1928" s="287" t="s">
        <v>385</v>
      </c>
      <c r="E1928" s="288" t="s">
        <v>2244</v>
      </c>
      <c r="F1928" s="289" t="s">
        <v>2245</v>
      </c>
      <c r="G1928" s="290" t="s">
        <v>398</v>
      </c>
      <c r="H1928" s="291">
        <v>15.949999999999999</v>
      </c>
      <c r="I1928" s="292"/>
      <c r="J1928" s="293">
        <f>ROUND(I1928*H1928,2)</f>
        <v>0</v>
      </c>
      <c r="K1928" s="289" t="s">
        <v>1</v>
      </c>
      <c r="L1928" s="294"/>
      <c r="M1928" s="295" t="s">
        <v>1</v>
      </c>
      <c r="N1928" s="296" t="s">
        <v>41</v>
      </c>
      <c r="O1928" s="92"/>
      <c r="P1928" s="239">
        <f>O1928*H1928</f>
        <v>0</v>
      </c>
      <c r="Q1928" s="239">
        <v>0</v>
      </c>
      <c r="R1928" s="239">
        <f>Q1928*H1928</f>
        <v>0</v>
      </c>
      <c r="S1928" s="239">
        <v>0</v>
      </c>
      <c r="T1928" s="240">
        <f>S1928*H1928</f>
        <v>0</v>
      </c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R1928" s="241" t="s">
        <v>510</v>
      </c>
      <c r="AT1928" s="241" t="s">
        <v>385</v>
      </c>
      <c r="AU1928" s="241" t="s">
        <v>85</v>
      </c>
      <c r="AY1928" s="18" t="s">
        <v>274</v>
      </c>
      <c r="BE1928" s="242">
        <f>IF(N1928="základní",J1928,0)</f>
        <v>0</v>
      </c>
      <c r="BF1928" s="242">
        <f>IF(N1928="snížená",J1928,0)</f>
        <v>0</v>
      </c>
      <c r="BG1928" s="242">
        <f>IF(N1928="zákl. přenesená",J1928,0)</f>
        <v>0</v>
      </c>
      <c r="BH1928" s="242">
        <f>IF(N1928="sníž. přenesená",J1928,0)</f>
        <v>0</v>
      </c>
      <c r="BI1928" s="242">
        <f>IF(N1928="nulová",J1928,0)</f>
        <v>0</v>
      </c>
      <c r="BJ1928" s="18" t="s">
        <v>83</v>
      </c>
      <c r="BK1928" s="242">
        <f>ROUND(I1928*H1928,2)</f>
        <v>0</v>
      </c>
      <c r="BL1928" s="18" t="s">
        <v>379</v>
      </c>
      <c r="BM1928" s="241" t="s">
        <v>2246</v>
      </c>
    </row>
    <row r="1929" s="2" customFormat="1" ht="24.15" customHeight="1">
      <c r="A1929" s="39"/>
      <c r="B1929" s="40"/>
      <c r="C1929" s="230" t="s">
        <v>2247</v>
      </c>
      <c r="D1929" s="230" t="s">
        <v>276</v>
      </c>
      <c r="E1929" s="231" t="s">
        <v>2248</v>
      </c>
      <c r="F1929" s="232" t="s">
        <v>2249</v>
      </c>
      <c r="G1929" s="233" t="s">
        <v>398</v>
      </c>
      <c r="H1929" s="234">
        <v>8.0999999999999996</v>
      </c>
      <c r="I1929" s="235"/>
      <c r="J1929" s="236">
        <f>ROUND(I1929*H1929,2)</f>
        <v>0</v>
      </c>
      <c r="K1929" s="232" t="s">
        <v>280</v>
      </c>
      <c r="L1929" s="45"/>
      <c r="M1929" s="237" t="s">
        <v>1</v>
      </c>
      <c r="N1929" s="238" t="s">
        <v>41</v>
      </c>
      <c r="O1929" s="92"/>
      <c r="P1929" s="239">
        <f>O1929*H1929</f>
        <v>0</v>
      </c>
      <c r="Q1929" s="239">
        <v>6.0000000000000002E-05</v>
      </c>
      <c r="R1929" s="239">
        <f>Q1929*H1929</f>
        <v>0.000486</v>
      </c>
      <c r="S1929" s="239">
        <v>0</v>
      </c>
      <c r="T1929" s="240">
        <f>S1929*H1929</f>
        <v>0</v>
      </c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R1929" s="241" t="s">
        <v>379</v>
      </c>
      <c r="AT1929" s="241" t="s">
        <v>276</v>
      </c>
      <c r="AU1929" s="241" t="s">
        <v>85</v>
      </c>
      <c r="AY1929" s="18" t="s">
        <v>274</v>
      </c>
      <c r="BE1929" s="242">
        <f>IF(N1929="základní",J1929,0)</f>
        <v>0</v>
      </c>
      <c r="BF1929" s="242">
        <f>IF(N1929="snížená",J1929,0)</f>
        <v>0</v>
      </c>
      <c r="BG1929" s="242">
        <f>IF(N1929="zákl. přenesená",J1929,0)</f>
        <v>0</v>
      </c>
      <c r="BH1929" s="242">
        <f>IF(N1929="sníž. přenesená",J1929,0)</f>
        <v>0</v>
      </c>
      <c r="BI1929" s="242">
        <f>IF(N1929="nulová",J1929,0)</f>
        <v>0</v>
      </c>
      <c r="BJ1929" s="18" t="s">
        <v>83</v>
      </c>
      <c r="BK1929" s="242">
        <f>ROUND(I1929*H1929,2)</f>
        <v>0</v>
      </c>
      <c r="BL1929" s="18" t="s">
        <v>379</v>
      </c>
      <c r="BM1929" s="241" t="s">
        <v>2250</v>
      </c>
    </row>
    <row r="1930" s="13" customFormat="1">
      <c r="A1930" s="13"/>
      <c r="B1930" s="243"/>
      <c r="C1930" s="244"/>
      <c r="D1930" s="245" t="s">
        <v>283</v>
      </c>
      <c r="E1930" s="246" t="s">
        <v>1</v>
      </c>
      <c r="F1930" s="247" t="s">
        <v>2251</v>
      </c>
      <c r="G1930" s="244"/>
      <c r="H1930" s="248">
        <v>8.0999999999999996</v>
      </c>
      <c r="I1930" s="249"/>
      <c r="J1930" s="244"/>
      <c r="K1930" s="244"/>
      <c r="L1930" s="250"/>
      <c r="M1930" s="251"/>
      <c r="N1930" s="252"/>
      <c r="O1930" s="252"/>
      <c r="P1930" s="252"/>
      <c r="Q1930" s="252"/>
      <c r="R1930" s="252"/>
      <c r="S1930" s="252"/>
      <c r="T1930" s="25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4" t="s">
        <v>283</v>
      </c>
      <c r="AU1930" s="254" t="s">
        <v>85</v>
      </c>
      <c r="AV1930" s="13" t="s">
        <v>85</v>
      </c>
      <c r="AW1930" s="13" t="s">
        <v>32</v>
      </c>
      <c r="AX1930" s="13" t="s">
        <v>76</v>
      </c>
      <c r="AY1930" s="254" t="s">
        <v>274</v>
      </c>
    </row>
    <row r="1931" s="14" customFormat="1">
      <c r="A1931" s="14"/>
      <c r="B1931" s="255"/>
      <c r="C1931" s="256"/>
      <c r="D1931" s="245" t="s">
        <v>283</v>
      </c>
      <c r="E1931" s="257" t="s">
        <v>1</v>
      </c>
      <c r="F1931" s="258" t="s">
        <v>285</v>
      </c>
      <c r="G1931" s="256"/>
      <c r="H1931" s="259">
        <v>8.0999999999999996</v>
      </c>
      <c r="I1931" s="260"/>
      <c r="J1931" s="256"/>
      <c r="K1931" s="256"/>
      <c r="L1931" s="261"/>
      <c r="M1931" s="262"/>
      <c r="N1931" s="263"/>
      <c r="O1931" s="263"/>
      <c r="P1931" s="263"/>
      <c r="Q1931" s="263"/>
      <c r="R1931" s="263"/>
      <c r="S1931" s="263"/>
      <c r="T1931" s="26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5" t="s">
        <v>283</v>
      </c>
      <c r="AU1931" s="265" t="s">
        <v>85</v>
      </c>
      <c r="AV1931" s="14" t="s">
        <v>106</v>
      </c>
      <c r="AW1931" s="14" t="s">
        <v>32</v>
      </c>
      <c r="AX1931" s="14" t="s">
        <v>76</v>
      </c>
      <c r="AY1931" s="265" t="s">
        <v>274</v>
      </c>
    </row>
    <row r="1932" s="15" customFormat="1">
      <c r="A1932" s="15"/>
      <c r="B1932" s="266"/>
      <c r="C1932" s="267"/>
      <c r="D1932" s="245" t="s">
        <v>283</v>
      </c>
      <c r="E1932" s="268" t="s">
        <v>1</v>
      </c>
      <c r="F1932" s="269" t="s">
        <v>286</v>
      </c>
      <c r="G1932" s="267"/>
      <c r="H1932" s="270">
        <v>8.0999999999999996</v>
      </c>
      <c r="I1932" s="271"/>
      <c r="J1932" s="267"/>
      <c r="K1932" s="267"/>
      <c r="L1932" s="272"/>
      <c r="M1932" s="273"/>
      <c r="N1932" s="274"/>
      <c r="O1932" s="274"/>
      <c r="P1932" s="274"/>
      <c r="Q1932" s="274"/>
      <c r="R1932" s="274"/>
      <c r="S1932" s="274"/>
      <c r="T1932" s="27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76" t="s">
        <v>283</v>
      </c>
      <c r="AU1932" s="276" t="s">
        <v>85</v>
      </c>
      <c r="AV1932" s="15" t="s">
        <v>281</v>
      </c>
      <c r="AW1932" s="15" t="s">
        <v>32</v>
      </c>
      <c r="AX1932" s="15" t="s">
        <v>83</v>
      </c>
      <c r="AY1932" s="276" t="s">
        <v>274</v>
      </c>
    </row>
    <row r="1933" s="2" customFormat="1" ht="24.15" customHeight="1">
      <c r="A1933" s="39"/>
      <c r="B1933" s="40"/>
      <c r="C1933" s="287" t="s">
        <v>2252</v>
      </c>
      <c r="D1933" s="287" t="s">
        <v>385</v>
      </c>
      <c r="E1933" s="288" t="s">
        <v>2253</v>
      </c>
      <c r="F1933" s="289" t="s">
        <v>2254</v>
      </c>
      <c r="G1933" s="290" t="s">
        <v>2064</v>
      </c>
      <c r="H1933" s="291">
        <v>9</v>
      </c>
      <c r="I1933" s="292"/>
      <c r="J1933" s="293">
        <f>ROUND(I1933*H1933,2)</f>
        <v>0</v>
      </c>
      <c r="K1933" s="289" t="s">
        <v>1</v>
      </c>
      <c r="L1933" s="294"/>
      <c r="M1933" s="295" t="s">
        <v>1</v>
      </c>
      <c r="N1933" s="296" t="s">
        <v>41</v>
      </c>
      <c r="O1933" s="92"/>
      <c r="P1933" s="239">
        <f>O1933*H1933</f>
        <v>0</v>
      </c>
      <c r="Q1933" s="239">
        <v>0</v>
      </c>
      <c r="R1933" s="239">
        <f>Q1933*H1933</f>
        <v>0</v>
      </c>
      <c r="S1933" s="239">
        <v>0</v>
      </c>
      <c r="T1933" s="240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41" t="s">
        <v>510</v>
      </c>
      <c r="AT1933" s="241" t="s">
        <v>385</v>
      </c>
      <c r="AU1933" s="241" t="s">
        <v>85</v>
      </c>
      <c r="AY1933" s="18" t="s">
        <v>274</v>
      </c>
      <c r="BE1933" s="242">
        <f>IF(N1933="základní",J1933,0)</f>
        <v>0</v>
      </c>
      <c r="BF1933" s="242">
        <f>IF(N1933="snížená",J1933,0)</f>
        <v>0</v>
      </c>
      <c r="BG1933" s="242">
        <f>IF(N1933="zákl. přenesená",J1933,0)</f>
        <v>0</v>
      </c>
      <c r="BH1933" s="242">
        <f>IF(N1933="sníž. přenesená",J1933,0)</f>
        <v>0</v>
      </c>
      <c r="BI1933" s="242">
        <f>IF(N1933="nulová",J1933,0)</f>
        <v>0</v>
      </c>
      <c r="BJ1933" s="18" t="s">
        <v>83</v>
      </c>
      <c r="BK1933" s="242">
        <f>ROUND(I1933*H1933,2)</f>
        <v>0</v>
      </c>
      <c r="BL1933" s="18" t="s">
        <v>379</v>
      </c>
      <c r="BM1933" s="241" t="s">
        <v>2255</v>
      </c>
    </row>
    <row r="1934" s="2" customFormat="1" ht="24.15" customHeight="1">
      <c r="A1934" s="39"/>
      <c r="B1934" s="40"/>
      <c r="C1934" s="230" t="s">
        <v>2256</v>
      </c>
      <c r="D1934" s="230" t="s">
        <v>276</v>
      </c>
      <c r="E1934" s="231" t="s">
        <v>2257</v>
      </c>
      <c r="F1934" s="232" t="s">
        <v>2258</v>
      </c>
      <c r="G1934" s="233" t="s">
        <v>398</v>
      </c>
      <c r="H1934" s="234">
        <v>74.459999999999994</v>
      </c>
      <c r="I1934" s="235"/>
      <c r="J1934" s="236">
        <f>ROUND(I1934*H1934,2)</f>
        <v>0</v>
      </c>
      <c r="K1934" s="232" t="s">
        <v>280</v>
      </c>
      <c r="L1934" s="45"/>
      <c r="M1934" s="237" t="s">
        <v>1</v>
      </c>
      <c r="N1934" s="238" t="s">
        <v>41</v>
      </c>
      <c r="O1934" s="92"/>
      <c r="P1934" s="239">
        <f>O1934*H1934</f>
        <v>0</v>
      </c>
      <c r="Q1934" s="239">
        <v>0</v>
      </c>
      <c r="R1934" s="239">
        <f>Q1934*H1934</f>
        <v>0</v>
      </c>
      <c r="S1934" s="239">
        <v>0</v>
      </c>
      <c r="T1934" s="240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41" t="s">
        <v>379</v>
      </c>
      <c r="AT1934" s="241" t="s">
        <v>276</v>
      </c>
      <c r="AU1934" s="241" t="s">
        <v>85</v>
      </c>
      <c r="AY1934" s="18" t="s">
        <v>274</v>
      </c>
      <c r="BE1934" s="242">
        <f>IF(N1934="základní",J1934,0)</f>
        <v>0</v>
      </c>
      <c r="BF1934" s="242">
        <f>IF(N1934="snížená",J1934,0)</f>
        <v>0</v>
      </c>
      <c r="BG1934" s="242">
        <f>IF(N1934="zákl. přenesená",J1934,0)</f>
        <v>0</v>
      </c>
      <c r="BH1934" s="242">
        <f>IF(N1934="sníž. přenesená",J1934,0)</f>
        <v>0</v>
      </c>
      <c r="BI1934" s="242">
        <f>IF(N1934="nulová",J1934,0)</f>
        <v>0</v>
      </c>
      <c r="BJ1934" s="18" t="s">
        <v>83</v>
      </c>
      <c r="BK1934" s="242">
        <f>ROUND(I1934*H1934,2)</f>
        <v>0</v>
      </c>
      <c r="BL1934" s="18" t="s">
        <v>379</v>
      </c>
      <c r="BM1934" s="241" t="s">
        <v>2259</v>
      </c>
    </row>
    <row r="1935" s="13" customFormat="1">
      <c r="A1935" s="13"/>
      <c r="B1935" s="243"/>
      <c r="C1935" s="244"/>
      <c r="D1935" s="245" t="s">
        <v>283</v>
      </c>
      <c r="E1935" s="246" t="s">
        <v>1</v>
      </c>
      <c r="F1935" s="247" t="s">
        <v>2260</v>
      </c>
      <c r="G1935" s="244"/>
      <c r="H1935" s="248">
        <v>11.699999999999999</v>
      </c>
      <c r="I1935" s="249"/>
      <c r="J1935" s="244"/>
      <c r="K1935" s="244"/>
      <c r="L1935" s="250"/>
      <c r="M1935" s="251"/>
      <c r="N1935" s="252"/>
      <c r="O1935" s="252"/>
      <c r="P1935" s="252"/>
      <c r="Q1935" s="252"/>
      <c r="R1935" s="252"/>
      <c r="S1935" s="252"/>
      <c r="T1935" s="25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4" t="s">
        <v>283</v>
      </c>
      <c r="AU1935" s="254" t="s">
        <v>85</v>
      </c>
      <c r="AV1935" s="13" t="s">
        <v>85</v>
      </c>
      <c r="AW1935" s="13" t="s">
        <v>32</v>
      </c>
      <c r="AX1935" s="13" t="s">
        <v>76</v>
      </c>
      <c r="AY1935" s="254" t="s">
        <v>274</v>
      </c>
    </row>
    <row r="1936" s="13" customFormat="1">
      <c r="A1936" s="13"/>
      <c r="B1936" s="243"/>
      <c r="C1936" s="244"/>
      <c r="D1936" s="245" t="s">
        <v>283</v>
      </c>
      <c r="E1936" s="246" t="s">
        <v>1</v>
      </c>
      <c r="F1936" s="247" t="s">
        <v>2261</v>
      </c>
      <c r="G1936" s="244"/>
      <c r="H1936" s="248">
        <v>5.3600000000000003</v>
      </c>
      <c r="I1936" s="249"/>
      <c r="J1936" s="244"/>
      <c r="K1936" s="244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4" t="s">
        <v>283</v>
      </c>
      <c r="AU1936" s="254" t="s">
        <v>85</v>
      </c>
      <c r="AV1936" s="13" t="s">
        <v>85</v>
      </c>
      <c r="AW1936" s="13" t="s">
        <v>32</v>
      </c>
      <c r="AX1936" s="13" t="s">
        <v>76</v>
      </c>
      <c r="AY1936" s="254" t="s">
        <v>274</v>
      </c>
    </row>
    <row r="1937" s="13" customFormat="1">
      <c r="A1937" s="13"/>
      <c r="B1937" s="243"/>
      <c r="C1937" s="244"/>
      <c r="D1937" s="245" t="s">
        <v>283</v>
      </c>
      <c r="E1937" s="246" t="s">
        <v>1</v>
      </c>
      <c r="F1937" s="247" t="s">
        <v>2262</v>
      </c>
      <c r="G1937" s="244"/>
      <c r="H1937" s="248">
        <v>57.399999999999999</v>
      </c>
      <c r="I1937" s="249"/>
      <c r="J1937" s="244"/>
      <c r="K1937" s="244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4" t="s">
        <v>283</v>
      </c>
      <c r="AU1937" s="254" t="s">
        <v>85</v>
      </c>
      <c r="AV1937" s="13" t="s">
        <v>85</v>
      </c>
      <c r="AW1937" s="13" t="s">
        <v>32</v>
      </c>
      <c r="AX1937" s="13" t="s">
        <v>76</v>
      </c>
      <c r="AY1937" s="254" t="s">
        <v>274</v>
      </c>
    </row>
    <row r="1938" s="14" customFormat="1">
      <c r="A1938" s="14"/>
      <c r="B1938" s="255"/>
      <c r="C1938" s="256"/>
      <c r="D1938" s="245" t="s">
        <v>283</v>
      </c>
      <c r="E1938" s="257" t="s">
        <v>1</v>
      </c>
      <c r="F1938" s="258" t="s">
        <v>285</v>
      </c>
      <c r="G1938" s="256"/>
      <c r="H1938" s="259">
        <v>74.459999999999994</v>
      </c>
      <c r="I1938" s="260"/>
      <c r="J1938" s="256"/>
      <c r="K1938" s="256"/>
      <c r="L1938" s="261"/>
      <c r="M1938" s="262"/>
      <c r="N1938" s="263"/>
      <c r="O1938" s="263"/>
      <c r="P1938" s="263"/>
      <c r="Q1938" s="263"/>
      <c r="R1938" s="263"/>
      <c r="S1938" s="263"/>
      <c r="T1938" s="26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65" t="s">
        <v>283</v>
      </c>
      <c r="AU1938" s="265" t="s">
        <v>85</v>
      </c>
      <c r="AV1938" s="14" t="s">
        <v>106</v>
      </c>
      <c r="AW1938" s="14" t="s">
        <v>32</v>
      </c>
      <c r="AX1938" s="14" t="s">
        <v>76</v>
      </c>
      <c r="AY1938" s="265" t="s">
        <v>274</v>
      </c>
    </row>
    <row r="1939" s="15" customFormat="1">
      <c r="A1939" s="15"/>
      <c r="B1939" s="266"/>
      <c r="C1939" s="267"/>
      <c r="D1939" s="245" t="s">
        <v>283</v>
      </c>
      <c r="E1939" s="268" t="s">
        <v>1</v>
      </c>
      <c r="F1939" s="269" t="s">
        <v>286</v>
      </c>
      <c r="G1939" s="267"/>
      <c r="H1939" s="270">
        <v>74.459999999999994</v>
      </c>
      <c r="I1939" s="271"/>
      <c r="J1939" s="267"/>
      <c r="K1939" s="267"/>
      <c r="L1939" s="272"/>
      <c r="M1939" s="273"/>
      <c r="N1939" s="274"/>
      <c r="O1939" s="274"/>
      <c r="P1939" s="274"/>
      <c r="Q1939" s="274"/>
      <c r="R1939" s="274"/>
      <c r="S1939" s="274"/>
      <c r="T1939" s="27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76" t="s">
        <v>283</v>
      </c>
      <c r="AU1939" s="276" t="s">
        <v>85</v>
      </c>
      <c r="AV1939" s="15" t="s">
        <v>281</v>
      </c>
      <c r="AW1939" s="15" t="s">
        <v>32</v>
      </c>
      <c r="AX1939" s="15" t="s">
        <v>83</v>
      </c>
      <c r="AY1939" s="276" t="s">
        <v>274</v>
      </c>
    </row>
    <row r="1940" s="2" customFormat="1" ht="24.15" customHeight="1">
      <c r="A1940" s="39"/>
      <c r="B1940" s="40"/>
      <c r="C1940" s="287" t="s">
        <v>2263</v>
      </c>
      <c r="D1940" s="287" t="s">
        <v>385</v>
      </c>
      <c r="E1940" s="288" t="s">
        <v>2264</v>
      </c>
      <c r="F1940" s="289" t="s">
        <v>2265</v>
      </c>
      <c r="G1940" s="290" t="s">
        <v>398</v>
      </c>
      <c r="H1940" s="291">
        <v>11.699999999999999</v>
      </c>
      <c r="I1940" s="292"/>
      <c r="J1940" s="293">
        <f>ROUND(I1940*H1940,2)</f>
        <v>0</v>
      </c>
      <c r="K1940" s="289" t="s">
        <v>1</v>
      </c>
      <c r="L1940" s="294"/>
      <c r="M1940" s="295" t="s">
        <v>1</v>
      </c>
      <c r="N1940" s="296" t="s">
        <v>41</v>
      </c>
      <c r="O1940" s="92"/>
      <c r="P1940" s="239">
        <f>O1940*H1940</f>
        <v>0</v>
      </c>
      <c r="Q1940" s="239">
        <v>0</v>
      </c>
      <c r="R1940" s="239">
        <f>Q1940*H1940</f>
        <v>0</v>
      </c>
      <c r="S1940" s="239">
        <v>0</v>
      </c>
      <c r="T1940" s="240">
        <f>S1940*H1940</f>
        <v>0</v>
      </c>
      <c r="U1940" s="39"/>
      <c r="V1940" s="39"/>
      <c r="W1940" s="39"/>
      <c r="X1940" s="39"/>
      <c r="Y1940" s="39"/>
      <c r="Z1940" s="39"/>
      <c r="AA1940" s="39"/>
      <c r="AB1940" s="39"/>
      <c r="AC1940" s="39"/>
      <c r="AD1940" s="39"/>
      <c r="AE1940" s="39"/>
      <c r="AR1940" s="241" t="s">
        <v>510</v>
      </c>
      <c r="AT1940" s="241" t="s">
        <v>385</v>
      </c>
      <c r="AU1940" s="241" t="s">
        <v>85</v>
      </c>
      <c r="AY1940" s="18" t="s">
        <v>274</v>
      </c>
      <c r="BE1940" s="242">
        <f>IF(N1940="základní",J1940,0)</f>
        <v>0</v>
      </c>
      <c r="BF1940" s="242">
        <f>IF(N1940="snížená",J1940,0)</f>
        <v>0</v>
      </c>
      <c r="BG1940" s="242">
        <f>IF(N1940="zákl. přenesená",J1940,0)</f>
        <v>0</v>
      </c>
      <c r="BH1940" s="242">
        <f>IF(N1940="sníž. přenesená",J1940,0)</f>
        <v>0</v>
      </c>
      <c r="BI1940" s="242">
        <f>IF(N1940="nulová",J1940,0)</f>
        <v>0</v>
      </c>
      <c r="BJ1940" s="18" t="s">
        <v>83</v>
      </c>
      <c r="BK1940" s="242">
        <f>ROUND(I1940*H1940,2)</f>
        <v>0</v>
      </c>
      <c r="BL1940" s="18" t="s">
        <v>379</v>
      </c>
      <c r="BM1940" s="241" t="s">
        <v>2266</v>
      </c>
    </row>
    <row r="1941" s="13" customFormat="1">
      <c r="A1941" s="13"/>
      <c r="B1941" s="243"/>
      <c r="C1941" s="244"/>
      <c r="D1941" s="245" t="s">
        <v>283</v>
      </c>
      <c r="E1941" s="246" t="s">
        <v>1</v>
      </c>
      <c r="F1941" s="247" t="s">
        <v>2260</v>
      </c>
      <c r="G1941" s="244"/>
      <c r="H1941" s="248">
        <v>11.699999999999999</v>
      </c>
      <c r="I1941" s="249"/>
      <c r="J1941" s="244"/>
      <c r="K1941" s="244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4" t="s">
        <v>283</v>
      </c>
      <c r="AU1941" s="254" t="s">
        <v>85</v>
      </c>
      <c r="AV1941" s="13" t="s">
        <v>85</v>
      </c>
      <c r="AW1941" s="13" t="s">
        <v>32</v>
      </c>
      <c r="AX1941" s="13" t="s">
        <v>76</v>
      </c>
      <c r="AY1941" s="254" t="s">
        <v>274</v>
      </c>
    </row>
    <row r="1942" s="14" customFormat="1">
      <c r="A1942" s="14"/>
      <c r="B1942" s="255"/>
      <c r="C1942" s="256"/>
      <c r="D1942" s="245" t="s">
        <v>283</v>
      </c>
      <c r="E1942" s="257" t="s">
        <v>1</v>
      </c>
      <c r="F1942" s="258" t="s">
        <v>285</v>
      </c>
      <c r="G1942" s="256"/>
      <c r="H1942" s="259">
        <v>11.699999999999999</v>
      </c>
      <c r="I1942" s="260"/>
      <c r="J1942" s="256"/>
      <c r="K1942" s="256"/>
      <c r="L1942" s="261"/>
      <c r="M1942" s="262"/>
      <c r="N1942" s="263"/>
      <c r="O1942" s="263"/>
      <c r="P1942" s="263"/>
      <c r="Q1942" s="263"/>
      <c r="R1942" s="263"/>
      <c r="S1942" s="263"/>
      <c r="T1942" s="26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5" t="s">
        <v>283</v>
      </c>
      <c r="AU1942" s="265" t="s">
        <v>85</v>
      </c>
      <c r="AV1942" s="14" t="s">
        <v>106</v>
      </c>
      <c r="AW1942" s="14" t="s">
        <v>32</v>
      </c>
      <c r="AX1942" s="14" t="s">
        <v>76</v>
      </c>
      <c r="AY1942" s="265" t="s">
        <v>274</v>
      </c>
    </row>
    <row r="1943" s="15" customFormat="1">
      <c r="A1943" s="15"/>
      <c r="B1943" s="266"/>
      <c r="C1943" s="267"/>
      <c r="D1943" s="245" t="s">
        <v>283</v>
      </c>
      <c r="E1943" s="268" t="s">
        <v>1</v>
      </c>
      <c r="F1943" s="269" t="s">
        <v>286</v>
      </c>
      <c r="G1943" s="267"/>
      <c r="H1943" s="270">
        <v>11.699999999999999</v>
      </c>
      <c r="I1943" s="271"/>
      <c r="J1943" s="267"/>
      <c r="K1943" s="267"/>
      <c r="L1943" s="272"/>
      <c r="M1943" s="273"/>
      <c r="N1943" s="274"/>
      <c r="O1943" s="274"/>
      <c r="P1943" s="274"/>
      <c r="Q1943" s="274"/>
      <c r="R1943" s="274"/>
      <c r="S1943" s="274"/>
      <c r="T1943" s="27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76" t="s">
        <v>283</v>
      </c>
      <c r="AU1943" s="276" t="s">
        <v>85</v>
      </c>
      <c r="AV1943" s="15" t="s">
        <v>281</v>
      </c>
      <c r="AW1943" s="15" t="s">
        <v>32</v>
      </c>
      <c r="AX1943" s="15" t="s">
        <v>83</v>
      </c>
      <c r="AY1943" s="276" t="s">
        <v>274</v>
      </c>
    </row>
    <row r="1944" s="2" customFormat="1" ht="24.15" customHeight="1">
      <c r="A1944" s="39"/>
      <c r="B1944" s="40"/>
      <c r="C1944" s="287" t="s">
        <v>2267</v>
      </c>
      <c r="D1944" s="287" t="s">
        <v>385</v>
      </c>
      <c r="E1944" s="288" t="s">
        <v>2268</v>
      </c>
      <c r="F1944" s="289" t="s">
        <v>2265</v>
      </c>
      <c r="G1944" s="290" t="s">
        <v>398</v>
      </c>
      <c r="H1944" s="291">
        <v>5.3600000000000003</v>
      </c>
      <c r="I1944" s="292"/>
      <c r="J1944" s="293">
        <f>ROUND(I1944*H1944,2)</f>
        <v>0</v>
      </c>
      <c r="K1944" s="289" t="s">
        <v>1</v>
      </c>
      <c r="L1944" s="294"/>
      <c r="M1944" s="295" t="s">
        <v>1</v>
      </c>
      <c r="N1944" s="296" t="s">
        <v>41</v>
      </c>
      <c r="O1944" s="92"/>
      <c r="P1944" s="239">
        <f>O1944*H1944</f>
        <v>0</v>
      </c>
      <c r="Q1944" s="239">
        <v>0</v>
      </c>
      <c r="R1944" s="239">
        <f>Q1944*H1944</f>
        <v>0</v>
      </c>
      <c r="S1944" s="239">
        <v>0</v>
      </c>
      <c r="T1944" s="240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41" t="s">
        <v>510</v>
      </c>
      <c r="AT1944" s="241" t="s">
        <v>385</v>
      </c>
      <c r="AU1944" s="241" t="s">
        <v>85</v>
      </c>
      <c r="AY1944" s="18" t="s">
        <v>274</v>
      </c>
      <c r="BE1944" s="242">
        <f>IF(N1944="základní",J1944,0)</f>
        <v>0</v>
      </c>
      <c r="BF1944" s="242">
        <f>IF(N1944="snížená",J1944,0)</f>
        <v>0</v>
      </c>
      <c r="BG1944" s="242">
        <f>IF(N1944="zákl. přenesená",J1944,0)</f>
        <v>0</v>
      </c>
      <c r="BH1944" s="242">
        <f>IF(N1944="sníž. přenesená",J1944,0)</f>
        <v>0</v>
      </c>
      <c r="BI1944" s="242">
        <f>IF(N1944="nulová",J1944,0)</f>
        <v>0</v>
      </c>
      <c r="BJ1944" s="18" t="s">
        <v>83</v>
      </c>
      <c r="BK1944" s="242">
        <f>ROUND(I1944*H1944,2)</f>
        <v>0</v>
      </c>
      <c r="BL1944" s="18" t="s">
        <v>379</v>
      </c>
      <c r="BM1944" s="241" t="s">
        <v>2269</v>
      </c>
    </row>
    <row r="1945" s="13" customFormat="1">
      <c r="A1945" s="13"/>
      <c r="B1945" s="243"/>
      <c r="C1945" s="244"/>
      <c r="D1945" s="245" t="s">
        <v>283</v>
      </c>
      <c r="E1945" s="246" t="s">
        <v>1</v>
      </c>
      <c r="F1945" s="247" t="s">
        <v>2261</v>
      </c>
      <c r="G1945" s="244"/>
      <c r="H1945" s="248">
        <v>5.3600000000000003</v>
      </c>
      <c r="I1945" s="249"/>
      <c r="J1945" s="244"/>
      <c r="K1945" s="244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4" t="s">
        <v>283</v>
      </c>
      <c r="AU1945" s="254" t="s">
        <v>85</v>
      </c>
      <c r="AV1945" s="13" t="s">
        <v>85</v>
      </c>
      <c r="AW1945" s="13" t="s">
        <v>32</v>
      </c>
      <c r="AX1945" s="13" t="s">
        <v>76</v>
      </c>
      <c r="AY1945" s="254" t="s">
        <v>274</v>
      </c>
    </row>
    <row r="1946" s="14" customFormat="1">
      <c r="A1946" s="14"/>
      <c r="B1946" s="255"/>
      <c r="C1946" s="256"/>
      <c r="D1946" s="245" t="s">
        <v>283</v>
      </c>
      <c r="E1946" s="257" t="s">
        <v>1</v>
      </c>
      <c r="F1946" s="258" t="s">
        <v>285</v>
      </c>
      <c r="G1946" s="256"/>
      <c r="H1946" s="259">
        <v>5.3600000000000003</v>
      </c>
      <c r="I1946" s="260"/>
      <c r="J1946" s="256"/>
      <c r="K1946" s="256"/>
      <c r="L1946" s="261"/>
      <c r="M1946" s="262"/>
      <c r="N1946" s="263"/>
      <c r="O1946" s="263"/>
      <c r="P1946" s="263"/>
      <c r="Q1946" s="263"/>
      <c r="R1946" s="263"/>
      <c r="S1946" s="263"/>
      <c r="T1946" s="26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5" t="s">
        <v>283</v>
      </c>
      <c r="AU1946" s="265" t="s">
        <v>85</v>
      </c>
      <c r="AV1946" s="14" t="s">
        <v>106</v>
      </c>
      <c r="AW1946" s="14" t="s">
        <v>32</v>
      </c>
      <c r="AX1946" s="14" t="s">
        <v>76</v>
      </c>
      <c r="AY1946" s="265" t="s">
        <v>274</v>
      </c>
    </row>
    <row r="1947" s="15" customFormat="1">
      <c r="A1947" s="15"/>
      <c r="B1947" s="266"/>
      <c r="C1947" s="267"/>
      <c r="D1947" s="245" t="s">
        <v>283</v>
      </c>
      <c r="E1947" s="268" t="s">
        <v>1</v>
      </c>
      <c r="F1947" s="269" t="s">
        <v>286</v>
      </c>
      <c r="G1947" s="267"/>
      <c r="H1947" s="270">
        <v>5.3600000000000003</v>
      </c>
      <c r="I1947" s="271"/>
      <c r="J1947" s="267"/>
      <c r="K1947" s="267"/>
      <c r="L1947" s="272"/>
      <c r="M1947" s="273"/>
      <c r="N1947" s="274"/>
      <c r="O1947" s="274"/>
      <c r="P1947" s="274"/>
      <c r="Q1947" s="274"/>
      <c r="R1947" s="274"/>
      <c r="S1947" s="274"/>
      <c r="T1947" s="27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76" t="s">
        <v>283</v>
      </c>
      <c r="AU1947" s="276" t="s">
        <v>85</v>
      </c>
      <c r="AV1947" s="15" t="s">
        <v>281</v>
      </c>
      <c r="AW1947" s="15" t="s">
        <v>32</v>
      </c>
      <c r="AX1947" s="15" t="s">
        <v>83</v>
      </c>
      <c r="AY1947" s="276" t="s">
        <v>274</v>
      </c>
    </row>
    <row r="1948" s="2" customFormat="1" ht="16.5" customHeight="1">
      <c r="A1948" s="39"/>
      <c r="B1948" s="40"/>
      <c r="C1948" s="287" t="s">
        <v>2270</v>
      </c>
      <c r="D1948" s="287" t="s">
        <v>385</v>
      </c>
      <c r="E1948" s="288" t="s">
        <v>2271</v>
      </c>
      <c r="F1948" s="289" t="s">
        <v>2272</v>
      </c>
      <c r="G1948" s="290" t="s">
        <v>398</v>
      </c>
      <c r="H1948" s="291">
        <v>57.399999999999999</v>
      </c>
      <c r="I1948" s="292"/>
      <c r="J1948" s="293">
        <f>ROUND(I1948*H1948,2)</f>
        <v>0</v>
      </c>
      <c r="K1948" s="289" t="s">
        <v>1</v>
      </c>
      <c r="L1948" s="294"/>
      <c r="M1948" s="295" t="s">
        <v>1</v>
      </c>
      <c r="N1948" s="296" t="s">
        <v>41</v>
      </c>
      <c r="O1948" s="92"/>
      <c r="P1948" s="239">
        <f>O1948*H1948</f>
        <v>0</v>
      </c>
      <c r="Q1948" s="239">
        <v>0</v>
      </c>
      <c r="R1948" s="239">
        <f>Q1948*H1948</f>
        <v>0</v>
      </c>
      <c r="S1948" s="239">
        <v>0</v>
      </c>
      <c r="T1948" s="240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41" t="s">
        <v>510</v>
      </c>
      <c r="AT1948" s="241" t="s">
        <v>385</v>
      </c>
      <c r="AU1948" s="241" t="s">
        <v>85</v>
      </c>
      <c r="AY1948" s="18" t="s">
        <v>274</v>
      </c>
      <c r="BE1948" s="242">
        <f>IF(N1948="základní",J1948,0)</f>
        <v>0</v>
      </c>
      <c r="BF1948" s="242">
        <f>IF(N1948="snížená",J1948,0)</f>
        <v>0</v>
      </c>
      <c r="BG1948" s="242">
        <f>IF(N1948="zákl. přenesená",J1948,0)</f>
        <v>0</v>
      </c>
      <c r="BH1948" s="242">
        <f>IF(N1948="sníž. přenesená",J1948,0)</f>
        <v>0</v>
      </c>
      <c r="BI1948" s="242">
        <f>IF(N1948="nulová",J1948,0)</f>
        <v>0</v>
      </c>
      <c r="BJ1948" s="18" t="s">
        <v>83</v>
      </c>
      <c r="BK1948" s="242">
        <f>ROUND(I1948*H1948,2)</f>
        <v>0</v>
      </c>
      <c r="BL1948" s="18" t="s">
        <v>379</v>
      </c>
      <c r="BM1948" s="241" t="s">
        <v>2273</v>
      </c>
    </row>
    <row r="1949" s="13" customFormat="1">
      <c r="A1949" s="13"/>
      <c r="B1949" s="243"/>
      <c r="C1949" s="244"/>
      <c r="D1949" s="245" t="s">
        <v>283</v>
      </c>
      <c r="E1949" s="246" t="s">
        <v>1</v>
      </c>
      <c r="F1949" s="247" t="s">
        <v>2262</v>
      </c>
      <c r="G1949" s="244"/>
      <c r="H1949" s="248">
        <v>57.399999999999999</v>
      </c>
      <c r="I1949" s="249"/>
      <c r="J1949" s="244"/>
      <c r="K1949" s="244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4" t="s">
        <v>283</v>
      </c>
      <c r="AU1949" s="254" t="s">
        <v>85</v>
      </c>
      <c r="AV1949" s="13" t="s">
        <v>85</v>
      </c>
      <c r="AW1949" s="13" t="s">
        <v>32</v>
      </c>
      <c r="AX1949" s="13" t="s">
        <v>76</v>
      </c>
      <c r="AY1949" s="254" t="s">
        <v>274</v>
      </c>
    </row>
    <row r="1950" s="14" customFormat="1">
      <c r="A1950" s="14"/>
      <c r="B1950" s="255"/>
      <c r="C1950" s="256"/>
      <c r="D1950" s="245" t="s">
        <v>283</v>
      </c>
      <c r="E1950" s="257" t="s">
        <v>1</v>
      </c>
      <c r="F1950" s="258" t="s">
        <v>285</v>
      </c>
      <c r="G1950" s="256"/>
      <c r="H1950" s="259">
        <v>57.399999999999999</v>
      </c>
      <c r="I1950" s="260"/>
      <c r="J1950" s="256"/>
      <c r="K1950" s="256"/>
      <c r="L1950" s="261"/>
      <c r="M1950" s="262"/>
      <c r="N1950" s="263"/>
      <c r="O1950" s="263"/>
      <c r="P1950" s="263"/>
      <c r="Q1950" s="263"/>
      <c r="R1950" s="263"/>
      <c r="S1950" s="263"/>
      <c r="T1950" s="26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65" t="s">
        <v>283</v>
      </c>
      <c r="AU1950" s="265" t="s">
        <v>85</v>
      </c>
      <c r="AV1950" s="14" t="s">
        <v>106</v>
      </c>
      <c r="AW1950" s="14" t="s">
        <v>32</v>
      </c>
      <c r="AX1950" s="14" t="s">
        <v>76</v>
      </c>
      <c r="AY1950" s="265" t="s">
        <v>274</v>
      </c>
    </row>
    <row r="1951" s="15" customFormat="1">
      <c r="A1951" s="15"/>
      <c r="B1951" s="266"/>
      <c r="C1951" s="267"/>
      <c r="D1951" s="245" t="s">
        <v>283</v>
      </c>
      <c r="E1951" s="268" t="s">
        <v>1</v>
      </c>
      <c r="F1951" s="269" t="s">
        <v>286</v>
      </c>
      <c r="G1951" s="267"/>
      <c r="H1951" s="270">
        <v>57.399999999999999</v>
      </c>
      <c r="I1951" s="271"/>
      <c r="J1951" s="267"/>
      <c r="K1951" s="267"/>
      <c r="L1951" s="272"/>
      <c r="M1951" s="273"/>
      <c r="N1951" s="274"/>
      <c r="O1951" s="274"/>
      <c r="P1951" s="274"/>
      <c r="Q1951" s="274"/>
      <c r="R1951" s="274"/>
      <c r="S1951" s="274"/>
      <c r="T1951" s="27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76" t="s">
        <v>283</v>
      </c>
      <c r="AU1951" s="276" t="s">
        <v>85</v>
      </c>
      <c r="AV1951" s="15" t="s">
        <v>281</v>
      </c>
      <c r="AW1951" s="15" t="s">
        <v>32</v>
      </c>
      <c r="AX1951" s="15" t="s">
        <v>83</v>
      </c>
      <c r="AY1951" s="276" t="s">
        <v>274</v>
      </c>
    </row>
    <row r="1952" s="2" customFormat="1" ht="24.15" customHeight="1">
      <c r="A1952" s="39"/>
      <c r="B1952" s="40"/>
      <c r="C1952" s="230" t="s">
        <v>2274</v>
      </c>
      <c r="D1952" s="230" t="s">
        <v>276</v>
      </c>
      <c r="E1952" s="231" t="s">
        <v>2275</v>
      </c>
      <c r="F1952" s="232" t="s">
        <v>2276</v>
      </c>
      <c r="G1952" s="233" t="s">
        <v>398</v>
      </c>
      <c r="H1952" s="234">
        <v>14.69</v>
      </c>
      <c r="I1952" s="235"/>
      <c r="J1952" s="236">
        <f>ROUND(I1952*H1952,2)</f>
        <v>0</v>
      </c>
      <c r="K1952" s="232" t="s">
        <v>280</v>
      </c>
      <c r="L1952" s="45"/>
      <c r="M1952" s="237" t="s">
        <v>1</v>
      </c>
      <c r="N1952" s="238" t="s">
        <v>41</v>
      </c>
      <c r="O1952" s="92"/>
      <c r="P1952" s="239">
        <f>O1952*H1952</f>
        <v>0</v>
      </c>
      <c r="Q1952" s="239">
        <v>0</v>
      </c>
      <c r="R1952" s="239">
        <f>Q1952*H1952</f>
        <v>0</v>
      </c>
      <c r="S1952" s="239">
        <v>0</v>
      </c>
      <c r="T1952" s="240">
        <f>S1952*H1952</f>
        <v>0</v>
      </c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R1952" s="241" t="s">
        <v>379</v>
      </c>
      <c r="AT1952" s="241" t="s">
        <v>276</v>
      </c>
      <c r="AU1952" s="241" t="s">
        <v>85</v>
      </c>
      <c r="AY1952" s="18" t="s">
        <v>274</v>
      </c>
      <c r="BE1952" s="242">
        <f>IF(N1952="základní",J1952,0)</f>
        <v>0</v>
      </c>
      <c r="BF1952" s="242">
        <f>IF(N1952="snížená",J1952,0)</f>
        <v>0</v>
      </c>
      <c r="BG1952" s="242">
        <f>IF(N1952="zákl. přenesená",J1952,0)</f>
        <v>0</v>
      </c>
      <c r="BH1952" s="242">
        <f>IF(N1952="sníž. přenesená",J1952,0)</f>
        <v>0</v>
      </c>
      <c r="BI1952" s="242">
        <f>IF(N1952="nulová",J1952,0)</f>
        <v>0</v>
      </c>
      <c r="BJ1952" s="18" t="s">
        <v>83</v>
      </c>
      <c r="BK1952" s="242">
        <f>ROUND(I1952*H1952,2)</f>
        <v>0</v>
      </c>
      <c r="BL1952" s="18" t="s">
        <v>379</v>
      </c>
      <c r="BM1952" s="241" t="s">
        <v>2277</v>
      </c>
    </row>
    <row r="1953" s="13" customFormat="1">
      <c r="A1953" s="13"/>
      <c r="B1953" s="243"/>
      <c r="C1953" s="244"/>
      <c r="D1953" s="245" t="s">
        <v>283</v>
      </c>
      <c r="E1953" s="246" t="s">
        <v>1</v>
      </c>
      <c r="F1953" s="247" t="s">
        <v>2278</v>
      </c>
      <c r="G1953" s="244"/>
      <c r="H1953" s="248">
        <v>9.0299999999999994</v>
      </c>
      <c r="I1953" s="249"/>
      <c r="J1953" s="244"/>
      <c r="K1953" s="244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4" t="s">
        <v>283</v>
      </c>
      <c r="AU1953" s="254" t="s">
        <v>85</v>
      </c>
      <c r="AV1953" s="13" t="s">
        <v>85</v>
      </c>
      <c r="AW1953" s="13" t="s">
        <v>32</v>
      </c>
      <c r="AX1953" s="13" t="s">
        <v>76</v>
      </c>
      <c r="AY1953" s="254" t="s">
        <v>274</v>
      </c>
    </row>
    <row r="1954" s="13" customFormat="1">
      <c r="A1954" s="13"/>
      <c r="B1954" s="243"/>
      <c r="C1954" s="244"/>
      <c r="D1954" s="245" t="s">
        <v>283</v>
      </c>
      <c r="E1954" s="246" t="s">
        <v>1</v>
      </c>
      <c r="F1954" s="247" t="s">
        <v>2279</v>
      </c>
      <c r="G1954" s="244"/>
      <c r="H1954" s="248">
        <v>5.6600000000000001</v>
      </c>
      <c r="I1954" s="249"/>
      <c r="J1954" s="244"/>
      <c r="K1954" s="244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4" t="s">
        <v>283</v>
      </c>
      <c r="AU1954" s="254" t="s">
        <v>85</v>
      </c>
      <c r="AV1954" s="13" t="s">
        <v>85</v>
      </c>
      <c r="AW1954" s="13" t="s">
        <v>32</v>
      </c>
      <c r="AX1954" s="13" t="s">
        <v>76</v>
      </c>
      <c r="AY1954" s="254" t="s">
        <v>274</v>
      </c>
    </row>
    <row r="1955" s="14" customFormat="1">
      <c r="A1955" s="14"/>
      <c r="B1955" s="255"/>
      <c r="C1955" s="256"/>
      <c r="D1955" s="245" t="s">
        <v>283</v>
      </c>
      <c r="E1955" s="257" t="s">
        <v>1</v>
      </c>
      <c r="F1955" s="258" t="s">
        <v>285</v>
      </c>
      <c r="G1955" s="256"/>
      <c r="H1955" s="259">
        <v>14.69</v>
      </c>
      <c r="I1955" s="260"/>
      <c r="J1955" s="256"/>
      <c r="K1955" s="256"/>
      <c r="L1955" s="261"/>
      <c r="M1955" s="262"/>
      <c r="N1955" s="263"/>
      <c r="O1955" s="263"/>
      <c r="P1955" s="263"/>
      <c r="Q1955" s="263"/>
      <c r="R1955" s="263"/>
      <c r="S1955" s="263"/>
      <c r="T1955" s="26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5" t="s">
        <v>283</v>
      </c>
      <c r="AU1955" s="265" t="s">
        <v>85</v>
      </c>
      <c r="AV1955" s="14" t="s">
        <v>106</v>
      </c>
      <c r="AW1955" s="14" t="s">
        <v>32</v>
      </c>
      <c r="AX1955" s="14" t="s">
        <v>76</v>
      </c>
      <c r="AY1955" s="265" t="s">
        <v>274</v>
      </c>
    </row>
    <row r="1956" s="15" customFormat="1">
      <c r="A1956" s="15"/>
      <c r="B1956" s="266"/>
      <c r="C1956" s="267"/>
      <c r="D1956" s="245" t="s">
        <v>283</v>
      </c>
      <c r="E1956" s="268" t="s">
        <v>1</v>
      </c>
      <c r="F1956" s="269" t="s">
        <v>286</v>
      </c>
      <c r="G1956" s="267"/>
      <c r="H1956" s="270">
        <v>14.69</v>
      </c>
      <c r="I1956" s="271"/>
      <c r="J1956" s="267"/>
      <c r="K1956" s="267"/>
      <c r="L1956" s="272"/>
      <c r="M1956" s="273"/>
      <c r="N1956" s="274"/>
      <c r="O1956" s="274"/>
      <c r="P1956" s="274"/>
      <c r="Q1956" s="274"/>
      <c r="R1956" s="274"/>
      <c r="S1956" s="274"/>
      <c r="T1956" s="27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76" t="s">
        <v>283</v>
      </c>
      <c r="AU1956" s="276" t="s">
        <v>85</v>
      </c>
      <c r="AV1956" s="15" t="s">
        <v>281</v>
      </c>
      <c r="AW1956" s="15" t="s">
        <v>32</v>
      </c>
      <c r="AX1956" s="15" t="s">
        <v>83</v>
      </c>
      <c r="AY1956" s="276" t="s">
        <v>274</v>
      </c>
    </row>
    <row r="1957" s="2" customFormat="1" ht="24.15" customHeight="1">
      <c r="A1957" s="39"/>
      <c r="B1957" s="40"/>
      <c r="C1957" s="287" t="s">
        <v>2280</v>
      </c>
      <c r="D1957" s="287" t="s">
        <v>385</v>
      </c>
      <c r="E1957" s="288" t="s">
        <v>2281</v>
      </c>
      <c r="F1957" s="289" t="s">
        <v>2282</v>
      </c>
      <c r="G1957" s="290" t="s">
        <v>398</v>
      </c>
      <c r="H1957" s="291">
        <v>9.0299999999999994</v>
      </c>
      <c r="I1957" s="292"/>
      <c r="J1957" s="293">
        <f>ROUND(I1957*H1957,2)</f>
        <v>0</v>
      </c>
      <c r="K1957" s="289" t="s">
        <v>1</v>
      </c>
      <c r="L1957" s="294"/>
      <c r="M1957" s="295" t="s">
        <v>1</v>
      </c>
      <c r="N1957" s="296" t="s">
        <v>41</v>
      </c>
      <c r="O1957" s="92"/>
      <c r="P1957" s="239">
        <f>O1957*H1957</f>
        <v>0</v>
      </c>
      <c r="Q1957" s="239">
        <v>0</v>
      </c>
      <c r="R1957" s="239">
        <f>Q1957*H1957</f>
        <v>0</v>
      </c>
      <c r="S1957" s="239">
        <v>0</v>
      </c>
      <c r="T1957" s="240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41" t="s">
        <v>510</v>
      </c>
      <c r="AT1957" s="241" t="s">
        <v>385</v>
      </c>
      <c r="AU1957" s="241" t="s">
        <v>85</v>
      </c>
      <c r="AY1957" s="18" t="s">
        <v>274</v>
      </c>
      <c r="BE1957" s="242">
        <f>IF(N1957="základní",J1957,0)</f>
        <v>0</v>
      </c>
      <c r="BF1957" s="242">
        <f>IF(N1957="snížená",J1957,0)</f>
        <v>0</v>
      </c>
      <c r="BG1957" s="242">
        <f>IF(N1957="zákl. přenesená",J1957,0)</f>
        <v>0</v>
      </c>
      <c r="BH1957" s="242">
        <f>IF(N1957="sníž. přenesená",J1957,0)</f>
        <v>0</v>
      </c>
      <c r="BI1957" s="242">
        <f>IF(N1957="nulová",J1957,0)</f>
        <v>0</v>
      </c>
      <c r="BJ1957" s="18" t="s">
        <v>83</v>
      </c>
      <c r="BK1957" s="242">
        <f>ROUND(I1957*H1957,2)</f>
        <v>0</v>
      </c>
      <c r="BL1957" s="18" t="s">
        <v>379</v>
      </c>
      <c r="BM1957" s="241" t="s">
        <v>2283</v>
      </c>
    </row>
    <row r="1958" s="13" customFormat="1">
      <c r="A1958" s="13"/>
      <c r="B1958" s="243"/>
      <c r="C1958" s="244"/>
      <c r="D1958" s="245" t="s">
        <v>283</v>
      </c>
      <c r="E1958" s="246" t="s">
        <v>1</v>
      </c>
      <c r="F1958" s="247" t="s">
        <v>2278</v>
      </c>
      <c r="G1958" s="244"/>
      <c r="H1958" s="248">
        <v>9.0299999999999994</v>
      </c>
      <c r="I1958" s="249"/>
      <c r="J1958" s="244"/>
      <c r="K1958" s="244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4" t="s">
        <v>283</v>
      </c>
      <c r="AU1958" s="254" t="s">
        <v>85</v>
      </c>
      <c r="AV1958" s="13" t="s">
        <v>85</v>
      </c>
      <c r="AW1958" s="13" t="s">
        <v>32</v>
      </c>
      <c r="AX1958" s="13" t="s">
        <v>76</v>
      </c>
      <c r="AY1958" s="254" t="s">
        <v>274</v>
      </c>
    </row>
    <row r="1959" s="14" customFormat="1">
      <c r="A1959" s="14"/>
      <c r="B1959" s="255"/>
      <c r="C1959" s="256"/>
      <c r="D1959" s="245" t="s">
        <v>283</v>
      </c>
      <c r="E1959" s="257" t="s">
        <v>1</v>
      </c>
      <c r="F1959" s="258" t="s">
        <v>285</v>
      </c>
      <c r="G1959" s="256"/>
      <c r="H1959" s="259">
        <v>9.0299999999999994</v>
      </c>
      <c r="I1959" s="260"/>
      <c r="J1959" s="256"/>
      <c r="K1959" s="256"/>
      <c r="L1959" s="261"/>
      <c r="M1959" s="262"/>
      <c r="N1959" s="263"/>
      <c r="O1959" s="263"/>
      <c r="P1959" s="263"/>
      <c r="Q1959" s="263"/>
      <c r="R1959" s="263"/>
      <c r="S1959" s="263"/>
      <c r="T1959" s="26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5" t="s">
        <v>283</v>
      </c>
      <c r="AU1959" s="265" t="s">
        <v>85</v>
      </c>
      <c r="AV1959" s="14" t="s">
        <v>106</v>
      </c>
      <c r="AW1959" s="14" t="s">
        <v>32</v>
      </c>
      <c r="AX1959" s="14" t="s">
        <v>76</v>
      </c>
      <c r="AY1959" s="265" t="s">
        <v>274</v>
      </c>
    </row>
    <row r="1960" s="15" customFormat="1">
      <c r="A1960" s="15"/>
      <c r="B1960" s="266"/>
      <c r="C1960" s="267"/>
      <c r="D1960" s="245" t="s">
        <v>283</v>
      </c>
      <c r="E1960" s="268" t="s">
        <v>1</v>
      </c>
      <c r="F1960" s="269" t="s">
        <v>286</v>
      </c>
      <c r="G1960" s="267"/>
      <c r="H1960" s="270">
        <v>9.0299999999999994</v>
      </c>
      <c r="I1960" s="271"/>
      <c r="J1960" s="267"/>
      <c r="K1960" s="267"/>
      <c r="L1960" s="272"/>
      <c r="M1960" s="273"/>
      <c r="N1960" s="274"/>
      <c r="O1960" s="274"/>
      <c r="P1960" s="274"/>
      <c r="Q1960" s="274"/>
      <c r="R1960" s="274"/>
      <c r="S1960" s="274"/>
      <c r="T1960" s="27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76" t="s">
        <v>283</v>
      </c>
      <c r="AU1960" s="276" t="s">
        <v>85</v>
      </c>
      <c r="AV1960" s="15" t="s">
        <v>281</v>
      </c>
      <c r="AW1960" s="15" t="s">
        <v>32</v>
      </c>
      <c r="AX1960" s="15" t="s">
        <v>83</v>
      </c>
      <c r="AY1960" s="276" t="s">
        <v>274</v>
      </c>
    </row>
    <row r="1961" s="2" customFormat="1" ht="24.15" customHeight="1">
      <c r="A1961" s="39"/>
      <c r="B1961" s="40"/>
      <c r="C1961" s="287" t="s">
        <v>2284</v>
      </c>
      <c r="D1961" s="287" t="s">
        <v>385</v>
      </c>
      <c r="E1961" s="288" t="s">
        <v>2285</v>
      </c>
      <c r="F1961" s="289" t="s">
        <v>2282</v>
      </c>
      <c r="G1961" s="290" t="s">
        <v>398</v>
      </c>
      <c r="H1961" s="291">
        <v>5.6600000000000001</v>
      </c>
      <c r="I1961" s="292"/>
      <c r="J1961" s="293">
        <f>ROUND(I1961*H1961,2)</f>
        <v>0</v>
      </c>
      <c r="K1961" s="289" t="s">
        <v>1</v>
      </c>
      <c r="L1961" s="294"/>
      <c r="M1961" s="295" t="s">
        <v>1</v>
      </c>
      <c r="N1961" s="296" t="s">
        <v>41</v>
      </c>
      <c r="O1961" s="92"/>
      <c r="P1961" s="239">
        <f>O1961*H1961</f>
        <v>0</v>
      </c>
      <c r="Q1961" s="239">
        <v>0</v>
      </c>
      <c r="R1961" s="239">
        <f>Q1961*H1961</f>
        <v>0</v>
      </c>
      <c r="S1961" s="239">
        <v>0</v>
      </c>
      <c r="T1961" s="240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41" t="s">
        <v>510</v>
      </c>
      <c r="AT1961" s="241" t="s">
        <v>385</v>
      </c>
      <c r="AU1961" s="241" t="s">
        <v>85</v>
      </c>
      <c r="AY1961" s="18" t="s">
        <v>274</v>
      </c>
      <c r="BE1961" s="242">
        <f>IF(N1961="základní",J1961,0)</f>
        <v>0</v>
      </c>
      <c r="BF1961" s="242">
        <f>IF(N1961="snížená",J1961,0)</f>
        <v>0</v>
      </c>
      <c r="BG1961" s="242">
        <f>IF(N1961="zákl. přenesená",J1961,0)</f>
        <v>0</v>
      </c>
      <c r="BH1961" s="242">
        <f>IF(N1961="sníž. přenesená",J1961,0)</f>
        <v>0</v>
      </c>
      <c r="BI1961" s="242">
        <f>IF(N1961="nulová",J1961,0)</f>
        <v>0</v>
      </c>
      <c r="BJ1961" s="18" t="s">
        <v>83</v>
      </c>
      <c r="BK1961" s="242">
        <f>ROUND(I1961*H1961,2)</f>
        <v>0</v>
      </c>
      <c r="BL1961" s="18" t="s">
        <v>379</v>
      </c>
      <c r="BM1961" s="241" t="s">
        <v>2286</v>
      </c>
    </row>
    <row r="1962" s="13" customFormat="1">
      <c r="A1962" s="13"/>
      <c r="B1962" s="243"/>
      <c r="C1962" s="244"/>
      <c r="D1962" s="245" t="s">
        <v>283</v>
      </c>
      <c r="E1962" s="246" t="s">
        <v>1</v>
      </c>
      <c r="F1962" s="247" t="s">
        <v>2279</v>
      </c>
      <c r="G1962" s="244"/>
      <c r="H1962" s="248">
        <v>5.6600000000000001</v>
      </c>
      <c r="I1962" s="249"/>
      <c r="J1962" s="244"/>
      <c r="K1962" s="244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4" t="s">
        <v>283</v>
      </c>
      <c r="AU1962" s="254" t="s">
        <v>85</v>
      </c>
      <c r="AV1962" s="13" t="s">
        <v>85</v>
      </c>
      <c r="AW1962" s="13" t="s">
        <v>32</v>
      </c>
      <c r="AX1962" s="13" t="s">
        <v>76</v>
      </c>
      <c r="AY1962" s="254" t="s">
        <v>274</v>
      </c>
    </row>
    <row r="1963" s="14" customFormat="1">
      <c r="A1963" s="14"/>
      <c r="B1963" s="255"/>
      <c r="C1963" s="256"/>
      <c r="D1963" s="245" t="s">
        <v>283</v>
      </c>
      <c r="E1963" s="257" t="s">
        <v>1</v>
      </c>
      <c r="F1963" s="258" t="s">
        <v>285</v>
      </c>
      <c r="G1963" s="256"/>
      <c r="H1963" s="259">
        <v>5.6600000000000001</v>
      </c>
      <c r="I1963" s="260"/>
      <c r="J1963" s="256"/>
      <c r="K1963" s="256"/>
      <c r="L1963" s="261"/>
      <c r="M1963" s="262"/>
      <c r="N1963" s="263"/>
      <c r="O1963" s="263"/>
      <c r="P1963" s="263"/>
      <c r="Q1963" s="263"/>
      <c r="R1963" s="263"/>
      <c r="S1963" s="263"/>
      <c r="T1963" s="26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5" t="s">
        <v>283</v>
      </c>
      <c r="AU1963" s="265" t="s">
        <v>85</v>
      </c>
      <c r="AV1963" s="14" t="s">
        <v>106</v>
      </c>
      <c r="AW1963" s="14" t="s">
        <v>32</v>
      </c>
      <c r="AX1963" s="14" t="s">
        <v>76</v>
      </c>
      <c r="AY1963" s="265" t="s">
        <v>274</v>
      </c>
    </row>
    <row r="1964" s="15" customFormat="1">
      <c r="A1964" s="15"/>
      <c r="B1964" s="266"/>
      <c r="C1964" s="267"/>
      <c r="D1964" s="245" t="s">
        <v>283</v>
      </c>
      <c r="E1964" s="268" t="s">
        <v>1</v>
      </c>
      <c r="F1964" s="269" t="s">
        <v>286</v>
      </c>
      <c r="G1964" s="267"/>
      <c r="H1964" s="270">
        <v>5.6600000000000001</v>
      </c>
      <c r="I1964" s="271"/>
      <c r="J1964" s="267"/>
      <c r="K1964" s="267"/>
      <c r="L1964" s="272"/>
      <c r="M1964" s="273"/>
      <c r="N1964" s="274"/>
      <c r="O1964" s="274"/>
      <c r="P1964" s="274"/>
      <c r="Q1964" s="274"/>
      <c r="R1964" s="274"/>
      <c r="S1964" s="274"/>
      <c r="T1964" s="27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76" t="s">
        <v>283</v>
      </c>
      <c r="AU1964" s="276" t="s">
        <v>85</v>
      </c>
      <c r="AV1964" s="15" t="s">
        <v>281</v>
      </c>
      <c r="AW1964" s="15" t="s">
        <v>32</v>
      </c>
      <c r="AX1964" s="15" t="s">
        <v>83</v>
      </c>
      <c r="AY1964" s="276" t="s">
        <v>274</v>
      </c>
    </row>
    <row r="1965" s="2" customFormat="1" ht="16.5" customHeight="1">
      <c r="A1965" s="39"/>
      <c r="B1965" s="40"/>
      <c r="C1965" s="230" t="s">
        <v>2287</v>
      </c>
      <c r="D1965" s="230" t="s">
        <v>276</v>
      </c>
      <c r="E1965" s="231" t="s">
        <v>2288</v>
      </c>
      <c r="F1965" s="232" t="s">
        <v>2289</v>
      </c>
      <c r="G1965" s="233" t="s">
        <v>604</v>
      </c>
      <c r="H1965" s="234">
        <v>5</v>
      </c>
      <c r="I1965" s="235"/>
      <c r="J1965" s="236">
        <f>ROUND(I1965*H1965,2)</f>
        <v>0</v>
      </c>
      <c r="K1965" s="232" t="s">
        <v>280</v>
      </c>
      <c r="L1965" s="45"/>
      <c r="M1965" s="237" t="s">
        <v>1</v>
      </c>
      <c r="N1965" s="238" t="s">
        <v>41</v>
      </c>
      <c r="O1965" s="92"/>
      <c r="P1965" s="239">
        <f>O1965*H1965</f>
        <v>0</v>
      </c>
      <c r="Q1965" s="239">
        <v>0</v>
      </c>
      <c r="R1965" s="239">
        <f>Q1965*H1965</f>
        <v>0</v>
      </c>
      <c r="S1965" s="239">
        <v>0</v>
      </c>
      <c r="T1965" s="240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41" t="s">
        <v>379</v>
      </c>
      <c r="AT1965" s="241" t="s">
        <v>276</v>
      </c>
      <c r="AU1965" s="241" t="s">
        <v>85</v>
      </c>
      <c r="AY1965" s="18" t="s">
        <v>274</v>
      </c>
      <c r="BE1965" s="242">
        <f>IF(N1965="základní",J1965,0)</f>
        <v>0</v>
      </c>
      <c r="BF1965" s="242">
        <f>IF(N1965="snížená",J1965,0)</f>
        <v>0</v>
      </c>
      <c r="BG1965" s="242">
        <f>IF(N1965="zákl. přenesená",J1965,0)</f>
        <v>0</v>
      </c>
      <c r="BH1965" s="242">
        <f>IF(N1965="sníž. přenesená",J1965,0)</f>
        <v>0</v>
      </c>
      <c r="BI1965" s="242">
        <f>IF(N1965="nulová",J1965,0)</f>
        <v>0</v>
      </c>
      <c r="BJ1965" s="18" t="s">
        <v>83</v>
      </c>
      <c r="BK1965" s="242">
        <f>ROUND(I1965*H1965,2)</f>
        <v>0</v>
      </c>
      <c r="BL1965" s="18" t="s">
        <v>379</v>
      </c>
      <c r="BM1965" s="241" t="s">
        <v>2290</v>
      </c>
    </row>
    <row r="1966" s="13" customFormat="1">
      <c r="A1966" s="13"/>
      <c r="B1966" s="243"/>
      <c r="C1966" s="244"/>
      <c r="D1966" s="245" t="s">
        <v>283</v>
      </c>
      <c r="E1966" s="246" t="s">
        <v>1</v>
      </c>
      <c r="F1966" s="247" t="s">
        <v>2291</v>
      </c>
      <c r="G1966" s="244"/>
      <c r="H1966" s="248">
        <v>1</v>
      </c>
      <c r="I1966" s="249"/>
      <c r="J1966" s="244"/>
      <c r="K1966" s="244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4" t="s">
        <v>283</v>
      </c>
      <c r="AU1966" s="254" t="s">
        <v>85</v>
      </c>
      <c r="AV1966" s="13" t="s">
        <v>85</v>
      </c>
      <c r="AW1966" s="13" t="s">
        <v>32</v>
      </c>
      <c r="AX1966" s="13" t="s">
        <v>76</v>
      </c>
      <c r="AY1966" s="254" t="s">
        <v>274</v>
      </c>
    </row>
    <row r="1967" s="13" customFormat="1">
      <c r="A1967" s="13"/>
      <c r="B1967" s="243"/>
      <c r="C1967" s="244"/>
      <c r="D1967" s="245" t="s">
        <v>283</v>
      </c>
      <c r="E1967" s="246" t="s">
        <v>1</v>
      </c>
      <c r="F1967" s="247" t="s">
        <v>2292</v>
      </c>
      <c r="G1967" s="244"/>
      <c r="H1967" s="248">
        <v>4</v>
      </c>
      <c r="I1967" s="249"/>
      <c r="J1967" s="244"/>
      <c r="K1967" s="244"/>
      <c r="L1967" s="250"/>
      <c r="M1967" s="251"/>
      <c r="N1967" s="252"/>
      <c r="O1967" s="252"/>
      <c r="P1967" s="252"/>
      <c r="Q1967" s="252"/>
      <c r="R1967" s="252"/>
      <c r="S1967" s="252"/>
      <c r="T1967" s="25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4" t="s">
        <v>283</v>
      </c>
      <c r="AU1967" s="254" t="s">
        <v>85</v>
      </c>
      <c r="AV1967" s="13" t="s">
        <v>85</v>
      </c>
      <c r="AW1967" s="13" t="s">
        <v>32</v>
      </c>
      <c r="AX1967" s="13" t="s">
        <v>76</v>
      </c>
      <c r="AY1967" s="254" t="s">
        <v>274</v>
      </c>
    </row>
    <row r="1968" s="14" customFormat="1">
      <c r="A1968" s="14"/>
      <c r="B1968" s="255"/>
      <c r="C1968" s="256"/>
      <c r="D1968" s="245" t="s">
        <v>283</v>
      </c>
      <c r="E1968" s="257" t="s">
        <v>1</v>
      </c>
      <c r="F1968" s="258" t="s">
        <v>285</v>
      </c>
      <c r="G1968" s="256"/>
      <c r="H1968" s="259">
        <v>5</v>
      </c>
      <c r="I1968" s="260"/>
      <c r="J1968" s="256"/>
      <c r="K1968" s="256"/>
      <c r="L1968" s="261"/>
      <c r="M1968" s="262"/>
      <c r="N1968" s="263"/>
      <c r="O1968" s="263"/>
      <c r="P1968" s="263"/>
      <c r="Q1968" s="263"/>
      <c r="R1968" s="263"/>
      <c r="S1968" s="263"/>
      <c r="T1968" s="26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65" t="s">
        <v>283</v>
      </c>
      <c r="AU1968" s="265" t="s">
        <v>85</v>
      </c>
      <c r="AV1968" s="14" t="s">
        <v>106</v>
      </c>
      <c r="AW1968" s="14" t="s">
        <v>32</v>
      </c>
      <c r="AX1968" s="14" t="s">
        <v>76</v>
      </c>
      <c r="AY1968" s="265" t="s">
        <v>274</v>
      </c>
    </row>
    <row r="1969" s="15" customFormat="1">
      <c r="A1969" s="15"/>
      <c r="B1969" s="266"/>
      <c r="C1969" s="267"/>
      <c r="D1969" s="245" t="s">
        <v>283</v>
      </c>
      <c r="E1969" s="268" t="s">
        <v>1</v>
      </c>
      <c r="F1969" s="269" t="s">
        <v>286</v>
      </c>
      <c r="G1969" s="267"/>
      <c r="H1969" s="270">
        <v>5</v>
      </c>
      <c r="I1969" s="271"/>
      <c r="J1969" s="267"/>
      <c r="K1969" s="267"/>
      <c r="L1969" s="272"/>
      <c r="M1969" s="273"/>
      <c r="N1969" s="274"/>
      <c r="O1969" s="274"/>
      <c r="P1969" s="274"/>
      <c r="Q1969" s="274"/>
      <c r="R1969" s="274"/>
      <c r="S1969" s="274"/>
      <c r="T1969" s="27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76" t="s">
        <v>283</v>
      </c>
      <c r="AU1969" s="276" t="s">
        <v>85</v>
      </c>
      <c r="AV1969" s="15" t="s">
        <v>281</v>
      </c>
      <c r="AW1969" s="15" t="s">
        <v>32</v>
      </c>
      <c r="AX1969" s="15" t="s">
        <v>83</v>
      </c>
      <c r="AY1969" s="276" t="s">
        <v>274</v>
      </c>
    </row>
    <row r="1970" s="2" customFormat="1" ht="16.5" customHeight="1">
      <c r="A1970" s="39"/>
      <c r="B1970" s="40"/>
      <c r="C1970" s="287" t="s">
        <v>2293</v>
      </c>
      <c r="D1970" s="287" t="s">
        <v>385</v>
      </c>
      <c r="E1970" s="288" t="s">
        <v>2294</v>
      </c>
      <c r="F1970" s="289" t="s">
        <v>2295</v>
      </c>
      <c r="G1970" s="290" t="s">
        <v>2064</v>
      </c>
      <c r="H1970" s="291">
        <v>1</v>
      </c>
      <c r="I1970" s="292"/>
      <c r="J1970" s="293">
        <f>ROUND(I1970*H1970,2)</f>
        <v>0</v>
      </c>
      <c r="K1970" s="289" t="s">
        <v>1</v>
      </c>
      <c r="L1970" s="294"/>
      <c r="M1970" s="295" t="s">
        <v>1</v>
      </c>
      <c r="N1970" s="296" t="s">
        <v>41</v>
      </c>
      <c r="O1970" s="92"/>
      <c r="P1970" s="239">
        <f>O1970*H1970</f>
        <v>0</v>
      </c>
      <c r="Q1970" s="239">
        <v>0</v>
      </c>
      <c r="R1970" s="239">
        <f>Q1970*H1970</f>
        <v>0</v>
      </c>
      <c r="S1970" s="239">
        <v>0</v>
      </c>
      <c r="T1970" s="240">
        <f>S1970*H1970</f>
        <v>0</v>
      </c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R1970" s="241" t="s">
        <v>510</v>
      </c>
      <c r="AT1970" s="241" t="s">
        <v>385</v>
      </c>
      <c r="AU1970" s="241" t="s">
        <v>85</v>
      </c>
      <c r="AY1970" s="18" t="s">
        <v>274</v>
      </c>
      <c r="BE1970" s="242">
        <f>IF(N1970="základní",J1970,0)</f>
        <v>0</v>
      </c>
      <c r="BF1970" s="242">
        <f>IF(N1970="snížená",J1970,0)</f>
        <v>0</v>
      </c>
      <c r="BG1970" s="242">
        <f>IF(N1970="zákl. přenesená",J1970,0)</f>
        <v>0</v>
      </c>
      <c r="BH1970" s="242">
        <f>IF(N1970="sníž. přenesená",J1970,0)</f>
        <v>0</v>
      </c>
      <c r="BI1970" s="242">
        <f>IF(N1970="nulová",J1970,0)</f>
        <v>0</v>
      </c>
      <c r="BJ1970" s="18" t="s">
        <v>83</v>
      </c>
      <c r="BK1970" s="242">
        <f>ROUND(I1970*H1970,2)</f>
        <v>0</v>
      </c>
      <c r="BL1970" s="18" t="s">
        <v>379</v>
      </c>
      <c r="BM1970" s="241" t="s">
        <v>2296</v>
      </c>
    </row>
    <row r="1971" s="2" customFormat="1" ht="16.5" customHeight="1">
      <c r="A1971" s="39"/>
      <c r="B1971" s="40"/>
      <c r="C1971" s="287" t="s">
        <v>2297</v>
      </c>
      <c r="D1971" s="287" t="s">
        <v>385</v>
      </c>
      <c r="E1971" s="288" t="s">
        <v>2298</v>
      </c>
      <c r="F1971" s="289" t="s">
        <v>2299</v>
      </c>
      <c r="G1971" s="290" t="s">
        <v>2064</v>
      </c>
      <c r="H1971" s="291">
        <v>4</v>
      </c>
      <c r="I1971" s="292"/>
      <c r="J1971" s="293">
        <f>ROUND(I1971*H1971,2)</f>
        <v>0</v>
      </c>
      <c r="K1971" s="289" t="s">
        <v>1</v>
      </c>
      <c r="L1971" s="294"/>
      <c r="M1971" s="295" t="s">
        <v>1</v>
      </c>
      <c r="N1971" s="296" t="s">
        <v>41</v>
      </c>
      <c r="O1971" s="92"/>
      <c r="P1971" s="239">
        <f>O1971*H1971</f>
        <v>0</v>
      </c>
      <c r="Q1971" s="239">
        <v>0</v>
      </c>
      <c r="R1971" s="239">
        <f>Q1971*H1971</f>
        <v>0</v>
      </c>
      <c r="S1971" s="239">
        <v>0</v>
      </c>
      <c r="T1971" s="240">
        <f>S1971*H1971</f>
        <v>0</v>
      </c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R1971" s="241" t="s">
        <v>510</v>
      </c>
      <c r="AT1971" s="241" t="s">
        <v>385</v>
      </c>
      <c r="AU1971" s="241" t="s">
        <v>85</v>
      </c>
      <c r="AY1971" s="18" t="s">
        <v>274</v>
      </c>
      <c r="BE1971" s="242">
        <f>IF(N1971="základní",J1971,0)</f>
        <v>0</v>
      </c>
      <c r="BF1971" s="242">
        <f>IF(N1971="snížená",J1971,0)</f>
        <v>0</v>
      </c>
      <c r="BG1971" s="242">
        <f>IF(N1971="zákl. přenesená",J1971,0)</f>
        <v>0</v>
      </c>
      <c r="BH1971" s="242">
        <f>IF(N1971="sníž. přenesená",J1971,0)</f>
        <v>0</v>
      </c>
      <c r="BI1971" s="242">
        <f>IF(N1971="nulová",J1971,0)</f>
        <v>0</v>
      </c>
      <c r="BJ1971" s="18" t="s">
        <v>83</v>
      </c>
      <c r="BK1971" s="242">
        <f>ROUND(I1971*H1971,2)</f>
        <v>0</v>
      </c>
      <c r="BL1971" s="18" t="s">
        <v>379</v>
      </c>
      <c r="BM1971" s="241" t="s">
        <v>2300</v>
      </c>
    </row>
    <row r="1972" s="2" customFormat="1" ht="24.15" customHeight="1">
      <c r="A1972" s="39"/>
      <c r="B1972" s="40"/>
      <c r="C1972" s="230" t="s">
        <v>2301</v>
      </c>
      <c r="D1972" s="230" t="s">
        <v>276</v>
      </c>
      <c r="E1972" s="231" t="s">
        <v>2302</v>
      </c>
      <c r="F1972" s="232" t="s">
        <v>2303</v>
      </c>
      <c r="G1972" s="233" t="s">
        <v>279</v>
      </c>
      <c r="H1972" s="234">
        <v>10.15</v>
      </c>
      <c r="I1972" s="235"/>
      <c r="J1972" s="236">
        <f>ROUND(I1972*H1972,2)</f>
        <v>0</v>
      </c>
      <c r="K1972" s="232" t="s">
        <v>280</v>
      </c>
      <c r="L1972" s="45"/>
      <c r="M1972" s="237" t="s">
        <v>1</v>
      </c>
      <c r="N1972" s="238" t="s">
        <v>41</v>
      </c>
      <c r="O1972" s="92"/>
      <c r="P1972" s="239">
        <f>O1972*H1972</f>
        <v>0</v>
      </c>
      <c r="Q1972" s="239">
        <v>0</v>
      </c>
      <c r="R1972" s="239">
        <f>Q1972*H1972</f>
        <v>0</v>
      </c>
      <c r="S1972" s="239">
        <v>0</v>
      </c>
      <c r="T1972" s="240">
        <f>S1972*H1972</f>
        <v>0</v>
      </c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R1972" s="241" t="s">
        <v>379</v>
      </c>
      <c r="AT1972" s="241" t="s">
        <v>276</v>
      </c>
      <c r="AU1972" s="241" t="s">
        <v>85</v>
      </c>
      <c r="AY1972" s="18" t="s">
        <v>274</v>
      </c>
      <c r="BE1972" s="242">
        <f>IF(N1972="základní",J1972,0)</f>
        <v>0</v>
      </c>
      <c r="BF1972" s="242">
        <f>IF(N1972="snížená",J1972,0)</f>
        <v>0</v>
      </c>
      <c r="BG1972" s="242">
        <f>IF(N1972="zákl. přenesená",J1972,0)</f>
        <v>0</v>
      </c>
      <c r="BH1972" s="242">
        <f>IF(N1972="sníž. přenesená",J1972,0)</f>
        <v>0</v>
      </c>
      <c r="BI1972" s="242">
        <f>IF(N1972="nulová",J1972,0)</f>
        <v>0</v>
      </c>
      <c r="BJ1972" s="18" t="s">
        <v>83</v>
      </c>
      <c r="BK1972" s="242">
        <f>ROUND(I1972*H1972,2)</f>
        <v>0</v>
      </c>
      <c r="BL1972" s="18" t="s">
        <v>379</v>
      </c>
      <c r="BM1972" s="241" t="s">
        <v>2304</v>
      </c>
    </row>
    <row r="1973" s="13" customFormat="1">
      <c r="A1973" s="13"/>
      <c r="B1973" s="243"/>
      <c r="C1973" s="244"/>
      <c r="D1973" s="245" t="s">
        <v>283</v>
      </c>
      <c r="E1973" s="246" t="s">
        <v>1</v>
      </c>
      <c r="F1973" s="247" t="s">
        <v>2305</v>
      </c>
      <c r="G1973" s="244"/>
      <c r="H1973" s="248">
        <v>8.6500000000000004</v>
      </c>
      <c r="I1973" s="249"/>
      <c r="J1973" s="244"/>
      <c r="K1973" s="244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4" t="s">
        <v>283</v>
      </c>
      <c r="AU1973" s="254" t="s">
        <v>85</v>
      </c>
      <c r="AV1973" s="13" t="s">
        <v>85</v>
      </c>
      <c r="AW1973" s="13" t="s">
        <v>32</v>
      </c>
      <c r="AX1973" s="13" t="s">
        <v>76</v>
      </c>
      <c r="AY1973" s="254" t="s">
        <v>274</v>
      </c>
    </row>
    <row r="1974" s="13" customFormat="1">
      <c r="A1974" s="13"/>
      <c r="B1974" s="243"/>
      <c r="C1974" s="244"/>
      <c r="D1974" s="245" t="s">
        <v>283</v>
      </c>
      <c r="E1974" s="246" t="s">
        <v>1</v>
      </c>
      <c r="F1974" s="247" t="s">
        <v>2306</v>
      </c>
      <c r="G1974" s="244"/>
      <c r="H1974" s="248">
        <v>1.5</v>
      </c>
      <c r="I1974" s="249"/>
      <c r="J1974" s="244"/>
      <c r="K1974" s="244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4" t="s">
        <v>283</v>
      </c>
      <c r="AU1974" s="254" t="s">
        <v>85</v>
      </c>
      <c r="AV1974" s="13" t="s">
        <v>85</v>
      </c>
      <c r="AW1974" s="13" t="s">
        <v>32</v>
      </c>
      <c r="AX1974" s="13" t="s">
        <v>76</v>
      </c>
      <c r="AY1974" s="254" t="s">
        <v>274</v>
      </c>
    </row>
    <row r="1975" s="14" customFormat="1">
      <c r="A1975" s="14"/>
      <c r="B1975" s="255"/>
      <c r="C1975" s="256"/>
      <c r="D1975" s="245" t="s">
        <v>283</v>
      </c>
      <c r="E1975" s="257" t="s">
        <v>1</v>
      </c>
      <c r="F1975" s="258" t="s">
        <v>285</v>
      </c>
      <c r="G1975" s="256"/>
      <c r="H1975" s="259">
        <v>10.15</v>
      </c>
      <c r="I1975" s="260"/>
      <c r="J1975" s="256"/>
      <c r="K1975" s="256"/>
      <c r="L1975" s="261"/>
      <c r="M1975" s="262"/>
      <c r="N1975" s="263"/>
      <c r="O1975" s="263"/>
      <c r="P1975" s="263"/>
      <c r="Q1975" s="263"/>
      <c r="R1975" s="263"/>
      <c r="S1975" s="263"/>
      <c r="T1975" s="26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5" t="s">
        <v>283</v>
      </c>
      <c r="AU1975" s="265" t="s">
        <v>85</v>
      </c>
      <c r="AV1975" s="14" t="s">
        <v>106</v>
      </c>
      <c r="AW1975" s="14" t="s">
        <v>32</v>
      </c>
      <c r="AX1975" s="14" t="s">
        <v>76</v>
      </c>
      <c r="AY1975" s="265" t="s">
        <v>274</v>
      </c>
    </row>
    <row r="1976" s="15" customFormat="1">
      <c r="A1976" s="15"/>
      <c r="B1976" s="266"/>
      <c r="C1976" s="267"/>
      <c r="D1976" s="245" t="s">
        <v>283</v>
      </c>
      <c r="E1976" s="268" t="s">
        <v>1</v>
      </c>
      <c r="F1976" s="269" t="s">
        <v>286</v>
      </c>
      <c r="G1976" s="267"/>
      <c r="H1976" s="270">
        <v>10.15</v>
      </c>
      <c r="I1976" s="271"/>
      <c r="J1976" s="267"/>
      <c r="K1976" s="267"/>
      <c r="L1976" s="272"/>
      <c r="M1976" s="273"/>
      <c r="N1976" s="274"/>
      <c r="O1976" s="274"/>
      <c r="P1976" s="274"/>
      <c r="Q1976" s="274"/>
      <c r="R1976" s="274"/>
      <c r="S1976" s="274"/>
      <c r="T1976" s="27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76" t="s">
        <v>283</v>
      </c>
      <c r="AU1976" s="276" t="s">
        <v>85</v>
      </c>
      <c r="AV1976" s="15" t="s">
        <v>281</v>
      </c>
      <c r="AW1976" s="15" t="s">
        <v>32</v>
      </c>
      <c r="AX1976" s="15" t="s">
        <v>83</v>
      </c>
      <c r="AY1976" s="276" t="s">
        <v>274</v>
      </c>
    </row>
    <row r="1977" s="2" customFormat="1" ht="24.15" customHeight="1">
      <c r="A1977" s="39"/>
      <c r="B1977" s="40"/>
      <c r="C1977" s="287" t="s">
        <v>2307</v>
      </c>
      <c r="D1977" s="287" t="s">
        <v>385</v>
      </c>
      <c r="E1977" s="288" t="s">
        <v>2308</v>
      </c>
      <c r="F1977" s="289" t="s">
        <v>2309</v>
      </c>
      <c r="G1977" s="290" t="s">
        <v>604</v>
      </c>
      <c r="H1977" s="291">
        <v>10.15</v>
      </c>
      <c r="I1977" s="292"/>
      <c r="J1977" s="293">
        <f>ROUND(I1977*H1977,2)</f>
        <v>0</v>
      </c>
      <c r="K1977" s="289" t="s">
        <v>1</v>
      </c>
      <c r="L1977" s="294"/>
      <c r="M1977" s="295" t="s">
        <v>1</v>
      </c>
      <c r="N1977" s="296" t="s">
        <v>41</v>
      </c>
      <c r="O1977" s="92"/>
      <c r="P1977" s="239">
        <f>O1977*H1977</f>
        <v>0</v>
      </c>
      <c r="Q1977" s="239">
        <v>0.017999999999999999</v>
      </c>
      <c r="R1977" s="239">
        <f>Q1977*H1977</f>
        <v>0.1827</v>
      </c>
      <c r="S1977" s="239">
        <v>0</v>
      </c>
      <c r="T1977" s="240">
        <f>S1977*H1977</f>
        <v>0</v>
      </c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R1977" s="241" t="s">
        <v>510</v>
      </c>
      <c r="AT1977" s="241" t="s">
        <v>385</v>
      </c>
      <c r="AU1977" s="241" t="s">
        <v>85</v>
      </c>
      <c r="AY1977" s="18" t="s">
        <v>274</v>
      </c>
      <c r="BE1977" s="242">
        <f>IF(N1977="základní",J1977,0)</f>
        <v>0</v>
      </c>
      <c r="BF1977" s="242">
        <f>IF(N1977="snížená",J1977,0)</f>
        <v>0</v>
      </c>
      <c r="BG1977" s="242">
        <f>IF(N1977="zákl. přenesená",J1977,0)</f>
        <v>0</v>
      </c>
      <c r="BH1977" s="242">
        <f>IF(N1977="sníž. přenesená",J1977,0)</f>
        <v>0</v>
      </c>
      <c r="BI1977" s="242">
        <f>IF(N1977="nulová",J1977,0)</f>
        <v>0</v>
      </c>
      <c r="BJ1977" s="18" t="s">
        <v>83</v>
      </c>
      <c r="BK1977" s="242">
        <f>ROUND(I1977*H1977,2)</f>
        <v>0</v>
      </c>
      <c r="BL1977" s="18" t="s">
        <v>379</v>
      </c>
      <c r="BM1977" s="241" t="s">
        <v>2310</v>
      </c>
    </row>
    <row r="1978" s="2" customFormat="1" ht="24.15" customHeight="1">
      <c r="A1978" s="39"/>
      <c r="B1978" s="40"/>
      <c r="C1978" s="230" t="s">
        <v>2311</v>
      </c>
      <c r="D1978" s="230" t="s">
        <v>276</v>
      </c>
      <c r="E1978" s="231" t="s">
        <v>2312</v>
      </c>
      <c r="F1978" s="232" t="s">
        <v>2313</v>
      </c>
      <c r="G1978" s="233" t="s">
        <v>398</v>
      </c>
      <c r="H1978" s="234">
        <v>21.949999999999999</v>
      </c>
      <c r="I1978" s="235"/>
      <c r="J1978" s="236">
        <f>ROUND(I1978*H1978,2)</f>
        <v>0</v>
      </c>
      <c r="K1978" s="232" t="s">
        <v>280</v>
      </c>
      <c r="L1978" s="45"/>
      <c r="M1978" s="237" t="s">
        <v>1</v>
      </c>
      <c r="N1978" s="238" t="s">
        <v>41</v>
      </c>
      <c r="O1978" s="92"/>
      <c r="P1978" s="239">
        <f>O1978*H1978</f>
        <v>0</v>
      </c>
      <c r="Q1978" s="239">
        <v>0</v>
      </c>
      <c r="R1978" s="239">
        <f>Q1978*H1978</f>
        <v>0</v>
      </c>
      <c r="S1978" s="239">
        <v>0</v>
      </c>
      <c r="T1978" s="240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41" t="s">
        <v>379</v>
      </c>
      <c r="AT1978" s="241" t="s">
        <v>276</v>
      </c>
      <c r="AU1978" s="241" t="s">
        <v>85</v>
      </c>
      <c r="AY1978" s="18" t="s">
        <v>274</v>
      </c>
      <c r="BE1978" s="242">
        <f>IF(N1978="základní",J1978,0)</f>
        <v>0</v>
      </c>
      <c r="BF1978" s="242">
        <f>IF(N1978="snížená",J1978,0)</f>
        <v>0</v>
      </c>
      <c r="BG1978" s="242">
        <f>IF(N1978="zákl. přenesená",J1978,0)</f>
        <v>0</v>
      </c>
      <c r="BH1978" s="242">
        <f>IF(N1978="sníž. přenesená",J1978,0)</f>
        <v>0</v>
      </c>
      <c r="BI1978" s="242">
        <f>IF(N1978="nulová",J1978,0)</f>
        <v>0</v>
      </c>
      <c r="BJ1978" s="18" t="s">
        <v>83</v>
      </c>
      <c r="BK1978" s="242">
        <f>ROUND(I1978*H1978,2)</f>
        <v>0</v>
      </c>
      <c r="BL1978" s="18" t="s">
        <v>379</v>
      </c>
      <c r="BM1978" s="241" t="s">
        <v>2314</v>
      </c>
    </row>
    <row r="1979" s="13" customFormat="1">
      <c r="A1979" s="13"/>
      <c r="B1979" s="243"/>
      <c r="C1979" s="244"/>
      <c r="D1979" s="245" t="s">
        <v>283</v>
      </c>
      <c r="E1979" s="246" t="s">
        <v>1</v>
      </c>
      <c r="F1979" s="247" t="s">
        <v>2315</v>
      </c>
      <c r="G1979" s="244"/>
      <c r="H1979" s="248">
        <v>16.949999999999999</v>
      </c>
      <c r="I1979" s="249"/>
      <c r="J1979" s="244"/>
      <c r="K1979" s="244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4" t="s">
        <v>283</v>
      </c>
      <c r="AU1979" s="254" t="s">
        <v>85</v>
      </c>
      <c r="AV1979" s="13" t="s">
        <v>85</v>
      </c>
      <c r="AW1979" s="13" t="s">
        <v>32</v>
      </c>
      <c r="AX1979" s="13" t="s">
        <v>76</v>
      </c>
      <c r="AY1979" s="254" t="s">
        <v>274</v>
      </c>
    </row>
    <row r="1980" s="13" customFormat="1">
      <c r="A1980" s="13"/>
      <c r="B1980" s="243"/>
      <c r="C1980" s="244"/>
      <c r="D1980" s="245" t="s">
        <v>283</v>
      </c>
      <c r="E1980" s="246" t="s">
        <v>1</v>
      </c>
      <c r="F1980" s="247" t="s">
        <v>2316</v>
      </c>
      <c r="G1980" s="244"/>
      <c r="H1980" s="248">
        <v>5</v>
      </c>
      <c r="I1980" s="249"/>
      <c r="J1980" s="244"/>
      <c r="K1980" s="244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4" t="s">
        <v>283</v>
      </c>
      <c r="AU1980" s="254" t="s">
        <v>85</v>
      </c>
      <c r="AV1980" s="13" t="s">
        <v>85</v>
      </c>
      <c r="AW1980" s="13" t="s">
        <v>32</v>
      </c>
      <c r="AX1980" s="13" t="s">
        <v>76</v>
      </c>
      <c r="AY1980" s="254" t="s">
        <v>274</v>
      </c>
    </row>
    <row r="1981" s="14" customFormat="1">
      <c r="A1981" s="14"/>
      <c r="B1981" s="255"/>
      <c r="C1981" s="256"/>
      <c r="D1981" s="245" t="s">
        <v>283</v>
      </c>
      <c r="E1981" s="257" t="s">
        <v>1</v>
      </c>
      <c r="F1981" s="258" t="s">
        <v>285</v>
      </c>
      <c r="G1981" s="256"/>
      <c r="H1981" s="259">
        <v>21.949999999999999</v>
      </c>
      <c r="I1981" s="260"/>
      <c r="J1981" s="256"/>
      <c r="K1981" s="256"/>
      <c r="L1981" s="261"/>
      <c r="M1981" s="262"/>
      <c r="N1981" s="263"/>
      <c r="O1981" s="263"/>
      <c r="P1981" s="263"/>
      <c r="Q1981" s="263"/>
      <c r="R1981" s="263"/>
      <c r="S1981" s="263"/>
      <c r="T1981" s="26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5" t="s">
        <v>283</v>
      </c>
      <c r="AU1981" s="265" t="s">
        <v>85</v>
      </c>
      <c r="AV1981" s="14" t="s">
        <v>106</v>
      </c>
      <c r="AW1981" s="14" t="s">
        <v>32</v>
      </c>
      <c r="AX1981" s="14" t="s">
        <v>76</v>
      </c>
      <c r="AY1981" s="265" t="s">
        <v>274</v>
      </c>
    </row>
    <row r="1982" s="15" customFormat="1">
      <c r="A1982" s="15"/>
      <c r="B1982" s="266"/>
      <c r="C1982" s="267"/>
      <c r="D1982" s="245" t="s">
        <v>283</v>
      </c>
      <c r="E1982" s="268" t="s">
        <v>1</v>
      </c>
      <c r="F1982" s="269" t="s">
        <v>286</v>
      </c>
      <c r="G1982" s="267"/>
      <c r="H1982" s="270">
        <v>21.949999999999999</v>
      </c>
      <c r="I1982" s="271"/>
      <c r="J1982" s="267"/>
      <c r="K1982" s="267"/>
      <c r="L1982" s="272"/>
      <c r="M1982" s="273"/>
      <c r="N1982" s="274"/>
      <c r="O1982" s="274"/>
      <c r="P1982" s="274"/>
      <c r="Q1982" s="274"/>
      <c r="R1982" s="274"/>
      <c r="S1982" s="274"/>
      <c r="T1982" s="27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76" t="s">
        <v>283</v>
      </c>
      <c r="AU1982" s="276" t="s">
        <v>85</v>
      </c>
      <c r="AV1982" s="15" t="s">
        <v>281</v>
      </c>
      <c r="AW1982" s="15" t="s">
        <v>32</v>
      </c>
      <c r="AX1982" s="15" t="s">
        <v>83</v>
      </c>
      <c r="AY1982" s="276" t="s">
        <v>274</v>
      </c>
    </row>
    <row r="1983" s="2" customFormat="1" ht="21.75" customHeight="1">
      <c r="A1983" s="39"/>
      <c r="B1983" s="40"/>
      <c r="C1983" s="287" t="s">
        <v>2317</v>
      </c>
      <c r="D1983" s="287" t="s">
        <v>385</v>
      </c>
      <c r="E1983" s="288" t="s">
        <v>2318</v>
      </c>
      <c r="F1983" s="289" t="s">
        <v>2319</v>
      </c>
      <c r="G1983" s="290" t="s">
        <v>398</v>
      </c>
      <c r="H1983" s="291">
        <v>21.949999999999999</v>
      </c>
      <c r="I1983" s="292"/>
      <c r="J1983" s="293">
        <f>ROUND(I1983*H1983,2)</f>
        <v>0</v>
      </c>
      <c r="K1983" s="289" t="s">
        <v>280</v>
      </c>
      <c r="L1983" s="294"/>
      <c r="M1983" s="295" t="s">
        <v>1</v>
      </c>
      <c r="N1983" s="296" t="s">
        <v>41</v>
      </c>
      <c r="O1983" s="92"/>
      <c r="P1983" s="239">
        <f>O1983*H1983</f>
        <v>0</v>
      </c>
      <c r="Q1983" s="239">
        <v>0.00020000000000000001</v>
      </c>
      <c r="R1983" s="239">
        <f>Q1983*H1983</f>
        <v>0.0043899999999999998</v>
      </c>
      <c r="S1983" s="239">
        <v>0</v>
      </c>
      <c r="T1983" s="240">
        <f>S1983*H1983</f>
        <v>0</v>
      </c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39"/>
      <c r="AE1983" s="39"/>
      <c r="AR1983" s="241" t="s">
        <v>510</v>
      </c>
      <c r="AT1983" s="241" t="s">
        <v>385</v>
      </c>
      <c r="AU1983" s="241" t="s">
        <v>85</v>
      </c>
      <c r="AY1983" s="18" t="s">
        <v>274</v>
      </c>
      <c r="BE1983" s="242">
        <f>IF(N1983="základní",J1983,0)</f>
        <v>0</v>
      </c>
      <c r="BF1983" s="242">
        <f>IF(N1983="snížená",J1983,0)</f>
        <v>0</v>
      </c>
      <c r="BG1983" s="242">
        <f>IF(N1983="zákl. přenesená",J1983,0)</f>
        <v>0</v>
      </c>
      <c r="BH1983" s="242">
        <f>IF(N1983="sníž. přenesená",J1983,0)</f>
        <v>0</v>
      </c>
      <c r="BI1983" s="242">
        <f>IF(N1983="nulová",J1983,0)</f>
        <v>0</v>
      </c>
      <c r="BJ1983" s="18" t="s">
        <v>83</v>
      </c>
      <c r="BK1983" s="242">
        <f>ROUND(I1983*H1983,2)</f>
        <v>0</v>
      </c>
      <c r="BL1983" s="18" t="s">
        <v>379</v>
      </c>
      <c r="BM1983" s="241" t="s">
        <v>2320</v>
      </c>
    </row>
    <row r="1984" s="2" customFormat="1" ht="24.15" customHeight="1">
      <c r="A1984" s="39"/>
      <c r="B1984" s="40"/>
      <c r="C1984" s="230" t="s">
        <v>2321</v>
      </c>
      <c r="D1984" s="230" t="s">
        <v>276</v>
      </c>
      <c r="E1984" s="231" t="s">
        <v>2322</v>
      </c>
      <c r="F1984" s="232" t="s">
        <v>2323</v>
      </c>
      <c r="G1984" s="233" t="s">
        <v>279</v>
      </c>
      <c r="H1984" s="234">
        <v>11.699999999999999</v>
      </c>
      <c r="I1984" s="235"/>
      <c r="J1984" s="236">
        <f>ROUND(I1984*H1984,2)</f>
        <v>0</v>
      </c>
      <c r="K1984" s="232" t="s">
        <v>280</v>
      </c>
      <c r="L1984" s="45"/>
      <c r="M1984" s="237" t="s">
        <v>1</v>
      </c>
      <c r="N1984" s="238" t="s">
        <v>41</v>
      </c>
      <c r="O1984" s="92"/>
      <c r="P1984" s="239">
        <f>O1984*H1984</f>
        <v>0</v>
      </c>
      <c r="Q1984" s="239">
        <v>0.00025000000000000001</v>
      </c>
      <c r="R1984" s="239">
        <f>Q1984*H1984</f>
        <v>0.0029250000000000001</v>
      </c>
      <c r="S1984" s="239">
        <v>0</v>
      </c>
      <c r="T1984" s="240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41" t="s">
        <v>379</v>
      </c>
      <c r="AT1984" s="241" t="s">
        <v>276</v>
      </c>
      <c r="AU1984" s="241" t="s">
        <v>85</v>
      </c>
      <c r="AY1984" s="18" t="s">
        <v>274</v>
      </c>
      <c r="BE1984" s="242">
        <f>IF(N1984="základní",J1984,0)</f>
        <v>0</v>
      </c>
      <c r="BF1984" s="242">
        <f>IF(N1984="snížená",J1984,0)</f>
        <v>0</v>
      </c>
      <c r="BG1984" s="242">
        <f>IF(N1984="zákl. přenesená",J1984,0)</f>
        <v>0</v>
      </c>
      <c r="BH1984" s="242">
        <f>IF(N1984="sníž. přenesená",J1984,0)</f>
        <v>0</v>
      </c>
      <c r="BI1984" s="242">
        <f>IF(N1984="nulová",J1984,0)</f>
        <v>0</v>
      </c>
      <c r="BJ1984" s="18" t="s">
        <v>83</v>
      </c>
      <c r="BK1984" s="242">
        <f>ROUND(I1984*H1984,2)</f>
        <v>0</v>
      </c>
      <c r="BL1984" s="18" t="s">
        <v>379</v>
      </c>
      <c r="BM1984" s="241" t="s">
        <v>2324</v>
      </c>
    </row>
    <row r="1985" s="13" customFormat="1">
      <c r="A1985" s="13"/>
      <c r="B1985" s="243"/>
      <c r="C1985" s="244"/>
      <c r="D1985" s="245" t="s">
        <v>283</v>
      </c>
      <c r="E1985" s="246" t="s">
        <v>1</v>
      </c>
      <c r="F1985" s="247" t="s">
        <v>2325</v>
      </c>
      <c r="G1985" s="244"/>
      <c r="H1985" s="248">
        <v>11.699999999999999</v>
      </c>
      <c r="I1985" s="249"/>
      <c r="J1985" s="244"/>
      <c r="K1985" s="244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4" t="s">
        <v>283</v>
      </c>
      <c r="AU1985" s="254" t="s">
        <v>85</v>
      </c>
      <c r="AV1985" s="13" t="s">
        <v>85</v>
      </c>
      <c r="AW1985" s="13" t="s">
        <v>32</v>
      </c>
      <c r="AX1985" s="13" t="s">
        <v>76</v>
      </c>
      <c r="AY1985" s="254" t="s">
        <v>274</v>
      </c>
    </row>
    <row r="1986" s="14" customFormat="1">
      <c r="A1986" s="14"/>
      <c r="B1986" s="255"/>
      <c r="C1986" s="256"/>
      <c r="D1986" s="245" t="s">
        <v>283</v>
      </c>
      <c r="E1986" s="257" t="s">
        <v>1</v>
      </c>
      <c r="F1986" s="258" t="s">
        <v>285</v>
      </c>
      <c r="G1986" s="256"/>
      <c r="H1986" s="259">
        <v>11.699999999999999</v>
      </c>
      <c r="I1986" s="260"/>
      <c r="J1986" s="256"/>
      <c r="K1986" s="256"/>
      <c r="L1986" s="261"/>
      <c r="M1986" s="262"/>
      <c r="N1986" s="263"/>
      <c r="O1986" s="263"/>
      <c r="P1986" s="263"/>
      <c r="Q1986" s="263"/>
      <c r="R1986" s="263"/>
      <c r="S1986" s="263"/>
      <c r="T1986" s="26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5" t="s">
        <v>283</v>
      </c>
      <c r="AU1986" s="265" t="s">
        <v>85</v>
      </c>
      <c r="AV1986" s="14" t="s">
        <v>106</v>
      </c>
      <c r="AW1986" s="14" t="s">
        <v>32</v>
      </c>
      <c r="AX1986" s="14" t="s">
        <v>76</v>
      </c>
      <c r="AY1986" s="265" t="s">
        <v>274</v>
      </c>
    </row>
    <row r="1987" s="15" customFormat="1">
      <c r="A1987" s="15"/>
      <c r="B1987" s="266"/>
      <c r="C1987" s="267"/>
      <c r="D1987" s="245" t="s">
        <v>283</v>
      </c>
      <c r="E1987" s="268" t="s">
        <v>1</v>
      </c>
      <c r="F1987" s="269" t="s">
        <v>286</v>
      </c>
      <c r="G1987" s="267"/>
      <c r="H1987" s="270">
        <v>11.699999999999999</v>
      </c>
      <c r="I1987" s="271"/>
      <c r="J1987" s="267"/>
      <c r="K1987" s="267"/>
      <c r="L1987" s="272"/>
      <c r="M1987" s="273"/>
      <c r="N1987" s="274"/>
      <c r="O1987" s="274"/>
      <c r="P1987" s="274"/>
      <c r="Q1987" s="274"/>
      <c r="R1987" s="274"/>
      <c r="S1987" s="274"/>
      <c r="T1987" s="27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76" t="s">
        <v>283</v>
      </c>
      <c r="AU1987" s="276" t="s">
        <v>85</v>
      </c>
      <c r="AV1987" s="15" t="s">
        <v>281</v>
      </c>
      <c r="AW1987" s="15" t="s">
        <v>32</v>
      </c>
      <c r="AX1987" s="15" t="s">
        <v>83</v>
      </c>
      <c r="AY1987" s="276" t="s">
        <v>274</v>
      </c>
    </row>
    <row r="1988" s="2" customFormat="1" ht="16.5" customHeight="1">
      <c r="A1988" s="39"/>
      <c r="B1988" s="40"/>
      <c r="C1988" s="287" t="s">
        <v>2326</v>
      </c>
      <c r="D1988" s="287" t="s">
        <v>385</v>
      </c>
      <c r="E1988" s="288" t="s">
        <v>2235</v>
      </c>
      <c r="F1988" s="289" t="s">
        <v>2236</v>
      </c>
      <c r="G1988" s="290" t="s">
        <v>279</v>
      </c>
      <c r="H1988" s="291">
        <v>11.699999999999999</v>
      </c>
      <c r="I1988" s="292"/>
      <c r="J1988" s="293">
        <f>ROUND(I1988*H1988,2)</f>
        <v>0</v>
      </c>
      <c r="K1988" s="289" t="s">
        <v>1</v>
      </c>
      <c r="L1988" s="294"/>
      <c r="M1988" s="295" t="s">
        <v>1</v>
      </c>
      <c r="N1988" s="296" t="s">
        <v>41</v>
      </c>
      <c r="O1988" s="92"/>
      <c r="P1988" s="239">
        <f>O1988*H1988</f>
        <v>0</v>
      </c>
      <c r="Q1988" s="239">
        <v>0</v>
      </c>
      <c r="R1988" s="239">
        <f>Q1988*H1988</f>
        <v>0</v>
      </c>
      <c r="S1988" s="239">
        <v>0</v>
      </c>
      <c r="T1988" s="240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41" t="s">
        <v>510</v>
      </c>
      <c r="AT1988" s="241" t="s">
        <v>385</v>
      </c>
      <c r="AU1988" s="241" t="s">
        <v>85</v>
      </c>
      <c r="AY1988" s="18" t="s">
        <v>274</v>
      </c>
      <c r="BE1988" s="242">
        <f>IF(N1988="základní",J1988,0)</f>
        <v>0</v>
      </c>
      <c r="BF1988" s="242">
        <f>IF(N1988="snížená",J1988,0)</f>
        <v>0</v>
      </c>
      <c r="BG1988" s="242">
        <f>IF(N1988="zákl. přenesená",J1988,0)</f>
        <v>0</v>
      </c>
      <c r="BH1988" s="242">
        <f>IF(N1988="sníž. přenesená",J1988,0)</f>
        <v>0</v>
      </c>
      <c r="BI1988" s="242">
        <f>IF(N1988="nulová",J1988,0)</f>
        <v>0</v>
      </c>
      <c r="BJ1988" s="18" t="s">
        <v>83</v>
      </c>
      <c r="BK1988" s="242">
        <f>ROUND(I1988*H1988,2)</f>
        <v>0</v>
      </c>
      <c r="BL1988" s="18" t="s">
        <v>379</v>
      </c>
      <c r="BM1988" s="241" t="s">
        <v>2327</v>
      </c>
    </row>
    <row r="1989" s="2" customFormat="1" ht="33" customHeight="1">
      <c r="A1989" s="39"/>
      <c r="B1989" s="40"/>
      <c r="C1989" s="230" t="s">
        <v>2328</v>
      </c>
      <c r="D1989" s="230" t="s">
        <v>276</v>
      </c>
      <c r="E1989" s="231" t="s">
        <v>2329</v>
      </c>
      <c r="F1989" s="232" t="s">
        <v>2330</v>
      </c>
      <c r="G1989" s="233" t="s">
        <v>279</v>
      </c>
      <c r="H1989" s="234">
        <v>3.6000000000000001</v>
      </c>
      <c r="I1989" s="235"/>
      <c r="J1989" s="236">
        <f>ROUND(I1989*H1989,2)</f>
        <v>0</v>
      </c>
      <c r="K1989" s="232" t="s">
        <v>280</v>
      </c>
      <c r="L1989" s="45"/>
      <c r="M1989" s="237" t="s">
        <v>1</v>
      </c>
      <c r="N1989" s="238" t="s">
        <v>41</v>
      </c>
      <c r="O1989" s="92"/>
      <c r="P1989" s="239">
        <f>O1989*H1989</f>
        <v>0</v>
      </c>
      <c r="Q1989" s="239">
        <v>0.00033</v>
      </c>
      <c r="R1989" s="239">
        <f>Q1989*H1989</f>
        <v>0.001188</v>
      </c>
      <c r="S1989" s="239">
        <v>0</v>
      </c>
      <c r="T1989" s="240">
        <f>S1989*H1989</f>
        <v>0</v>
      </c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R1989" s="241" t="s">
        <v>379</v>
      </c>
      <c r="AT1989" s="241" t="s">
        <v>276</v>
      </c>
      <c r="AU1989" s="241" t="s">
        <v>85</v>
      </c>
      <c r="AY1989" s="18" t="s">
        <v>274</v>
      </c>
      <c r="BE1989" s="242">
        <f>IF(N1989="základní",J1989,0)</f>
        <v>0</v>
      </c>
      <c r="BF1989" s="242">
        <f>IF(N1989="snížená",J1989,0)</f>
        <v>0</v>
      </c>
      <c r="BG1989" s="242">
        <f>IF(N1989="zákl. přenesená",J1989,0)</f>
        <v>0</v>
      </c>
      <c r="BH1989" s="242">
        <f>IF(N1989="sníž. přenesená",J1989,0)</f>
        <v>0</v>
      </c>
      <c r="BI1989" s="242">
        <f>IF(N1989="nulová",J1989,0)</f>
        <v>0</v>
      </c>
      <c r="BJ1989" s="18" t="s">
        <v>83</v>
      </c>
      <c r="BK1989" s="242">
        <f>ROUND(I1989*H1989,2)</f>
        <v>0</v>
      </c>
      <c r="BL1989" s="18" t="s">
        <v>379</v>
      </c>
      <c r="BM1989" s="241" t="s">
        <v>2331</v>
      </c>
    </row>
    <row r="1990" s="13" customFormat="1">
      <c r="A1990" s="13"/>
      <c r="B1990" s="243"/>
      <c r="C1990" s="244"/>
      <c r="D1990" s="245" t="s">
        <v>283</v>
      </c>
      <c r="E1990" s="246" t="s">
        <v>1</v>
      </c>
      <c r="F1990" s="247" t="s">
        <v>2332</v>
      </c>
      <c r="G1990" s="244"/>
      <c r="H1990" s="248">
        <v>3.6000000000000001</v>
      </c>
      <c r="I1990" s="249"/>
      <c r="J1990" s="244"/>
      <c r="K1990" s="244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4" t="s">
        <v>283</v>
      </c>
      <c r="AU1990" s="254" t="s">
        <v>85</v>
      </c>
      <c r="AV1990" s="13" t="s">
        <v>85</v>
      </c>
      <c r="AW1990" s="13" t="s">
        <v>32</v>
      </c>
      <c r="AX1990" s="13" t="s">
        <v>76</v>
      </c>
      <c r="AY1990" s="254" t="s">
        <v>274</v>
      </c>
    </row>
    <row r="1991" s="14" customFormat="1">
      <c r="A1991" s="14"/>
      <c r="B1991" s="255"/>
      <c r="C1991" s="256"/>
      <c r="D1991" s="245" t="s">
        <v>283</v>
      </c>
      <c r="E1991" s="257" t="s">
        <v>1</v>
      </c>
      <c r="F1991" s="258" t="s">
        <v>285</v>
      </c>
      <c r="G1991" s="256"/>
      <c r="H1991" s="259">
        <v>3.6000000000000001</v>
      </c>
      <c r="I1991" s="260"/>
      <c r="J1991" s="256"/>
      <c r="K1991" s="256"/>
      <c r="L1991" s="261"/>
      <c r="M1991" s="262"/>
      <c r="N1991" s="263"/>
      <c r="O1991" s="263"/>
      <c r="P1991" s="263"/>
      <c r="Q1991" s="263"/>
      <c r="R1991" s="263"/>
      <c r="S1991" s="263"/>
      <c r="T1991" s="26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5" t="s">
        <v>283</v>
      </c>
      <c r="AU1991" s="265" t="s">
        <v>85</v>
      </c>
      <c r="AV1991" s="14" t="s">
        <v>106</v>
      </c>
      <c r="AW1991" s="14" t="s">
        <v>32</v>
      </c>
      <c r="AX1991" s="14" t="s">
        <v>76</v>
      </c>
      <c r="AY1991" s="265" t="s">
        <v>274</v>
      </c>
    </row>
    <row r="1992" s="15" customFormat="1">
      <c r="A1992" s="15"/>
      <c r="B1992" s="266"/>
      <c r="C1992" s="267"/>
      <c r="D1992" s="245" t="s">
        <v>283</v>
      </c>
      <c r="E1992" s="268" t="s">
        <v>1</v>
      </c>
      <c r="F1992" s="269" t="s">
        <v>286</v>
      </c>
      <c r="G1992" s="267"/>
      <c r="H1992" s="270">
        <v>3.6000000000000001</v>
      </c>
      <c r="I1992" s="271"/>
      <c r="J1992" s="267"/>
      <c r="K1992" s="267"/>
      <c r="L1992" s="272"/>
      <c r="M1992" s="273"/>
      <c r="N1992" s="274"/>
      <c r="O1992" s="274"/>
      <c r="P1992" s="274"/>
      <c r="Q1992" s="274"/>
      <c r="R1992" s="274"/>
      <c r="S1992" s="274"/>
      <c r="T1992" s="27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76" t="s">
        <v>283</v>
      </c>
      <c r="AU1992" s="276" t="s">
        <v>85</v>
      </c>
      <c r="AV1992" s="15" t="s">
        <v>281</v>
      </c>
      <c r="AW1992" s="15" t="s">
        <v>32</v>
      </c>
      <c r="AX1992" s="15" t="s">
        <v>83</v>
      </c>
      <c r="AY1992" s="276" t="s">
        <v>274</v>
      </c>
    </row>
    <row r="1993" s="2" customFormat="1" ht="16.5" customHeight="1">
      <c r="A1993" s="39"/>
      <c r="B1993" s="40"/>
      <c r="C1993" s="287" t="s">
        <v>2333</v>
      </c>
      <c r="D1993" s="287" t="s">
        <v>385</v>
      </c>
      <c r="E1993" s="288" t="s">
        <v>2334</v>
      </c>
      <c r="F1993" s="289" t="s">
        <v>2335</v>
      </c>
      <c r="G1993" s="290" t="s">
        <v>2064</v>
      </c>
      <c r="H1993" s="291">
        <v>2</v>
      </c>
      <c r="I1993" s="292"/>
      <c r="J1993" s="293">
        <f>ROUND(I1993*H1993,2)</f>
        <v>0</v>
      </c>
      <c r="K1993" s="289" t="s">
        <v>1</v>
      </c>
      <c r="L1993" s="294"/>
      <c r="M1993" s="295" t="s">
        <v>1</v>
      </c>
      <c r="N1993" s="296" t="s">
        <v>41</v>
      </c>
      <c r="O1993" s="92"/>
      <c r="P1993" s="239">
        <f>O1993*H1993</f>
        <v>0</v>
      </c>
      <c r="Q1993" s="239">
        <v>0</v>
      </c>
      <c r="R1993" s="239">
        <f>Q1993*H1993</f>
        <v>0</v>
      </c>
      <c r="S1993" s="239">
        <v>0</v>
      </c>
      <c r="T1993" s="240">
        <f>S1993*H1993</f>
        <v>0</v>
      </c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R1993" s="241" t="s">
        <v>510</v>
      </c>
      <c r="AT1993" s="241" t="s">
        <v>385</v>
      </c>
      <c r="AU1993" s="241" t="s">
        <v>85</v>
      </c>
      <c r="AY1993" s="18" t="s">
        <v>274</v>
      </c>
      <c r="BE1993" s="242">
        <f>IF(N1993="základní",J1993,0)</f>
        <v>0</v>
      </c>
      <c r="BF1993" s="242">
        <f>IF(N1993="snížená",J1993,0)</f>
        <v>0</v>
      </c>
      <c r="BG1993" s="242">
        <f>IF(N1993="zákl. přenesená",J1993,0)</f>
        <v>0</v>
      </c>
      <c r="BH1993" s="242">
        <f>IF(N1993="sníž. přenesená",J1993,0)</f>
        <v>0</v>
      </c>
      <c r="BI1993" s="242">
        <f>IF(N1993="nulová",J1993,0)</f>
        <v>0</v>
      </c>
      <c r="BJ1993" s="18" t="s">
        <v>83</v>
      </c>
      <c r="BK1993" s="242">
        <f>ROUND(I1993*H1993,2)</f>
        <v>0</v>
      </c>
      <c r="BL1993" s="18" t="s">
        <v>379</v>
      </c>
      <c r="BM1993" s="241" t="s">
        <v>2336</v>
      </c>
    </row>
    <row r="1994" s="2" customFormat="1" ht="33" customHeight="1">
      <c r="A1994" s="39"/>
      <c r="B1994" s="40"/>
      <c r="C1994" s="230" t="s">
        <v>2337</v>
      </c>
      <c r="D1994" s="230" t="s">
        <v>276</v>
      </c>
      <c r="E1994" s="231" t="s">
        <v>2338</v>
      </c>
      <c r="F1994" s="232" t="s">
        <v>2339</v>
      </c>
      <c r="G1994" s="233" t="s">
        <v>279</v>
      </c>
      <c r="H1994" s="234">
        <v>245.81100000000001</v>
      </c>
      <c r="I1994" s="235"/>
      <c r="J1994" s="236">
        <f>ROUND(I1994*H1994,2)</f>
        <v>0</v>
      </c>
      <c r="K1994" s="232" t="s">
        <v>280</v>
      </c>
      <c r="L1994" s="45"/>
      <c r="M1994" s="237" t="s">
        <v>1</v>
      </c>
      <c r="N1994" s="238" t="s">
        <v>41</v>
      </c>
      <c r="O1994" s="92"/>
      <c r="P1994" s="239">
        <f>O1994*H1994</f>
        <v>0</v>
      </c>
      <c r="Q1994" s="239">
        <v>0.00027</v>
      </c>
      <c r="R1994" s="239">
        <f>Q1994*H1994</f>
        <v>0.066368969999999999</v>
      </c>
      <c r="S1994" s="239">
        <v>0</v>
      </c>
      <c r="T1994" s="240">
        <f>S1994*H1994</f>
        <v>0</v>
      </c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R1994" s="241" t="s">
        <v>379</v>
      </c>
      <c r="AT1994" s="241" t="s">
        <v>276</v>
      </c>
      <c r="AU1994" s="241" t="s">
        <v>85</v>
      </c>
      <c r="AY1994" s="18" t="s">
        <v>274</v>
      </c>
      <c r="BE1994" s="242">
        <f>IF(N1994="základní",J1994,0)</f>
        <v>0</v>
      </c>
      <c r="BF1994" s="242">
        <f>IF(N1994="snížená",J1994,0)</f>
        <v>0</v>
      </c>
      <c r="BG1994" s="242">
        <f>IF(N1994="zákl. přenesená",J1994,0)</f>
        <v>0</v>
      </c>
      <c r="BH1994" s="242">
        <f>IF(N1994="sníž. přenesená",J1994,0)</f>
        <v>0</v>
      </c>
      <c r="BI1994" s="242">
        <f>IF(N1994="nulová",J1994,0)</f>
        <v>0</v>
      </c>
      <c r="BJ1994" s="18" t="s">
        <v>83</v>
      </c>
      <c r="BK1994" s="242">
        <f>ROUND(I1994*H1994,2)</f>
        <v>0</v>
      </c>
      <c r="BL1994" s="18" t="s">
        <v>379</v>
      </c>
      <c r="BM1994" s="241" t="s">
        <v>2340</v>
      </c>
    </row>
    <row r="1995" s="13" customFormat="1">
      <c r="A1995" s="13"/>
      <c r="B1995" s="243"/>
      <c r="C1995" s="244"/>
      <c r="D1995" s="245" t="s">
        <v>283</v>
      </c>
      <c r="E1995" s="246" t="s">
        <v>1</v>
      </c>
      <c r="F1995" s="247" t="s">
        <v>2341</v>
      </c>
      <c r="G1995" s="244"/>
      <c r="H1995" s="248">
        <v>130.46299999999999</v>
      </c>
      <c r="I1995" s="249"/>
      <c r="J1995" s="244"/>
      <c r="K1995" s="244"/>
      <c r="L1995" s="250"/>
      <c r="M1995" s="251"/>
      <c r="N1995" s="252"/>
      <c r="O1995" s="252"/>
      <c r="P1995" s="252"/>
      <c r="Q1995" s="252"/>
      <c r="R1995" s="252"/>
      <c r="S1995" s="252"/>
      <c r="T1995" s="25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4" t="s">
        <v>283</v>
      </c>
      <c r="AU1995" s="254" t="s">
        <v>85</v>
      </c>
      <c r="AV1995" s="13" t="s">
        <v>85</v>
      </c>
      <c r="AW1995" s="13" t="s">
        <v>32</v>
      </c>
      <c r="AX1995" s="13" t="s">
        <v>76</v>
      </c>
      <c r="AY1995" s="254" t="s">
        <v>274</v>
      </c>
    </row>
    <row r="1996" s="13" customFormat="1">
      <c r="A1996" s="13"/>
      <c r="B1996" s="243"/>
      <c r="C1996" s="244"/>
      <c r="D1996" s="245" t="s">
        <v>283</v>
      </c>
      <c r="E1996" s="246" t="s">
        <v>1</v>
      </c>
      <c r="F1996" s="247" t="s">
        <v>2342</v>
      </c>
      <c r="G1996" s="244"/>
      <c r="H1996" s="248">
        <v>13.707000000000001</v>
      </c>
      <c r="I1996" s="249"/>
      <c r="J1996" s="244"/>
      <c r="K1996" s="244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4" t="s">
        <v>283</v>
      </c>
      <c r="AU1996" s="254" t="s">
        <v>85</v>
      </c>
      <c r="AV1996" s="13" t="s">
        <v>85</v>
      </c>
      <c r="AW1996" s="13" t="s">
        <v>32</v>
      </c>
      <c r="AX1996" s="13" t="s">
        <v>76</v>
      </c>
      <c r="AY1996" s="254" t="s">
        <v>274</v>
      </c>
    </row>
    <row r="1997" s="13" customFormat="1">
      <c r="A1997" s="13"/>
      <c r="B1997" s="243"/>
      <c r="C1997" s="244"/>
      <c r="D1997" s="245" t="s">
        <v>283</v>
      </c>
      <c r="E1997" s="246" t="s">
        <v>1</v>
      </c>
      <c r="F1997" s="247" t="s">
        <v>2343</v>
      </c>
      <c r="G1997" s="244"/>
      <c r="H1997" s="248">
        <v>11.244999999999999</v>
      </c>
      <c r="I1997" s="249"/>
      <c r="J1997" s="244"/>
      <c r="K1997" s="244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4" t="s">
        <v>283</v>
      </c>
      <c r="AU1997" s="254" t="s">
        <v>85</v>
      </c>
      <c r="AV1997" s="13" t="s">
        <v>85</v>
      </c>
      <c r="AW1997" s="13" t="s">
        <v>32</v>
      </c>
      <c r="AX1997" s="13" t="s">
        <v>76</v>
      </c>
      <c r="AY1997" s="254" t="s">
        <v>274</v>
      </c>
    </row>
    <row r="1998" s="13" customFormat="1">
      <c r="A1998" s="13"/>
      <c r="B1998" s="243"/>
      <c r="C1998" s="244"/>
      <c r="D1998" s="245" t="s">
        <v>283</v>
      </c>
      <c r="E1998" s="246" t="s">
        <v>1</v>
      </c>
      <c r="F1998" s="247" t="s">
        <v>2344</v>
      </c>
      <c r="G1998" s="244"/>
      <c r="H1998" s="248">
        <v>6.0629999999999997</v>
      </c>
      <c r="I1998" s="249"/>
      <c r="J1998" s="244"/>
      <c r="K1998" s="244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4" t="s">
        <v>283</v>
      </c>
      <c r="AU1998" s="254" t="s">
        <v>85</v>
      </c>
      <c r="AV1998" s="13" t="s">
        <v>85</v>
      </c>
      <c r="AW1998" s="13" t="s">
        <v>32</v>
      </c>
      <c r="AX1998" s="13" t="s">
        <v>76</v>
      </c>
      <c r="AY1998" s="254" t="s">
        <v>274</v>
      </c>
    </row>
    <row r="1999" s="13" customFormat="1">
      <c r="A1999" s="13"/>
      <c r="B1999" s="243"/>
      <c r="C1999" s="244"/>
      <c r="D1999" s="245" t="s">
        <v>283</v>
      </c>
      <c r="E1999" s="246" t="s">
        <v>1</v>
      </c>
      <c r="F1999" s="247" t="s">
        <v>2345</v>
      </c>
      <c r="G1999" s="244"/>
      <c r="H1999" s="248">
        <v>3.1059999999999999</v>
      </c>
      <c r="I1999" s="249"/>
      <c r="J1999" s="244"/>
      <c r="K1999" s="244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4" t="s">
        <v>283</v>
      </c>
      <c r="AU1999" s="254" t="s">
        <v>85</v>
      </c>
      <c r="AV1999" s="13" t="s">
        <v>85</v>
      </c>
      <c r="AW1999" s="13" t="s">
        <v>32</v>
      </c>
      <c r="AX1999" s="13" t="s">
        <v>76</v>
      </c>
      <c r="AY1999" s="254" t="s">
        <v>274</v>
      </c>
    </row>
    <row r="2000" s="13" customFormat="1">
      <c r="A2000" s="13"/>
      <c r="B2000" s="243"/>
      <c r="C2000" s="244"/>
      <c r="D2000" s="245" t="s">
        <v>283</v>
      </c>
      <c r="E2000" s="246" t="s">
        <v>1</v>
      </c>
      <c r="F2000" s="247" t="s">
        <v>2346</v>
      </c>
      <c r="G2000" s="244"/>
      <c r="H2000" s="248">
        <v>7.2069999999999999</v>
      </c>
      <c r="I2000" s="249"/>
      <c r="J2000" s="244"/>
      <c r="K2000" s="244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4" t="s">
        <v>283</v>
      </c>
      <c r="AU2000" s="254" t="s">
        <v>85</v>
      </c>
      <c r="AV2000" s="13" t="s">
        <v>85</v>
      </c>
      <c r="AW2000" s="13" t="s">
        <v>32</v>
      </c>
      <c r="AX2000" s="13" t="s">
        <v>76</v>
      </c>
      <c r="AY2000" s="254" t="s">
        <v>274</v>
      </c>
    </row>
    <row r="2001" s="13" customFormat="1">
      <c r="A2001" s="13"/>
      <c r="B2001" s="243"/>
      <c r="C2001" s="244"/>
      <c r="D2001" s="245" t="s">
        <v>283</v>
      </c>
      <c r="E2001" s="246" t="s">
        <v>1</v>
      </c>
      <c r="F2001" s="247" t="s">
        <v>2347</v>
      </c>
      <c r="G2001" s="244"/>
      <c r="H2001" s="248">
        <v>14.91</v>
      </c>
      <c r="I2001" s="249"/>
      <c r="J2001" s="244"/>
      <c r="K2001" s="244"/>
      <c r="L2001" s="250"/>
      <c r="M2001" s="251"/>
      <c r="N2001" s="252"/>
      <c r="O2001" s="252"/>
      <c r="P2001" s="252"/>
      <c r="Q2001" s="252"/>
      <c r="R2001" s="252"/>
      <c r="S2001" s="252"/>
      <c r="T2001" s="25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4" t="s">
        <v>283</v>
      </c>
      <c r="AU2001" s="254" t="s">
        <v>85</v>
      </c>
      <c r="AV2001" s="13" t="s">
        <v>85</v>
      </c>
      <c r="AW2001" s="13" t="s">
        <v>32</v>
      </c>
      <c r="AX2001" s="13" t="s">
        <v>76</v>
      </c>
      <c r="AY2001" s="254" t="s">
        <v>274</v>
      </c>
    </row>
    <row r="2002" s="13" customFormat="1">
      <c r="A2002" s="13"/>
      <c r="B2002" s="243"/>
      <c r="C2002" s="244"/>
      <c r="D2002" s="245" t="s">
        <v>283</v>
      </c>
      <c r="E2002" s="246" t="s">
        <v>1</v>
      </c>
      <c r="F2002" s="247" t="s">
        <v>2348</v>
      </c>
      <c r="G2002" s="244"/>
      <c r="H2002" s="248">
        <v>46.799999999999997</v>
      </c>
      <c r="I2002" s="249"/>
      <c r="J2002" s="244"/>
      <c r="K2002" s="244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4" t="s">
        <v>283</v>
      </c>
      <c r="AU2002" s="254" t="s">
        <v>85</v>
      </c>
      <c r="AV2002" s="13" t="s">
        <v>85</v>
      </c>
      <c r="AW2002" s="13" t="s">
        <v>32</v>
      </c>
      <c r="AX2002" s="13" t="s">
        <v>76</v>
      </c>
      <c r="AY2002" s="254" t="s">
        <v>274</v>
      </c>
    </row>
    <row r="2003" s="13" customFormat="1">
      <c r="A2003" s="13"/>
      <c r="B2003" s="243"/>
      <c r="C2003" s="244"/>
      <c r="D2003" s="245" t="s">
        <v>283</v>
      </c>
      <c r="E2003" s="246" t="s">
        <v>1</v>
      </c>
      <c r="F2003" s="247" t="s">
        <v>2349</v>
      </c>
      <c r="G2003" s="244"/>
      <c r="H2003" s="248">
        <v>7.29</v>
      </c>
      <c r="I2003" s="249"/>
      <c r="J2003" s="244"/>
      <c r="K2003" s="244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4" t="s">
        <v>283</v>
      </c>
      <c r="AU2003" s="254" t="s">
        <v>85</v>
      </c>
      <c r="AV2003" s="13" t="s">
        <v>85</v>
      </c>
      <c r="AW2003" s="13" t="s">
        <v>32</v>
      </c>
      <c r="AX2003" s="13" t="s">
        <v>76</v>
      </c>
      <c r="AY2003" s="254" t="s">
        <v>274</v>
      </c>
    </row>
    <row r="2004" s="13" customFormat="1">
      <c r="A2004" s="13"/>
      <c r="B2004" s="243"/>
      <c r="C2004" s="244"/>
      <c r="D2004" s="245" t="s">
        <v>283</v>
      </c>
      <c r="E2004" s="246" t="s">
        <v>1</v>
      </c>
      <c r="F2004" s="247" t="s">
        <v>2350</v>
      </c>
      <c r="G2004" s="244"/>
      <c r="H2004" s="248">
        <v>5.0199999999999996</v>
      </c>
      <c r="I2004" s="249"/>
      <c r="J2004" s="244"/>
      <c r="K2004" s="244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4" t="s">
        <v>283</v>
      </c>
      <c r="AU2004" s="254" t="s">
        <v>85</v>
      </c>
      <c r="AV2004" s="13" t="s">
        <v>85</v>
      </c>
      <c r="AW2004" s="13" t="s">
        <v>32</v>
      </c>
      <c r="AX2004" s="13" t="s">
        <v>76</v>
      </c>
      <c r="AY2004" s="254" t="s">
        <v>274</v>
      </c>
    </row>
    <row r="2005" s="14" customFormat="1">
      <c r="A2005" s="14"/>
      <c r="B2005" s="255"/>
      <c r="C2005" s="256"/>
      <c r="D2005" s="245" t="s">
        <v>283</v>
      </c>
      <c r="E2005" s="257" t="s">
        <v>1</v>
      </c>
      <c r="F2005" s="258" t="s">
        <v>285</v>
      </c>
      <c r="G2005" s="256"/>
      <c r="H2005" s="259">
        <v>245.81100000000001</v>
      </c>
      <c r="I2005" s="260"/>
      <c r="J2005" s="256"/>
      <c r="K2005" s="256"/>
      <c r="L2005" s="261"/>
      <c r="M2005" s="262"/>
      <c r="N2005" s="263"/>
      <c r="O2005" s="263"/>
      <c r="P2005" s="263"/>
      <c r="Q2005" s="263"/>
      <c r="R2005" s="263"/>
      <c r="S2005" s="263"/>
      <c r="T2005" s="26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5" t="s">
        <v>283</v>
      </c>
      <c r="AU2005" s="265" t="s">
        <v>85</v>
      </c>
      <c r="AV2005" s="14" t="s">
        <v>106</v>
      </c>
      <c r="AW2005" s="14" t="s">
        <v>32</v>
      </c>
      <c r="AX2005" s="14" t="s">
        <v>76</v>
      </c>
      <c r="AY2005" s="265" t="s">
        <v>274</v>
      </c>
    </row>
    <row r="2006" s="15" customFormat="1">
      <c r="A2006" s="15"/>
      <c r="B2006" s="266"/>
      <c r="C2006" s="267"/>
      <c r="D2006" s="245" t="s">
        <v>283</v>
      </c>
      <c r="E2006" s="268" t="s">
        <v>1</v>
      </c>
      <c r="F2006" s="269" t="s">
        <v>286</v>
      </c>
      <c r="G2006" s="267"/>
      <c r="H2006" s="270">
        <v>245.81100000000001</v>
      </c>
      <c r="I2006" s="271"/>
      <c r="J2006" s="267"/>
      <c r="K2006" s="267"/>
      <c r="L2006" s="272"/>
      <c r="M2006" s="273"/>
      <c r="N2006" s="274"/>
      <c r="O2006" s="274"/>
      <c r="P2006" s="274"/>
      <c r="Q2006" s="274"/>
      <c r="R2006" s="274"/>
      <c r="S2006" s="274"/>
      <c r="T2006" s="27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76" t="s">
        <v>283</v>
      </c>
      <c r="AU2006" s="276" t="s">
        <v>85</v>
      </c>
      <c r="AV2006" s="15" t="s">
        <v>281</v>
      </c>
      <c r="AW2006" s="15" t="s">
        <v>32</v>
      </c>
      <c r="AX2006" s="15" t="s">
        <v>83</v>
      </c>
      <c r="AY2006" s="276" t="s">
        <v>274</v>
      </c>
    </row>
    <row r="2007" s="2" customFormat="1" ht="16.5" customHeight="1">
      <c r="A2007" s="39"/>
      <c r="B2007" s="40"/>
      <c r="C2007" s="287" t="s">
        <v>2351</v>
      </c>
      <c r="D2007" s="287" t="s">
        <v>385</v>
      </c>
      <c r="E2007" s="288" t="s">
        <v>2352</v>
      </c>
      <c r="F2007" s="289" t="s">
        <v>2353</v>
      </c>
      <c r="G2007" s="290" t="s">
        <v>2064</v>
      </c>
      <c r="H2007" s="291">
        <v>21</v>
      </c>
      <c r="I2007" s="292"/>
      <c r="J2007" s="293">
        <f>ROUND(I2007*H2007,2)</f>
        <v>0</v>
      </c>
      <c r="K2007" s="289" t="s">
        <v>1</v>
      </c>
      <c r="L2007" s="294"/>
      <c r="M2007" s="295" t="s">
        <v>1</v>
      </c>
      <c r="N2007" s="296" t="s">
        <v>41</v>
      </c>
      <c r="O2007" s="92"/>
      <c r="P2007" s="239">
        <f>O2007*H2007</f>
        <v>0</v>
      </c>
      <c r="Q2007" s="239">
        <v>0</v>
      </c>
      <c r="R2007" s="239">
        <f>Q2007*H2007</f>
        <v>0</v>
      </c>
      <c r="S2007" s="239">
        <v>0</v>
      </c>
      <c r="T2007" s="240">
        <f>S2007*H2007</f>
        <v>0</v>
      </c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R2007" s="241" t="s">
        <v>510</v>
      </c>
      <c r="AT2007" s="241" t="s">
        <v>385</v>
      </c>
      <c r="AU2007" s="241" t="s">
        <v>85</v>
      </c>
      <c r="AY2007" s="18" t="s">
        <v>274</v>
      </c>
      <c r="BE2007" s="242">
        <f>IF(N2007="základní",J2007,0)</f>
        <v>0</v>
      </c>
      <c r="BF2007" s="242">
        <f>IF(N2007="snížená",J2007,0)</f>
        <v>0</v>
      </c>
      <c r="BG2007" s="242">
        <f>IF(N2007="zákl. přenesená",J2007,0)</f>
        <v>0</v>
      </c>
      <c r="BH2007" s="242">
        <f>IF(N2007="sníž. přenesená",J2007,0)</f>
        <v>0</v>
      </c>
      <c r="BI2007" s="242">
        <f>IF(N2007="nulová",J2007,0)</f>
        <v>0</v>
      </c>
      <c r="BJ2007" s="18" t="s">
        <v>83</v>
      </c>
      <c r="BK2007" s="242">
        <f>ROUND(I2007*H2007,2)</f>
        <v>0</v>
      </c>
      <c r="BL2007" s="18" t="s">
        <v>379</v>
      </c>
      <c r="BM2007" s="241" t="s">
        <v>2354</v>
      </c>
    </row>
    <row r="2008" s="2" customFormat="1" ht="16.5" customHeight="1">
      <c r="A2008" s="39"/>
      <c r="B2008" s="40"/>
      <c r="C2008" s="287" t="s">
        <v>2355</v>
      </c>
      <c r="D2008" s="287" t="s">
        <v>385</v>
      </c>
      <c r="E2008" s="288" t="s">
        <v>2356</v>
      </c>
      <c r="F2008" s="289" t="s">
        <v>2357</v>
      </c>
      <c r="G2008" s="290" t="s">
        <v>2064</v>
      </c>
      <c r="H2008" s="291">
        <v>1</v>
      </c>
      <c r="I2008" s="292"/>
      <c r="J2008" s="293">
        <f>ROUND(I2008*H2008,2)</f>
        <v>0</v>
      </c>
      <c r="K2008" s="289" t="s">
        <v>1</v>
      </c>
      <c r="L2008" s="294"/>
      <c r="M2008" s="295" t="s">
        <v>1</v>
      </c>
      <c r="N2008" s="296" t="s">
        <v>41</v>
      </c>
      <c r="O2008" s="92"/>
      <c r="P2008" s="239">
        <f>O2008*H2008</f>
        <v>0</v>
      </c>
      <c r="Q2008" s="239">
        <v>0</v>
      </c>
      <c r="R2008" s="239">
        <f>Q2008*H2008</f>
        <v>0</v>
      </c>
      <c r="S2008" s="239">
        <v>0</v>
      </c>
      <c r="T2008" s="240">
        <f>S2008*H2008</f>
        <v>0</v>
      </c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R2008" s="241" t="s">
        <v>510</v>
      </c>
      <c r="AT2008" s="241" t="s">
        <v>385</v>
      </c>
      <c r="AU2008" s="241" t="s">
        <v>85</v>
      </c>
      <c r="AY2008" s="18" t="s">
        <v>274</v>
      </c>
      <c r="BE2008" s="242">
        <f>IF(N2008="základní",J2008,0)</f>
        <v>0</v>
      </c>
      <c r="BF2008" s="242">
        <f>IF(N2008="snížená",J2008,0)</f>
        <v>0</v>
      </c>
      <c r="BG2008" s="242">
        <f>IF(N2008="zákl. přenesená",J2008,0)</f>
        <v>0</v>
      </c>
      <c r="BH2008" s="242">
        <f>IF(N2008="sníž. přenesená",J2008,0)</f>
        <v>0</v>
      </c>
      <c r="BI2008" s="242">
        <f>IF(N2008="nulová",J2008,0)</f>
        <v>0</v>
      </c>
      <c r="BJ2008" s="18" t="s">
        <v>83</v>
      </c>
      <c r="BK2008" s="242">
        <f>ROUND(I2008*H2008,2)</f>
        <v>0</v>
      </c>
      <c r="BL2008" s="18" t="s">
        <v>379</v>
      </c>
      <c r="BM2008" s="241" t="s">
        <v>2358</v>
      </c>
    </row>
    <row r="2009" s="2" customFormat="1" ht="16.5" customHeight="1">
      <c r="A2009" s="39"/>
      <c r="B2009" s="40"/>
      <c r="C2009" s="287" t="s">
        <v>2359</v>
      </c>
      <c r="D2009" s="287" t="s">
        <v>385</v>
      </c>
      <c r="E2009" s="288" t="s">
        <v>2360</v>
      </c>
      <c r="F2009" s="289" t="s">
        <v>2361</v>
      </c>
      <c r="G2009" s="290" t="s">
        <v>2064</v>
      </c>
      <c r="H2009" s="291">
        <v>1</v>
      </c>
      <c r="I2009" s="292"/>
      <c r="J2009" s="293">
        <f>ROUND(I2009*H2009,2)</f>
        <v>0</v>
      </c>
      <c r="K2009" s="289" t="s">
        <v>1</v>
      </c>
      <c r="L2009" s="294"/>
      <c r="M2009" s="295" t="s">
        <v>1</v>
      </c>
      <c r="N2009" s="296" t="s">
        <v>41</v>
      </c>
      <c r="O2009" s="92"/>
      <c r="P2009" s="239">
        <f>O2009*H2009</f>
        <v>0</v>
      </c>
      <c r="Q2009" s="239">
        <v>0</v>
      </c>
      <c r="R2009" s="239">
        <f>Q2009*H2009</f>
        <v>0</v>
      </c>
      <c r="S2009" s="239">
        <v>0</v>
      </c>
      <c r="T2009" s="240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41" t="s">
        <v>510</v>
      </c>
      <c r="AT2009" s="241" t="s">
        <v>385</v>
      </c>
      <c r="AU2009" s="241" t="s">
        <v>85</v>
      </c>
      <c r="AY2009" s="18" t="s">
        <v>274</v>
      </c>
      <c r="BE2009" s="242">
        <f>IF(N2009="základní",J2009,0)</f>
        <v>0</v>
      </c>
      <c r="BF2009" s="242">
        <f>IF(N2009="snížená",J2009,0)</f>
        <v>0</v>
      </c>
      <c r="BG2009" s="242">
        <f>IF(N2009="zákl. přenesená",J2009,0)</f>
        <v>0</v>
      </c>
      <c r="BH2009" s="242">
        <f>IF(N2009="sníž. přenesená",J2009,0)</f>
        <v>0</v>
      </c>
      <c r="BI2009" s="242">
        <f>IF(N2009="nulová",J2009,0)</f>
        <v>0</v>
      </c>
      <c r="BJ2009" s="18" t="s">
        <v>83</v>
      </c>
      <c r="BK2009" s="242">
        <f>ROUND(I2009*H2009,2)</f>
        <v>0</v>
      </c>
      <c r="BL2009" s="18" t="s">
        <v>379</v>
      </c>
      <c r="BM2009" s="241" t="s">
        <v>2362</v>
      </c>
    </row>
    <row r="2010" s="2" customFormat="1" ht="16.5" customHeight="1">
      <c r="A2010" s="39"/>
      <c r="B2010" s="40"/>
      <c r="C2010" s="287" t="s">
        <v>2363</v>
      </c>
      <c r="D2010" s="287" t="s">
        <v>385</v>
      </c>
      <c r="E2010" s="288" t="s">
        <v>2364</v>
      </c>
      <c r="F2010" s="289" t="s">
        <v>2365</v>
      </c>
      <c r="G2010" s="290" t="s">
        <v>2064</v>
      </c>
      <c r="H2010" s="291">
        <v>1</v>
      </c>
      <c r="I2010" s="292"/>
      <c r="J2010" s="293">
        <f>ROUND(I2010*H2010,2)</f>
        <v>0</v>
      </c>
      <c r="K2010" s="289" t="s">
        <v>1</v>
      </c>
      <c r="L2010" s="294"/>
      <c r="M2010" s="295" t="s">
        <v>1</v>
      </c>
      <c r="N2010" s="296" t="s">
        <v>41</v>
      </c>
      <c r="O2010" s="92"/>
      <c r="P2010" s="239">
        <f>O2010*H2010</f>
        <v>0</v>
      </c>
      <c r="Q2010" s="239">
        <v>0</v>
      </c>
      <c r="R2010" s="239">
        <f>Q2010*H2010</f>
        <v>0</v>
      </c>
      <c r="S2010" s="239">
        <v>0</v>
      </c>
      <c r="T2010" s="240">
        <f>S2010*H2010</f>
        <v>0</v>
      </c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R2010" s="241" t="s">
        <v>510</v>
      </c>
      <c r="AT2010" s="241" t="s">
        <v>385</v>
      </c>
      <c r="AU2010" s="241" t="s">
        <v>85</v>
      </c>
      <c r="AY2010" s="18" t="s">
        <v>274</v>
      </c>
      <c r="BE2010" s="242">
        <f>IF(N2010="základní",J2010,0)</f>
        <v>0</v>
      </c>
      <c r="BF2010" s="242">
        <f>IF(N2010="snížená",J2010,0)</f>
        <v>0</v>
      </c>
      <c r="BG2010" s="242">
        <f>IF(N2010="zákl. přenesená",J2010,0)</f>
        <v>0</v>
      </c>
      <c r="BH2010" s="242">
        <f>IF(N2010="sníž. přenesená",J2010,0)</f>
        <v>0</v>
      </c>
      <c r="BI2010" s="242">
        <f>IF(N2010="nulová",J2010,0)</f>
        <v>0</v>
      </c>
      <c r="BJ2010" s="18" t="s">
        <v>83</v>
      </c>
      <c r="BK2010" s="242">
        <f>ROUND(I2010*H2010,2)</f>
        <v>0</v>
      </c>
      <c r="BL2010" s="18" t="s">
        <v>379</v>
      </c>
      <c r="BM2010" s="241" t="s">
        <v>2366</v>
      </c>
    </row>
    <row r="2011" s="2" customFormat="1" ht="16.5" customHeight="1">
      <c r="A2011" s="39"/>
      <c r="B2011" s="40"/>
      <c r="C2011" s="287" t="s">
        <v>2367</v>
      </c>
      <c r="D2011" s="287" t="s">
        <v>385</v>
      </c>
      <c r="E2011" s="288" t="s">
        <v>2368</v>
      </c>
      <c r="F2011" s="289" t="s">
        <v>2369</v>
      </c>
      <c r="G2011" s="290" t="s">
        <v>2064</v>
      </c>
      <c r="H2011" s="291">
        <v>1</v>
      </c>
      <c r="I2011" s="292"/>
      <c r="J2011" s="293">
        <f>ROUND(I2011*H2011,2)</f>
        <v>0</v>
      </c>
      <c r="K2011" s="289" t="s">
        <v>1</v>
      </c>
      <c r="L2011" s="294"/>
      <c r="M2011" s="295" t="s">
        <v>1</v>
      </c>
      <c r="N2011" s="296" t="s">
        <v>41</v>
      </c>
      <c r="O2011" s="92"/>
      <c r="P2011" s="239">
        <f>O2011*H2011</f>
        <v>0</v>
      </c>
      <c r="Q2011" s="239">
        <v>0</v>
      </c>
      <c r="R2011" s="239">
        <f>Q2011*H2011</f>
        <v>0</v>
      </c>
      <c r="S2011" s="239">
        <v>0</v>
      </c>
      <c r="T2011" s="240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41" t="s">
        <v>510</v>
      </c>
      <c r="AT2011" s="241" t="s">
        <v>385</v>
      </c>
      <c r="AU2011" s="241" t="s">
        <v>85</v>
      </c>
      <c r="AY2011" s="18" t="s">
        <v>274</v>
      </c>
      <c r="BE2011" s="242">
        <f>IF(N2011="základní",J2011,0)</f>
        <v>0</v>
      </c>
      <c r="BF2011" s="242">
        <f>IF(N2011="snížená",J2011,0)</f>
        <v>0</v>
      </c>
      <c r="BG2011" s="242">
        <f>IF(N2011="zákl. přenesená",J2011,0)</f>
        <v>0</v>
      </c>
      <c r="BH2011" s="242">
        <f>IF(N2011="sníž. přenesená",J2011,0)</f>
        <v>0</v>
      </c>
      <c r="BI2011" s="242">
        <f>IF(N2011="nulová",J2011,0)</f>
        <v>0</v>
      </c>
      <c r="BJ2011" s="18" t="s">
        <v>83</v>
      </c>
      <c r="BK2011" s="242">
        <f>ROUND(I2011*H2011,2)</f>
        <v>0</v>
      </c>
      <c r="BL2011" s="18" t="s">
        <v>379</v>
      </c>
      <c r="BM2011" s="241" t="s">
        <v>2370</v>
      </c>
    </row>
    <row r="2012" s="2" customFormat="1" ht="16.5" customHeight="1">
      <c r="A2012" s="39"/>
      <c r="B2012" s="40"/>
      <c r="C2012" s="287" t="s">
        <v>2371</v>
      </c>
      <c r="D2012" s="287" t="s">
        <v>385</v>
      </c>
      <c r="E2012" s="288" t="s">
        <v>2372</v>
      </c>
      <c r="F2012" s="289" t="s">
        <v>2373</v>
      </c>
      <c r="G2012" s="290" t="s">
        <v>2064</v>
      </c>
      <c r="H2012" s="291">
        <v>1</v>
      </c>
      <c r="I2012" s="292"/>
      <c r="J2012" s="293">
        <f>ROUND(I2012*H2012,2)</f>
        <v>0</v>
      </c>
      <c r="K2012" s="289" t="s">
        <v>1</v>
      </c>
      <c r="L2012" s="294"/>
      <c r="M2012" s="295" t="s">
        <v>1</v>
      </c>
      <c r="N2012" s="296" t="s">
        <v>41</v>
      </c>
      <c r="O2012" s="92"/>
      <c r="P2012" s="239">
        <f>O2012*H2012</f>
        <v>0</v>
      </c>
      <c r="Q2012" s="239">
        <v>0</v>
      </c>
      <c r="R2012" s="239">
        <f>Q2012*H2012</f>
        <v>0</v>
      </c>
      <c r="S2012" s="239">
        <v>0</v>
      </c>
      <c r="T2012" s="240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41" t="s">
        <v>510</v>
      </c>
      <c r="AT2012" s="241" t="s">
        <v>385</v>
      </c>
      <c r="AU2012" s="241" t="s">
        <v>85</v>
      </c>
      <c r="AY2012" s="18" t="s">
        <v>274</v>
      </c>
      <c r="BE2012" s="242">
        <f>IF(N2012="základní",J2012,0)</f>
        <v>0</v>
      </c>
      <c r="BF2012" s="242">
        <f>IF(N2012="snížená",J2012,0)</f>
        <v>0</v>
      </c>
      <c r="BG2012" s="242">
        <f>IF(N2012="zákl. přenesená",J2012,0)</f>
        <v>0</v>
      </c>
      <c r="BH2012" s="242">
        <f>IF(N2012="sníž. přenesená",J2012,0)</f>
        <v>0</v>
      </c>
      <c r="BI2012" s="242">
        <f>IF(N2012="nulová",J2012,0)</f>
        <v>0</v>
      </c>
      <c r="BJ2012" s="18" t="s">
        <v>83</v>
      </c>
      <c r="BK2012" s="242">
        <f>ROUND(I2012*H2012,2)</f>
        <v>0</v>
      </c>
      <c r="BL2012" s="18" t="s">
        <v>379</v>
      </c>
      <c r="BM2012" s="241" t="s">
        <v>2374</v>
      </c>
    </row>
    <row r="2013" s="2" customFormat="1" ht="16.5" customHeight="1">
      <c r="A2013" s="39"/>
      <c r="B2013" s="40"/>
      <c r="C2013" s="287" t="s">
        <v>2375</v>
      </c>
      <c r="D2013" s="287" t="s">
        <v>385</v>
      </c>
      <c r="E2013" s="288" t="s">
        <v>2376</v>
      </c>
      <c r="F2013" s="289" t="s">
        <v>2377</v>
      </c>
      <c r="G2013" s="290" t="s">
        <v>2064</v>
      </c>
      <c r="H2013" s="291">
        <v>2</v>
      </c>
      <c r="I2013" s="292"/>
      <c r="J2013" s="293">
        <f>ROUND(I2013*H2013,2)</f>
        <v>0</v>
      </c>
      <c r="K2013" s="289" t="s">
        <v>1</v>
      </c>
      <c r="L2013" s="294"/>
      <c r="M2013" s="295" t="s">
        <v>1</v>
      </c>
      <c r="N2013" s="296" t="s">
        <v>41</v>
      </c>
      <c r="O2013" s="92"/>
      <c r="P2013" s="239">
        <f>O2013*H2013</f>
        <v>0</v>
      </c>
      <c r="Q2013" s="239">
        <v>0</v>
      </c>
      <c r="R2013" s="239">
        <f>Q2013*H2013</f>
        <v>0</v>
      </c>
      <c r="S2013" s="239">
        <v>0</v>
      </c>
      <c r="T2013" s="240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41" t="s">
        <v>510</v>
      </c>
      <c r="AT2013" s="241" t="s">
        <v>385</v>
      </c>
      <c r="AU2013" s="241" t="s">
        <v>85</v>
      </c>
      <c r="AY2013" s="18" t="s">
        <v>274</v>
      </c>
      <c r="BE2013" s="242">
        <f>IF(N2013="základní",J2013,0)</f>
        <v>0</v>
      </c>
      <c r="BF2013" s="242">
        <f>IF(N2013="snížená",J2013,0)</f>
        <v>0</v>
      </c>
      <c r="BG2013" s="242">
        <f>IF(N2013="zákl. přenesená",J2013,0)</f>
        <v>0</v>
      </c>
      <c r="BH2013" s="242">
        <f>IF(N2013="sníž. přenesená",J2013,0)</f>
        <v>0</v>
      </c>
      <c r="BI2013" s="242">
        <f>IF(N2013="nulová",J2013,0)</f>
        <v>0</v>
      </c>
      <c r="BJ2013" s="18" t="s">
        <v>83</v>
      </c>
      <c r="BK2013" s="242">
        <f>ROUND(I2013*H2013,2)</f>
        <v>0</v>
      </c>
      <c r="BL2013" s="18" t="s">
        <v>379</v>
      </c>
      <c r="BM2013" s="241" t="s">
        <v>2378</v>
      </c>
    </row>
    <row r="2014" s="2" customFormat="1" ht="16.5" customHeight="1">
      <c r="A2014" s="39"/>
      <c r="B2014" s="40"/>
      <c r="C2014" s="287" t="s">
        <v>2379</v>
      </c>
      <c r="D2014" s="287" t="s">
        <v>385</v>
      </c>
      <c r="E2014" s="288" t="s">
        <v>2380</v>
      </c>
      <c r="F2014" s="289" t="s">
        <v>2381</v>
      </c>
      <c r="G2014" s="290" t="s">
        <v>2064</v>
      </c>
      <c r="H2014" s="291">
        <v>13</v>
      </c>
      <c r="I2014" s="292"/>
      <c r="J2014" s="293">
        <f>ROUND(I2014*H2014,2)</f>
        <v>0</v>
      </c>
      <c r="K2014" s="289" t="s">
        <v>1</v>
      </c>
      <c r="L2014" s="294"/>
      <c r="M2014" s="295" t="s">
        <v>1</v>
      </c>
      <c r="N2014" s="296" t="s">
        <v>41</v>
      </c>
      <c r="O2014" s="92"/>
      <c r="P2014" s="239">
        <f>O2014*H2014</f>
        <v>0</v>
      </c>
      <c r="Q2014" s="239">
        <v>0</v>
      </c>
      <c r="R2014" s="239">
        <f>Q2014*H2014</f>
        <v>0</v>
      </c>
      <c r="S2014" s="239">
        <v>0</v>
      </c>
      <c r="T2014" s="240">
        <f>S2014*H2014</f>
        <v>0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41" t="s">
        <v>510</v>
      </c>
      <c r="AT2014" s="241" t="s">
        <v>385</v>
      </c>
      <c r="AU2014" s="241" t="s">
        <v>85</v>
      </c>
      <c r="AY2014" s="18" t="s">
        <v>274</v>
      </c>
      <c r="BE2014" s="242">
        <f>IF(N2014="základní",J2014,0)</f>
        <v>0</v>
      </c>
      <c r="BF2014" s="242">
        <f>IF(N2014="snížená",J2014,0)</f>
        <v>0</v>
      </c>
      <c r="BG2014" s="242">
        <f>IF(N2014="zákl. přenesená",J2014,0)</f>
        <v>0</v>
      </c>
      <c r="BH2014" s="242">
        <f>IF(N2014="sníž. přenesená",J2014,0)</f>
        <v>0</v>
      </c>
      <c r="BI2014" s="242">
        <f>IF(N2014="nulová",J2014,0)</f>
        <v>0</v>
      </c>
      <c r="BJ2014" s="18" t="s">
        <v>83</v>
      </c>
      <c r="BK2014" s="242">
        <f>ROUND(I2014*H2014,2)</f>
        <v>0</v>
      </c>
      <c r="BL2014" s="18" t="s">
        <v>379</v>
      </c>
      <c r="BM2014" s="241" t="s">
        <v>2382</v>
      </c>
    </row>
    <row r="2015" s="2" customFormat="1" ht="16.5" customHeight="1">
      <c r="A2015" s="39"/>
      <c r="B2015" s="40"/>
      <c r="C2015" s="287" t="s">
        <v>2383</v>
      </c>
      <c r="D2015" s="287" t="s">
        <v>385</v>
      </c>
      <c r="E2015" s="288" t="s">
        <v>2384</v>
      </c>
      <c r="F2015" s="289" t="s">
        <v>2385</v>
      </c>
      <c r="G2015" s="290" t="s">
        <v>2064</v>
      </c>
      <c r="H2015" s="291">
        <v>1</v>
      </c>
      <c r="I2015" s="292"/>
      <c r="J2015" s="293">
        <f>ROUND(I2015*H2015,2)</f>
        <v>0</v>
      </c>
      <c r="K2015" s="289" t="s">
        <v>1</v>
      </c>
      <c r="L2015" s="294"/>
      <c r="M2015" s="295" t="s">
        <v>1</v>
      </c>
      <c r="N2015" s="296" t="s">
        <v>41</v>
      </c>
      <c r="O2015" s="92"/>
      <c r="P2015" s="239">
        <f>O2015*H2015</f>
        <v>0</v>
      </c>
      <c r="Q2015" s="239">
        <v>0</v>
      </c>
      <c r="R2015" s="239">
        <f>Q2015*H2015</f>
        <v>0</v>
      </c>
      <c r="S2015" s="239">
        <v>0</v>
      </c>
      <c r="T2015" s="240">
        <f>S2015*H2015</f>
        <v>0</v>
      </c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R2015" s="241" t="s">
        <v>510</v>
      </c>
      <c r="AT2015" s="241" t="s">
        <v>385</v>
      </c>
      <c r="AU2015" s="241" t="s">
        <v>85</v>
      </c>
      <c r="AY2015" s="18" t="s">
        <v>274</v>
      </c>
      <c r="BE2015" s="242">
        <f>IF(N2015="základní",J2015,0)</f>
        <v>0</v>
      </c>
      <c r="BF2015" s="242">
        <f>IF(N2015="snížená",J2015,0)</f>
        <v>0</v>
      </c>
      <c r="BG2015" s="242">
        <f>IF(N2015="zákl. přenesená",J2015,0)</f>
        <v>0</v>
      </c>
      <c r="BH2015" s="242">
        <f>IF(N2015="sníž. přenesená",J2015,0)</f>
        <v>0</v>
      </c>
      <c r="BI2015" s="242">
        <f>IF(N2015="nulová",J2015,0)</f>
        <v>0</v>
      </c>
      <c r="BJ2015" s="18" t="s">
        <v>83</v>
      </c>
      <c r="BK2015" s="242">
        <f>ROUND(I2015*H2015,2)</f>
        <v>0</v>
      </c>
      <c r="BL2015" s="18" t="s">
        <v>379</v>
      </c>
      <c r="BM2015" s="241" t="s">
        <v>2386</v>
      </c>
    </row>
    <row r="2016" s="2" customFormat="1" ht="16.5" customHeight="1">
      <c r="A2016" s="39"/>
      <c r="B2016" s="40"/>
      <c r="C2016" s="287" t="s">
        <v>2387</v>
      </c>
      <c r="D2016" s="287" t="s">
        <v>385</v>
      </c>
      <c r="E2016" s="288" t="s">
        <v>2388</v>
      </c>
      <c r="F2016" s="289" t="s">
        <v>2389</v>
      </c>
      <c r="G2016" s="290" t="s">
        <v>2064</v>
      </c>
      <c r="H2016" s="291">
        <v>1</v>
      </c>
      <c r="I2016" s="292"/>
      <c r="J2016" s="293">
        <f>ROUND(I2016*H2016,2)</f>
        <v>0</v>
      </c>
      <c r="K2016" s="289" t="s">
        <v>1</v>
      </c>
      <c r="L2016" s="294"/>
      <c r="M2016" s="295" t="s">
        <v>1</v>
      </c>
      <c r="N2016" s="296" t="s">
        <v>41</v>
      </c>
      <c r="O2016" s="92"/>
      <c r="P2016" s="239">
        <f>O2016*H2016</f>
        <v>0</v>
      </c>
      <c r="Q2016" s="239">
        <v>0</v>
      </c>
      <c r="R2016" s="239">
        <f>Q2016*H2016</f>
        <v>0</v>
      </c>
      <c r="S2016" s="239">
        <v>0</v>
      </c>
      <c r="T2016" s="240">
        <f>S2016*H2016</f>
        <v>0</v>
      </c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R2016" s="241" t="s">
        <v>510</v>
      </c>
      <c r="AT2016" s="241" t="s">
        <v>385</v>
      </c>
      <c r="AU2016" s="241" t="s">
        <v>85</v>
      </c>
      <c r="AY2016" s="18" t="s">
        <v>274</v>
      </c>
      <c r="BE2016" s="242">
        <f>IF(N2016="základní",J2016,0)</f>
        <v>0</v>
      </c>
      <c r="BF2016" s="242">
        <f>IF(N2016="snížená",J2016,0)</f>
        <v>0</v>
      </c>
      <c r="BG2016" s="242">
        <f>IF(N2016="zákl. přenesená",J2016,0)</f>
        <v>0</v>
      </c>
      <c r="BH2016" s="242">
        <f>IF(N2016="sníž. přenesená",J2016,0)</f>
        <v>0</v>
      </c>
      <c r="BI2016" s="242">
        <f>IF(N2016="nulová",J2016,0)</f>
        <v>0</v>
      </c>
      <c r="BJ2016" s="18" t="s">
        <v>83</v>
      </c>
      <c r="BK2016" s="242">
        <f>ROUND(I2016*H2016,2)</f>
        <v>0</v>
      </c>
      <c r="BL2016" s="18" t="s">
        <v>379</v>
      </c>
      <c r="BM2016" s="241" t="s">
        <v>2390</v>
      </c>
    </row>
    <row r="2017" s="2" customFormat="1" ht="24.15" customHeight="1">
      <c r="A2017" s="39"/>
      <c r="B2017" s="40"/>
      <c r="C2017" s="230" t="s">
        <v>2391</v>
      </c>
      <c r="D2017" s="230" t="s">
        <v>276</v>
      </c>
      <c r="E2017" s="231" t="s">
        <v>2392</v>
      </c>
      <c r="F2017" s="232" t="s">
        <v>2393</v>
      </c>
      <c r="G2017" s="233" t="s">
        <v>398</v>
      </c>
      <c r="H2017" s="234">
        <v>465.60000000000002</v>
      </c>
      <c r="I2017" s="235"/>
      <c r="J2017" s="236">
        <f>ROUND(I2017*H2017,2)</f>
        <v>0</v>
      </c>
      <c r="K2017" s="232" t="s">
        <v>280</v>
      </c>
      <c r="L2017" s="45"/>
      <c r="M2017" s="237" t="s">
        <v>1</v>
      </c>
      <c r="N2017" s="238" t="s">
        <v>41</v>
      </c>
      <c r="O2017" s="92"/>
      <c r="P2017" s="239">
        <f>O2017*H2017</f>
        <v>0</v>
      </c>
      <c r="Q2017" s="239">
        <v>6.0000000000000002E-05</v>
      </c>
      <c r="R2017" s="239">
        <f>Q2017*H2017</f>
        <v>0.027936000000000002</v>
      </c>
      <c r="S2017" s="239">
        <v>0</v>
      </c>
      <c r="T2017" s="240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41" t="s">
        <v>379</v>
      </c>
      <c r="AT2017" s="241" t="s">
        <v>276</v>
      </c>
      <c r="AU2017" s="241" t="s">
        <v>85</v>
      </c>
      <c r="AY2017" s="18" t="s">
        <v>274</v>
      </c>
      <c r="BE2017" s="242">
        <f>IF(N2017="základní",J2017,0)</f>
        <v>0</v>
      </c>
      <c r="BF2017" s="242">
        <f>IF(N2017="snížená",J2017,0)</f>
        <v>0</v>
      </c>
      <c r="BG2017" s="242">
        <f>IF(N2017="zákl. přenesená",J2017,0)</f>
        <v>0</v>
      </c>
      <c r="BH2017" s="242">
        <f>IF(N2017="sníž. přenesená",J2017,0)</f>
        <v>0</v>
      </c>
      <c r="BI2017" s="242">
        <f>IF(N2017="nulová",J2017,0)</f>
        <v>0</v>
      </c>
      <c r="BJ2017" s="18" t="s">
        <v>83</v>
      </c>
      <c r="BK2017" s="242">
        <f>ROUND(I2017*H2017,2)</f>
        <v>0</v>
      </c>
      <c r="BL2017" s="18" t="s">
        <v>379</v>
      </c>
      <c r="BM2017" s="241" t="s">
        <v>2394</v>
      </c>
    </row>
    <row r="2018" s="13" customFormat="1">
      <c r="A2018" s="13"/>
      <c r="B2018" s="243"/>
      <c r="C2018" s="244"/>
      <c r="D2018" s="245" t="s">
        <v>283</v>
      </c>
      <c r="E2018" s="246" t="s">
        <v>1</v>
      </c>
      <c r="F2018" s="247" t="s">
        <v>2395</v>
      </c>
      <c r="G2018" s="244"/>
      <c r="H2018" s="248">
        <v>222.19999999999999</v>
      </c>
      <c r="I2018" s="249"/>
      <c r="J2018" s="244"/>
      <c r="K2018" s="244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4" t="s">
        <v>283</v>
      </c>
      <c r="AU2018" s="254" t="s">
        <v>85</v>
      </c>
      <c r="AV2018" s="13" t="s">
        <v>85</v>
      </c>
      <c r="AW2018" s="13" t="s">
        <v>32</v>
      </c>
      <c r="AX2018" s="13" t="s">
        <v>76</v>
      </c>
      <c r="AY2018" s="254" t="s">
        <v>274</v>
      </c>
    </row>
    <row r="2019" s="13" customFormat="1">
      <c r="A2019" s="13"/>
      <c r="B2019" s="243"/>
      <c r="C2019" s="244"/>
      <c r="D2019" s="245" t="s">
        <v>283</v>
      </c>
      <c r="E2019" s="246" t="s">
        <v>1</v>
      </c>
      <c r="F2019" s="247" t="s">
        <v>2396</v>
      </c>
      <c r="G2019" s="244"/>
      <c r="H2019" s="248">
        <v>127.8</v>
      </c>
      <c r="I2019" s="249"/>
      <c r="J2019" s="244"/>
      <c r="K2019" s="244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4" t="s">
        <v>283</v>
      </c>
      <c r="AU2019" s="254" t="s">
        <v>85</v>
      </c>
      <c r="AV2019" s="13" t="s">
        <v>85</v>
      </c>
      <c r="AW2019" s="13" t="s">
        <v>32</v>
      </c>
      <c r="AX2019" s="13" t="s">
        <v>76</v>
      </c>
      <c r="AY2019" s="254" t="s">
        <v>274</v>
      </c>
    </row>
    <row r="2020" s="13" customFormat="1">
      <c r="A2020" s="13"/>
      <c r="B2020" s="243"/>
      <c r="C2020" s="244"/>
      <c r="D2020" s="245" t="s">
        <v>283</v>
      </c>
      <c r="E2020" s="246" t="s">
        <v>1</v>
      </c>
      <c r="F2020" s="247" t="s">
        <v>2397</v>
      </c>
      <c r="G2020" s="244"/>
      <c r="H2020" s="248">
        <v>115.59999999999999</v>
      </c>
      <c r="I2020" s="249"/>
      <c r="J2020" s="244"/>
      <c r="K2020" s="244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4" t="s">
        <v>283</v>
      </c>
      <c r="AU2020" s="254" t="s">
        <v>85</v>
      </c>
      <c r="AV2020" s="13" t="s">
        <v>85</v>
      </c>
      <c r="AW2020" s="13" t="s">
        <v>32</v>
      </c>
      <c r="AX2020" s="13" t="s">
        <v>76</v>
      </c>
      <c r="AY2020" s="254" t="s">
        <v>274</v>
      </c>
    </row>
    <row r="2021" s="14" customFormat="1">
      <c r="A2021" s="14"/>
      <c r="B2021" s="255"/>
      <c r="C2021" s="256"/>
      <c r="D2021" s="245" t="s">
        <v>283</v>
      </c>
      <c r="E2021" s="257" t="s">
        <v>1</v>
      </c>
      <c r="F2021" s="258" t="s">
        <v>285</v>
      </c>
      <c r="G2021" s="256"/>
      <c r="H2021" s="259">
        <v>465.60000000000002</v>
      </c>
      <c r="I2021" s="260"/>
      <c r="J2021" s="256"/>
      <c r="K2021" s="256"/>
      <c r="L2021" s="261"/>
      <c r="M2021" s="262"/>
      <c r="N2021" s="263"/>
      <c r="O2021" s="263"/>
      <c r="P2021" s="263"/>
      <c r="Q2021" s="263"/>
      <c r="R2021" s="263"/>
      <c r="S2021" s="263"/>
      <c r="T2021" s="26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65" t="s">
        <v>283</v>
      </c>
      <c r="AU2021" s="265" t="s">
        <v>85</v>
      </c>
      <c r="AV2021" s="14" t="s">
        <v>106</v>
      </c>
      <c r="AW2021" s="14" t="s">
        <v>32</v>
      </c>
      <c r="AX2021" s="14" t="s">
        <v>76</v>
      </c>
      <c r="AY2021" s="265" t="s">
        <v>274</v>
      </c>
    </row>
    <row r="2022" s="15" customFormat="1">
      <c r="A2022" s="15"/>
      <c r="B2022" s="266"/>
      <c r="C2022" s="267"/>
      <c r="D2022" s="245" t="s">
        <v>283</v>
      </c>
      <c r="E2022" s="268" t="s">
        <v>1</v>
      </c>
      <c r="F2022" s="269" t="s">
        <v>286</v>
      </c>
      <c r="G2022" s="267"/>
      <c r="H2022" s="270">
        <v>465.60000000000002</v>
      </c>
      <c r="I2022" s="271"/>
      <c r="J2022" s="267"/>
      <c r="K2022" s="267"/>
      <c r="L2022" s="272"/>
      <c r="M2022" s="273"/>
      <c r="N2022" s="274"/>
      <c r="O2022" s="274"/>
      <c r="P2022" s="274"/>
      <c r="Q2022" s="274"/>
      <c r="R2022" s="274"/>
      <c r="S2022" s="274"/>
      <c r="T2022" s="27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76" t="s">
        <v>283</v>
      </c>
      <c r="AU2022" s="276" t="s">
        <v>85</v>
      </c>
      <c r="AV2022" s="15" t="s">
        <v>281</v>
      </c>
      <c r="AW2022" s="15" t="s">
        <v>32</v>
      </c>
      <c r="AX2022" s="15" t="s">
        <v>83</v>
      </c>
      <c r="AY2022" s="276" t="s">
        <v>274</v>
      </c>
    </row>
    <row r="2023" s="2" customFormat="1" ht="24.15" customHeight="1">
      <c r="A2023" s="39"/>
      <c r="B2023" s="40"/>
      <c r="C2023" s="230" t="s">
        <v>2398</v>
      </c>
      <c r="D2023" s="230" t="s">
        <v>276</v>
      </c>
      <c r="E2023" s="231" t="s">
        <v>2399</v>
      </c>
      <c r="F2023" s="232" t="s">
        <v>2400</v>
      </c>
      <c r="G2023" s="233" t="s">
        <v>398</v>
      </c>
      <c r="H2023" s="234">
        <v>465.60000000000002</v>
      </c>
      <c r="I2023" s="235"/>
      <c r="J2023" s="236">
        <f>ROUND(I2023*H2023,2)</f>
        <v>0</v>
      </c>
      <c r="K2023" s="232" t="s">
        <v>280</v>
      </c>
      <c r="L2023" s="45"/>
      <c r="M2023" s="237" t="s">
        <v>1</v>
      </c>
      <c r="N2023" s="238" t="s">
        <v>41</v>
      </c>
      <c r="O2023" s="92"/>
      <c r="P2023" s="239">
        <f>O2023*H2023</f>
        <v>0</v>
      </c>
      <c r="Q2023" s="239">
        <v>6.9999999999999994E-05</v>
      </c>
      <c r="R2023" s="239">
        <f>Q2023*H2023</f>
        <v>0.032591999999999996</v>
      </c>
      <c r="S2023" s="239">
        <v>0</v>
      </c>
      <c r="T2023" s="240">
        <f>S2023*H2023</f>
        <v>0</v>
      </c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R2023" s="241" t="s">
        <v>379</v>
      </c>
      <c r="AT2023" s="241" t="s">
        <v>276</v>
      </c>
      <c r="AU2023" s="241" t="s">
        <v>85</v>
      </c>
      <c r="AY2023" s="18" t="s">
        <v>274</v>
      </c>
      <c r="BE2023" s="242">
        <f>IF(N2023="základní",J2023,0)</f>
        <v>0</v>
      </c>
      <c r="BF2023" s="242">
        <f>IF(N2023="snížená",J2023,0)</f>
        <v>0</v>
      </c>
      <c r="BG2023" s="242">
        <f>IF(N2023="zákl. přenesená",J2023,0)</f>
        <v>0</v>
      </c>
      <c r="BH2023" s="242">
        <f>IF(N2023="sníž. přenesená",J2023,0)</f>
        <v>0</v>
      </c>
      <c r="BI2023" s="242">
        <f>IF(N2023="nulová",J2023,0)</f>
        <v>0</v>
      </c>
      <c r="BJ2023" s="18" t="s">
        <v>83</v>
      </c>
      <c r="BK2023" s="242">
        <f>ROUND(I2023*H2023,2)</f>
        <v>0</v>
      </c>
      <c r="BL2023" s="18" t="s">
        <v>379</v>
      </c>
      <c r="BM2023" s="241" t="s">
        <v>2401</v>
      </c>
    </row>
    <row r="2024" s="13" customFormat="1">
      <c r="A2024" s="13"/>
      <c r="B2024" s="243"/>
      <c r="C2024" s="244"/>
      <c r="D2024" s="245" t="s">
        <v>283</v>
      </c>
      <c r="E2024" s="246" t="s">
        <v>1</v>
      </c>
      <c r="F2024" s="247" t="s">
        <v>2395</v>
      </c>
      <c r="G2024" s="244"/>
      <c r="H2024" s="248">
        <v>222.19999999999999</v>
      </c>
      <c r="I2024" s="249"/>
      <c r="J2024" s="244"/>
      <c r="K2024" s="244"/>
      <c r="L2024" s="250"/>
      <c r="M2024" s="251"/>
      <c r="N2024" s="252"/>
      <c r="O2024" s="252"/>
      <c r="P2024" s="252"/>
      <c r="Q2024" s="252"/>
      <c r="R2024" s="252"/>
      <c r="S2024" s="252"/>
      <c r="T2024" s="25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4" t="s">
        <v>283</v>
      </c>
      <c r="AU2024" s="254" t="s">
        <v>85</v>
      </c>
      <c r="AV2024" s="13" t="s">
        <v>85</v>
      </c>
      <c r="AW2024" s="13" t="s">
        <v>32</v>
      </c>
      <c r="AX2024" s="13" t="s">
        <v>76</v>
      </c>
      <c r="AY2024" s="254" t="s">
        <v>274</v>
      </c>
    </row>
    <row r="2025" s="13" customFormat="1">
      <c r="A2025" s="13"/>
      <c r="B2025" s="243"/>
      <c r="C2025" s="244"/>
      <c r="D2025" s="245" t="s">
        <v>283</v>
      </c>
      <c r="E2025" s="246" t="s">
        <v>1</v>
      </c>
      <c r="F2025" s="247" t="s">
        <v>2396</v>
      </c>
      <c r="G2025" s="244"/>
      <c r="H2025" s="248">
        <v>127.8</v>
      </c>
      <c r="I2025" s="249"/>
      <c r="J2025" s="244"/>
      <c r="K2025" s="244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4" t="s">
        <v>283</v>
      </c>
      <c r="AU2025" s="254" t="s">
        <v>85</v>
      </c>
      <c r="AV2025" s="13" t="s">
        <v>85</v>
      </c>
      <c r="AW2025" s="13" t="s">
        <v>32</v>
      </c>
      <c r="AX2025" s="13" t="s">
        <v>76</v>
      </c>
      <c r="AY2025" s="254" t="s">
        <v>274</v>
      </c>
    </row>
    <row r="2026" s="13" customFormat="1">
      <c r="A2026" s="13"/>
      <c r="B2026" s="243"/>
      <c r="C2026" s="244"/>
      <c r="D2026" s="245" t="s">
        <v>283</v>
      </c>
      <c r="E2026" s="246" t="s">
        <v>1</v>
      </c>
      <c r="F2026" s="247" t="s">
        <v>2397</v>
      </c>
      <c r="G2026" s="244"/>
      <c r="H2026" s="248">
        <v>115.59999999999999</v>
      </c>
      <c r="I2026" s="249"/>
      <c r="J2026" s="244"/>
      <c r="K2026" s="244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4" t="s">
        <v>283</v>
      </c>
      <c r="AU2026" s="254" t="s">
        <v>85</v>
      </c>
      <c r="AV2026" s="13" t="s">
        <v>85</v>
      </c>
      <c r="AW2026" s="13" t="s">
        <v>32</v>
      </c>
      <c r="AX2026" s="13" t="s">
        <v>76</v>
      </c>
      <c r="AY2026" s="254" t="s">
        <v>274</v>
      </c>
    </row>
    <row r="2027" s="14" customFormat="1">
      <c r="A2027" s="14"/>
      <c r="B2027" s="255"/>
      <c r="C2027" s="256"/>
      <c r="D2027" s="245" t="s">
        <v>283</v>
      </c>
      <c r="E2027" s="257" t="s">
        <v>1</v>
      </c>
      <c r="F2027" s="258" t="s">
        <v>285</v>
      </c>
      <c r="G2027" s="256"/>
      <c r="H2027" s="259">
        <v>465.60000000000002</v>
      </c>
      <c r="I2027" s="260"/>
      <c r="J2027" s="256"/>
      <c r="K2027" s="256"/>
      <c r="L2027" s="261"/>
      <c r="M2027" s="262"/>
      <c r="N2027" s="263"/>
      <c r="O2027" s="263"/>
      <c r="P2027" s="263"/>
      <c r="Q2027" s="263"/>
      <c r="R2027" s="263"/>
      <c r="S2027" s="263"/>
      <c r="T2027" s="26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5" t="s">
        <v>283</v>
      </c>
      <c r="AU2027" s="265" t="s">
        <v>85</v>
      </c>
      <c r="AV2027" s="14" t="s">
        <v>106</v>
      </c>
      <c r="AW2027" s="14" t="s">
        <v>32</v>
      </c>
      <c r="AX2027" s="14" t="s">
        <v>76</v>
      </c>
      <c r="AY2027" s="265" t="s">
        <v>274</v>
      </c>
    </row>
    <row r="2028" s="15" customFormat="1">
      <c r="A2028" s="15"/>
      <c r="B2028" s="266"/>
      <c r="C2028" s="267"/>
      <c r="D2028" s="245" t="s">
        <v>283</v>
      </c>
      <c r="E2028" s="268" t="s">
        <v>1</v>
      </c>
      <c r="F2028" s="269" t="s">
        <v>286</v>
      </c>
      <c r="G2028" s="267"/>
      <c r="H2028" s="270">
        <v>465.60000000000002</v>
      </c>
      <c r="I2028" s="271"/>
      <c r="J2028" s="267"/>
      <c r="K2028" s="267"/>
      <c r="L2028" s="272"/>
      <c r="M2028" s="273"/>
      <c r="N2028" s="274"/>
      <c r="O2028" s="274"/>
      <c r="P2028" s="274"/>
      <c r="Q2028" s="274"/>
      <c r="R2028" s="274"/>
      <c r="S2028" s="274"/>
      <c r="T2028" s="27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76" t="s">
        <v>283</v>
      </c>
      <c r="AU2028" s="276" t="s">
        <v>85</v>
      </c>
      <c r="AV2028" s="15" t="s">
        <v>281</v>
      </c>
      <c r="AW2028" s="15" t="s">
        <v>32</v>
      </c>
      <c r="AX2028" s="15" t="s">
        <v>83</v>
      </c>
      <c r="AY2028" s="276" t="s">
        <v>274</v>
      </c>
    </row>
    <row r="2029" s="2" customFormat="1" ht="24.15" customHeight="1">
      <c r="A2029" s="39"/>
      <c r="B2029" s="40"/>
      <c r="C2029" s="230" t="s">
        <v>2402</v>
      </c>
      <c r="D2029" s="230" t="s">
        <v>276</v>
      </c>
      <c r="E2029" s="231" t="s">
        <v>2403</v>
      </c>
      <c r="F2029" s="232" t="s">
        <v>2404</v>
      </c>
      <c r="G2029" s="233" t="s">
        <v>604</v>
      </c>
      <c r="H2029" s="234">
        <v>2</v>
      </c>
      <c r="I2029" s="235"/>
      <c r="J2029" s="236">
        <f>ROUND(I2029*H2029,2)</f>
        <v>0</v>
      </c>
      <c r="K2029" s="232" t="s">
        <v>280</v>
      </c>
      <c r="L2029" s="45"/>
      <c r="M2029" s="237" t="s">
        <v>1</v>
      </c>
      <c r="N2029" s="238" t="s">
        <v>41</v>
      </c>
      <c r="O2029" s="92"/>
      <c r="P2029" s="239">
        <f>O2029*H2029</f>
        <v>0</v>
      </c>
      <c r="Q2029" s="239">
        <v>0</v>
      </c>
      <c r="R2029" s="239">
        <f>Q2029*H2029</f>
        <v>0</v>
      </c>
      <c r="S2029" s="239">
        <v>0</v>
      </c>
      <c r="T2029" s="240">
        <f>S2029*H2029</f>
        <v>0</v>
      </c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R2029" s="241" t="s">
        <v>379</v>
      </c>
      <c r="AT2029" s="241" t="s">
        <v>276</v>
      </c>
      <c r="AU2029" s="241" t="s">
        <v>85</v>
      </c>
      <c r="AY2029" s="18" t="s">
        <v>274</v>
      </c>
      <c r="BE2029" s="242">
        <f>IF(N2029="základní",J2029,0)</f>
        <v>0</v>
      </c>
      <c r="BF2029" s="242">
        <f>IF(N2029="snížená",J2029,0)</f>
        <v>0</v>
      </c>
      <c r="BG2029" s="242">
        <f>IF(N2029="zákl. přenesená",J2029,0)</f>
        <v>0</v>
      </c>
      <c r="BH2029" s="242">
        <f>IF(N2029="sníž. přenesená",J2029,0)</f>
        <v>0</v>
      </c>
      <c r="BI2029" s="242">
        <f>IF(N2029="nulová",J2029,0)</f>
        <v>0</v>
      </c>
      <c r="BJ2029" s="18" t="s">
        <v>83</v>
      </c>
      <c r="BK2029" s="242">
        <f>ROUND(I2029*H2029,2)</f>
        <v>0</v>
      </c>
      <c r="BL2029" s="18" t="s">
        <v>379</v>
      </c>
      <c r="BM2029" s="241" t="s">
        <v>2405</v>
      </c>
    </row>
    <row r="2030" s="13" customFormat="1">
      <c r="A2030" s="13"/>
      <c r="B2030" s="243"/>
      <c r="C2030" s="244"/>
      <c r="D2030" s="245" t="s">
        <v>283</v>
      </c>
      <c r="E2030" s="246" t="s">
        <v>1</v>
      </c>
      <c r="F2030" s="247" t="s">
        <v>2406</v>
      </c>
      <c r="G2030" s="244"/>
      <c r="H2030" s="248">
        <v>1</v>
      </c>
      <c r="I2030" s="249"/>
      <c r="J2030" s="244"/>
      <c r="K2030" s="244"/>
      <c r="L2030" s="250"/>
      <c r="M2030" s="251"/>
      <c r="N2030" s="252"/>
      <c r="O2030" s="252"/>
      <c r="P2030" s="252"/>
      <c r="Q2030" s="252"/>
      <c r="R2030" s="252"/>
      <c r="S2030" s="252"/>
      <c r="T2030" s="25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4" t="s">
        <v>283</v>
      </c>
      <c r="AU2030" s="254" t="s">
        <v>85</v>
      </c>
      <c r="AV2030" s="13" t="s">
        <v>85</v>
      </c>
      <c r="AW2030" s="13" t="s">
        <v>32</v>
      </c>
      <c r="AX2030" s="13" t="s">
        <v>76</v>
      </c>
      <c r="AY2030" s="254" t="s">
        <v>274</v>
      </c>
    </row>
    <row r="2031" s="13" customFormat="1">
      <c r="A2031" s="13"/>
      <c r="B2031" s="243"/>
      <c r="C2031" s="244"/>
      <c r="D2031" s="245" t="s">
        <v>283</v>
      </c>
      <c r="E2031" s="246" t="s">
        <v>1</v>
      </c>
      <c r="F2031" s="247" t="s">
        <v>2407</v>
      </c>
      <c r="G2031" s="244"/>
      <c r="H2031" s="248">
        <v>1</v>
      </c>
      <c r="I2031" s="249"/>
      <c r="J2031" s="244"/>
      <c r="K2031" s="244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4" t="s">
        <v>283</v>
      </c>
      <c r="AU2031" s="254" t="s">
        <v>85</v>
      </c>
      <c r="AV2031" s="13" t="s">
        <v>85</v>
      </c>
      <c r="AW2031" s="13" t="s">
        <v>32</v>
      </c>
      <c r="AX2031" s="13" t="s">
        <v>76</v>
      </c>
      <c r="AY2031" s="254" t="s">
        <v>274</v>
      </c>
    </row>
    <row r="2032" s="14" customFormat="1">
      <c r="A2032" s="14"/>
      <c r="B2032" s="255"/>
      <c r="C2032" s="256"/>
      <c r="D2032" s="245" t="s">
        <v>283</v>
      </c>
      <c r="E2032" s="257" t="s">
        <v>1</v>
      </c>
      <c r="F2032" s="258" t="s">
        <v>285</v>
      </c>
      <c r="G2032" s="256"/>
      <c r="H2032" s="259">
        <v>2</v>
      </c>
      <c r="I2032" s="260"/>
      <c r="J2032" s="256"/>
      <c r="K2032" s="256"/>
      <c r="L2032" s="261"/>
      <c r="M2032" s="262"/>
      <c r="N2032" s="263"/>
      <c r="O2032" s="263"/>
      <c r="P2032" s="263"/>
      <c r="Q2032" s="263"/>
      <c r="R2032" s="263"/>
      <c r="S2032" s="263"/>
      <c r="T2032" s="26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5" t="s">
        <v>283</v>
      </c>
      <c r="AU2032" s="265" t="s">
        <v>85</v>
      </c>
      <c r="AV2032" s="14" t="s">
        <v>106</v>
      </c>
      <c r="AW2032" s="14" t="s">
        <v>32</v>
      </c>
      <c r="AX2032" s="14" t="s">
        <v>76</v>
      </c>
      <c r="AY2032" s="265" t="s">
        <v>274</v>
      </c>
    </row>
    <row r="2033" s="15" customFormat="1">
      <c r="A2033" s="15"/>
      <c r="B2033" s="266"/>
      <c r="C2033" s="267"/>
      <c r="D2033" s="245" t="s">
        <v>283</v>
      </c>
      <c r="E2033" s="268" t="s">
        <v>1</v>
      </c>
      <c r="F2033" s="269" t="s">
        <v>286</v>
      </c>
      <c r="G2033" s="267"/>
      <c r="H2033" s="270">
        <v>2</v>
      </c>
      <c r="I2033" s="271"/>
      <c r="J2033" s="267"/>
      <c r="K2033" s="267"/>
      <c r="L2033" s="272"/>
      <c r="M2033" s="273"/>
      <c r="N2033" s="274"/>
      <c r="O2033" s="274"/>
      <c r="P2033" s="274"/>
      <c r="Q2033" s="274"/>
      <c r="R2033" s="274"/>
      <c r="S2033" s="274"/>
      <c r="T2033" s="27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76" t="s">
        <v>283</v>
      </c>
      <c r="AU2033" s="276" t="s">
        <v>85</v>
      </c>
      <c r="AV2033" s="15" t="s">
        <v>281</v>
      </c>
      <c r="AW2033" s="15" t="s">
        <v>32</v>
      </c>
      <c r="AX2033" s="15" t="s">
        <v>83</v>
      </c>
      <c r="AY2033" s="276" t="s">
        <v>274</v>
      </c>
    </row>
    <row r="2034" s="2" customFormat="1" ht="16.5" customHeight="1">
      <c r="A2034" s="39"/>
      <c r="B2034" s="40"/>
      <c r="C2034" s="287" t="s">
        <v>2408</v>
      </c>
      <c r="D2034" s="287" t="s">
        <v>385</v>
      </c>
      <c r="E2034" s="288" t="s">
        <v>2409</v>
      </c>
      <c r="F2034" s="289" t="s">
        <v>2410</v>
      </c>
      <c r="G2034" s="290" t="s">
        <v>2064</v>
      </c>
      <c r="H2034" s="291">
        <v>1</v>
      </c>
      <c r="I2034" s="292"/>
      <c r="J2034" s="293">
        <f>ROUND(I2034*H2034,2)</f>
        <v>0</v>
      </c>
      <c r="K2034" s="289" t="s">
        <v>1</v>
      </c>
      <c r="L2034" s="294"/>
      <c r="M2034" s="295" t="s">
        <v>1</v>
      </c>
      <c r="N2034" s="296" t="s">
        <v>41</v>
      </c>
      <c r="O2034" s="92"/>
      <c r="P2034" s="239">
        <f>O2034*H2034</f>
        <v>0</v>
      </c>
      <c r="Q2034" s="239">
        <v>0</v>
      </c>
      <c r="R2034" s="239">
        <f>Q2034*H2034</f>
        <v>0</v>
      </c>
      <c r="S2034" s="239">
        <v>0</v>
      </c>
      <c r="T2034" s="240">
        <f>S2034*H2034</f>
        <v>0</v>
      </c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39"/>
      <c r="AE2034" s="39"/>
      <c r="AR2034" s="241" t="s">
        <v>510</v>
      </c>
      <c r="AT2034" s="241" t="s">
        <v>385</v>
      </c>
      <c r="AU2034" s="241" t="s">
        <v>85</v>
      </c>
      <c r="AY2034" s="18" t="s">
        <v>274</v>
      </c>
      <c r="BE2034" s="242">
        <f>IF(N2034="základní",J2034,0)</f>
        <v>0</v>
      </c>
      <c r="BF2034" s="242">
        <f>IF(N2034="snížená",J2034,0)</f>
        <v>0</v>
      </c>
      <c r="BG2034" s="242">
        <f>IF(N2034="zákl. přenesená",J2034,0)</f>
        <v>0</v>
      </c>
      <c r="BH2034" s="242">
        <f>IF(N2034="sníž. přenesená",J2034,0)</f>
        <v>0</v>
      </c>
      <c r="BI2034" s="242">
        <f>IF(N2034="nulová",J2034,0)</f>
        <v>0</v>
      </c>
      <c r="BJ2034" s="18" t="s">
        <v>83</v>
      </c>
      <c r="BK2034" s="242">
        <f>ROUND(I2034*H2034,2)</f>
        <v>0</v>
      </c>
      <c r="BL2034" s="18" t="s">
        <v>379</v>
      </c>
      <c r="BM2034" s="241" t="s">
        <v>2411</v>
      </c>
    </row>
    <row r="2035" s="2" customFormat="1" ht="16.5" customHeight="1">
      <c r="A2035" s="39"/>
      <c r="B2035" s="40"/>
      <c r="C2035" s="287" t="s">
        <v>2412</v>
      </c>
      <c r="D2035" s="287" t="s">
        <v>385</v>
      </c>
      <c r="E2035" s="288" t="s">
        <v>2413</v>
      </c>
      <c r="F2035" s="289" t="s">
        <v>2414</v>
      </c>
      <c r="G2035" s="290" t="s">
        <v>2064</v>
      </c>
      <c r="H2035" s="291">
        <v>1</v>
      </c>
      <c r="I2035" s="292"/>
      <c r="J2035" s="293">
        <f>ROUND(I2035*H2035,2)</f>
        <v>0</v>
      </c>
      <c r="K2035" s="289" t="s">
        <v>1</v>
      </c>
      <c r="L2035" s="294"/>
      <c r="M2035" s="295" t="s">
        <v>1</v>
      </c>
      <c r="N2035" s="296" t="s">
        <v>41</v>
      </c>
      <c r="O2035" s="92"/>
      <c r="P2035" s="239">
        <f>O2035*H2035</f>
        <v>0</v>
      </c>
      <c r="Q2035" s="239">
        <v>0</v>
      </c>
      <c r="R2035" s="239">
        <f>Q2035*H2035</f>
        <v>0</v>
      </c>
      <c r="S2035" s="239">
        <v>0</v>
      </c>
      <c r="T2035" s="240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41" t="s">
        <v>510</v>
      </c>
      <c r="AT2035" s="241" t="s">
        <v>385</v>
      </c>
      <c r="AU2035" s="241" t="s">
        <v>85</v>
      </c>
      <c r="AY2035" s="18" t="s">
        <v>274</v>
      </c>
      <c r="BE2035" s="242">
        <f>IF(N2035="základní",J2035,0)</f>
        <v>0</v>
      </c>
      <c r="BF2035" s="242">
        <f>IF(N2035="snížená",J2035,0)</f>
        <v>0</v>
      </c>
      <c r="BG2035" s="242">
        <f>IF(N2035="zákl. přenesená",J2035,0)</f>
        <v>0</v>
      </c>
      <c r="BH2035" s="242">
        <f>IF(N2035="sníž. přenesená",J2035,0)</f>
        <v>0</v>
      </c>
      <c r="BI2035" s="242">
        <f>IF(N2035="nulová",J2035,0)</f>
        <v>0</v>
      </c>
      <c r="BJ2035" s="18" t="s">
        <v>83</v>
      </c>
      <c r="BK2035" s="242">
        <f>ROUND(I2035*H2035,2)</f>
        <v>0</v>
      </c>
      <c r="BL2035" s="18" t="s">
        <v>379</v>
      </c>
      <c r="BM2035" s="241" t="s">
        <v>2415</v>
      </c>
    </row>
    <row r="2036" s="2" customFormat="1" ht="33" customHeight="1">
      <c r="A2036" s="39"/>
      <c r="B2036" s="40"/>
      <c r="C2036" s="230" t="s">
        <v>2416</v>
      </c>
      <c r="D2036" s="230" t="s">
        <v>276</v>
      </c>
      <c r="E2036" s="231" t="s">
        <v>2417</v>
      </c>
      <c r="F2036" s="232" t="s">
        <v>2418</v>
      </c>
      <c r="G2036" s="233" t="s">
        <v>604</v>
      </c>
      <c r="H2036" s="234">
        <v>1</v>
      </c>
      <c r="I2036" s="235"/>
      <c r="J2036" s="236">
        <f>ROUND(I2036*H2036,2)</f>
        <v>0</v>
      </c>
      <c r="K2036" s="232" t="s">
        <v>280</v>
      </c>
      <c r="L2036" s="45"/>
      <c r="M2036" s="237" t="s">
        <v>1</v>
      </c>
      <c r="N2036" s="238" t="s">
        <v>41</v>
      </c>
      <c r="O2036" s="92"/>
      <c r="P2036" s="239">
        <f>O2036*H2036</f>
        <v>0</v>
      </c>
      <c r="Q2036" s="239">
        <v>0</v>
      </c>
      <c r="R2036" s="239">
        <f>Q2036*H2036</f>
        <v>0</v>
      </c>
      <c r="S2036" s="239">
        <v>0</v>
      </c>
      <c r="T2036" s="240">
        <f>S2036*H2036</f>
        <v>0</v>
      </c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39"/>
      <c r="AE2036" s="39"/>
      <c r="AR2036" s="241" t="s">
        <v>379</v>
      </c>
      <c r="AT2036" s="241" t="s">
        <v>276</v>
      </c>
      <c r="AU2036" s="241" t="s">
        <v>85</v>
      </c>
      <c r="AY2036" s="18" t="s">
        <v>274</v>
      </c>
      <c r="BE2036" s="242">
        <f>IF(N2036="základní",J2036,0)</f>
        <v>0</v>
      </c>
      <c r="BF2036" s="242">
        <f>IF(N2036="snížená",J2036,0)</f>
        <v>0</v>
      </c>
      <c r="BG2036" s="242">
        <f>IF(N2036="zákl. přenesená",J2036,0)</f>
        <v>0</v>
      </c>
      <c r="BH2036" s="242">
        <f>IF(N2036="sníž. přenesená",J2036,0)</f>
        <v>0</v>
      </c>
      <c r="BI2036" s="242">
        <f>IF(N2036="nulová",J2036,0)</f>
        <v>0</v>
      </c>
      <c r="BJ2036" s="18" t="s">
        <v>83</v>
      </c>
      <c r="BK2036" s="242">
        <f>ROUND(I2036*H2036,2)</f>
        <v>0</v>
      </c>
      <c r="BL2036" s="18" t="s">
        <v>379</v>
      </c>
      <c r="BM2036" s="241" t="s">
        <v>2419</v>
      </c>
    </row>
    <row r="2037" s="13" customFormat="1">
      <c r="A2037" s="13"/>
      <c r="B2037" s="243"/>
      <c r="C2037" s="244"/>
      <c r="D2037" s="245" t="s">
        <v>283</v>
      </c>
      <c r="E2037" s="246" t="s">
        <v>1</v>
      </c>
      <c r="F2037" s="247" t="s">
        <v>2420</v>
      </c>
      <c r="G2037" s="244"/>
      <c r="H2037" s="248">
        <v>1</v>
      </c>
      <c r="I2037" s="249"/>
      <c r="J2037" s="244"/>
      <c r="K2037" s="244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4" t="s">
        <v>283</v>
      </c>
      <c r="AU2037" s="254" t="s">
        <v>85</v>
      </c>
      <c r="AV2037" s="13" t="s">
        <v>85</v>
      </c>
      <c r="AW2037" s="13" t="s">
        <v>32</v>
      </c>
      <c r="AX2037" s="13" t="s">
        <v>76</v>
      </c>
      <c r="AY2037" s="254" t="s">
        <v>274</v>
      </c>
    </row>
    <row r="2038" s="14" customFormat="1">
      <c r="A2038" s="14"/>
      <c r="B2038" s="255"/>
      <c r="C2038" s="256"/>
      <c r="D2038" s="245" t="s">
        <v>283</v>
      </c>
      <c r="E2038" s="257" t="s">
        <v>1</v>
      </c>
      <c r="F2038" s="258" t="s">
        <v>285</v>
      </c>
      <c r="G2038" s="256"/>
      <c r="H2038" s="259">
        <v>1</v>
      </c>
      <c r="I2038" s="260"/>
      <c r="J2038" s="256"/>
      <c r="K2038" s="256"/>
      <c r="L2038" s="261"/>
      <c r="M2038" s="262"/>
      <c r="N2038" s="263"/>
      <c r="O2038" s="263"/>
      <c r="P2038" s="263"/>
      <c r="Q2038" s="263"/>
      <c r="R2038" s="263"/>
      <c r="S2038" s="263"/>
      <c r="T2038" s="26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5" t="s">
        <v>283</v>
      </c>
      <c r="AU2038" s="265" t="s">
        <v>85</v>
      </c>
      <c r="AV2038" s="14" t="s">
        <v>106</v>
      </c>
      <c r="AW2038" s="14" t="s">
        <v>32</v>
      </c>
      <c r="AX2038" s="14" t="s">
        <v>76</v>
      </c>
      <c r="AY2038" s="265" t="s">
        <v>274</v>
      </c>
    </row>
    <row r="2039" s="15" customFormat="1">
      <c r="A2039" s="15"/>
      <c r="B2039" s="266"/>
      <c r="C2039" s="267"/>
      <c r="D2039" s="245" t="s">
        <v>283</v>
      </c>
      <c r="E2039" s="268" t="s">
        <v>1</v>
      </c>
      <c r="F2039" s="269" t="s">
        <v>286</v>
      </c>
      <c r="G2039" s="267"/>
      <c r="H2039" s="270">
        <v>1</v>
      </c>
      <c r="I2039" s="271"/>
      <c r="J2039" s="267"/>
      <c r="K2039" s="267"/>
      <c r="L2039" s="272"/>
      <c r="M2039" s="273"/>
      <c r="N2039" s="274"/>
      <c r="O2039" s="274"/>
      <c r="P2039" s="274"/>
      <c r="Q2039" s="274"/>
      <c r="R2039" s="274"/>
      <c r="S2039" s="274"/>
      <c r="T2039" s="27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76" t="s">
        <v>283</v>
      </c>
      <c r="AU2039" s="276" t="s">
        <v>85</v>
      </c>
      <c r="AV2039" s="15" t="s">
        <v>281</v>
      </c>
      <c r="AW2039" s="15" t="s">
        <v>32</v>
      </c>
      <c r="AX2039" s="15" t="s">
        <v>83</v>
      </c>
      <c r="AY2039" s="276" t="s">
        <v>274</v>
      </c>
    </row>
    <row r="2040" s="2" customFormat="1" ht="16.5" customHeight="1">
      <c r="A2040" s="39"/>
      <c r="B2040" s="40"/>
      <c r="C2040" s="287" t="s">
        <v>2421</v>
      </c>
      <c r="D2040" s="287" t="s">
        <v>385</v>
      </c>
      <c r="E2040" s="288" t="s">
        <v>2422</v>
      </c>
      <c r="F2040" s="289" t="s">
        <v>2423</v>
      </c>
      <c r="G2040" s="290" t="s">
        <v>2064</v>
      </c>
      <c r="H2040" s="291">
        <v>1</v>
      </c>
      <c r="I2040" s="292"/>
      <c r="J2040" s="293">
        <f>ROUND(I2040*H2040,2)</f>
        <v>0</v>
      </c>
      <c r="K2040" s="289" t="s">
        <v>1</v>
      </c>
      <c r="L2040" s="294"/>
      <c r="M2040" s="295" t="s">
        <v>1</v>
      </c>
      <c r="N2040" s="296" t="s">
        <v>41</v>
      </c>
      <c r="O2040" s="92"/>
      <c r="P2040" s="239">
        <f>O2040*H2040</f>
        <v>0</v>
      </c>
      <c r="Q2040" s="239">
        <v>0</v>
      </c>
      <c r="R2040" s="239">
        <f>Q2040*H2040</f>
        <v>0</v>
      </c>
      <c r="S2040" s="239">
        <v>0</v>
      </c>
      <c r="T2040" s="240">
        <f>S2040*H2040</f>
        <v>0</v>
      </c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R2040" s="241" t="s">
        <v>510</v>
      </c>
      <c r="AT2040" s="241" t="s">
        <v>385</v>
      </c>
      <c r="AU2040" s="241" t="s">
        <v>85</v>
      </c>
      <c r="AY2040" s="18" t="s">
        <v>274</v>
      </c>
      <c r="BE2040" s="242">
        <f>IF(N2040="základní",J2040,0)</f>
        <v>0</v>
      </c>
      <c r="BF2040" s="242">
        <f>IF(N2040="snížená",J2040,0)</f>
        <v>0</v>
      </c>
      <c r="BG2040" s="242">
        <f>IF(N2040="zákl. přenesená",J2040,0)</f>
        <v>0</v>
      </c>
      <c r="BH2040" s="242">
        <f>IF(N2040="sníž. přenesená",J2040,0)</f>
        <v>0</v>
      </c>
      <c r="BI2040" s="242">
        <f>IF(N2040="nulová",J2040,0)</f>
        <v>0</v>
      </c>
      <c r="BJ2040" s="18" t="s">
        <v>83</v>
      </c>
      <c r="BK2040" s="242">
        <f>ROUND(I2040*H2040,2)</f>
        <v>0</v>
      </c>
      <c r="BL2040" s="18" t="s">
        <v>379</v>
      </c>
      <c r="BM2040" s="241" t="s">
        <v>2424</v>
      </c>
    </row>
    <row r="2041" s="2" customFormat="1" ht="24.15" customHeight="1">
      <c r="A2041" s="39"/>
      <c r="B2041" s="40"/>
      <c r="C2041" s="230" t="s">
        <v>2425</v>
      </c>
      <c r="D2041" s="230" t="s">
        <v>276</v>
      </c>
      <c r="E2041" s="231" t="s">
        <v>2426</v>
      </c>
      <c r="F2041" s="232" t="s">
        <v>2427</v>
      </c>
      <c r="G2041" s="233" t="s">
        <v>604</v>
      </c>
      <c r="H2041" s="234">
        <v>2</v>
      </c>
      <c r="I2041" s="235"/>
      <c r="J2041" s="236">
        <f>ROUND(I2041*H2041,2)</f>
        <v>0</v>
      </c>
      <c r="K2041" s="232" t="s">
        <v>280</v>
      </c>
      <c r="L2041" s="45"/>
      <c r="M2041" s="237" t="s">
        <v>1</v>
      </c>
      <c r="N2041" s="238" t="s">
        <v>41</v>
      </c>
      <c r="O2041" s="92"/>
      <c r="P2041" s="239">
        <f>O2041*H2041</f>
        <v>0</v>
      </c>
      <c r="Q2041" s="239">
        <v>0</v>
      </c>
      <c r="R2041" s="239">
        <f>Q2041*H2041</f>
        <v>0</v>
      </c>
      <c r="S2041" s="239">
        <v>0</v>
      </c>
      <c r="T2041" s="240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241" t="s">
        <v>379</v>
      </c>
      <c r="AT2041" s="241" t="s">
        <v>276</v>
      </c>
      <c r="AU2041" s="241" t="s">
        <v>85</v>
      </c>
      <c r="AY2041" s="18" t="s">
        <v>274</v>
      </c>
      <c r="BE2041" s="242">
        <f>IF(N2041="základní",J2041,0)</f>
        <v>0</v>
      </c>
      <c r="BF2041" s="242">
        <f>IF(N2041="snížená",J2041,0)</f>
        <v>0</v>
      </c>
      <c r="BG2041" s="242">
        <f>IF(N2041="zákl. přenesená",J2041,0)</f>
        <v>0</v>
      </c>
      <c r="BH2041" s="242">
        <f>IF(N2041="sníž. přenesená",J2041,0)</f>
        <v>0</v>
      </c>
      <c r="BI2041" s="242">
        <f>IF(N2041="nulová",J2041,0)</f>
        <v>0</v>
      </c>
      <c r="BJ2041" s="18" t="s">
        <v>83</v>
      </c>
      <c r="BK2041" s="242">
        <f>ROUND(I2041*H2041,2)</f>
        <v>0</v>
      </c>
      <c r="BL2041" s="18" t="s">
        <v>379</v>
      </c>
      <c r="BM2041" s="241" t="s">
        <v>2428</v>
      </c>
    </row>
    <row r="2042" s="13" customFormat="1">
      <c r="A2042" s="13"/>
      <c r="B2042" s="243"/>
      <c r="C2042" s="244"/>
      <c r="D2042" s="245" t="s">
        <v>283</v>
      </c>
      <c r="E2042" s="246" t="s">
        <v>1</v>
      </c>
      <c r="F2042" s="247" t="s">
        <v>2429</v>
      </c>
      <c r="G2042" s="244"/>
      <c r="H2042" s="248">
        <v>1</v>
      </c>
      <c r="I2042" s="249"/>
      <c r="J2042" s="244"/>
      <c r="K2042" s="244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4" t="s">
        <v>283</v>
      </c>
      <c r="AU2042" s="254" t="s">
        <v>85</v>
      </c>
      <c r="AV2042" s="13" t="s">
        <v>85</v>
      </c>
      <c r="AW2042" s="13" t="s">
        <v>32</v>
      </c>
      <c r="AX2042" s="13" t="s">
        <v>76</v>
      </c>
      <c r="AY2042" s="254" t="s">
        <v>274</v>
      </c>
    </row>
    <row r="2043" s="13" customFormat="1">
      <c r="A2043" s="13"/>
      <c r="B2043" s="243"/>
      <c r="C2043" s="244"/>
      <c r="D2043" s="245" t="s">
        <v>283</v>
      </c>
      <c r="E2043" s="246" t="s">
        <v>1</v>
      </c>
      <c r="F2043" s="247" t="s">
        <v>2430</v>
      </c>
      <c r="G2043" s="244"/>
      <c r="H2043" s="248">
        <v>1</v>
      </c>
      <c r="I2043" s="249"/>
      <c r="J2043" s="244"/>
      <c r="K2043" s="244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4" t="s">
        <v>283</v>
      </c>
      <c r="AU2043" s="254" t="s">
        <v>85</v>
      </c>
      <c r="AV2043" s="13" t="s">
        <v>85</v>
      </c>
      <c r="AW2043" s="13" t="s">
        <v>32</v>
      </c>
      <c r="AX2043" s="13" t="s">
        <v>76</v>
      </c>
      <c r="AY2043" s="254" t="s">
        <v>274</v>
      </c>
    </row>
    <row r="2044" s="14" customFormat="1">
      <c r="A2044" s="14"/>
      <c r="B2044" s="255"/>
      <c r="C2044" s="256"/>
      <c r="D2044" s="245" t="s">
        <v>283</v>
      </c>
      <c r="E2044" s="257" t="s">
        <v>1</v>
      </c>
      <c r="F2044" s="258" t="s">
        <v>285</v>
      </c>
      <c r="G2044" s="256"/>
      <c r="H2044" s="259">
        <v>2</v>
      </c>
      <c r="I2044" s="260"/>
      <c r="J2044" s="256"/>
      <c r="K2044" s="256"/>
      <c r="L2044" s="261"/>
      <c r="M2044" s="262"/>
      <c r="N2044" s="263"/>
      <c r="O2044" s="263"/>
      <c r="P2044" s="263"/>
      <c r="Q2044" s="263"/>
      <c r="R2044" s="263"/>
      <c r="S2044" s="263"/>
      <c r="T2044" s="26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65" t="s">
        <v>283</v>
      </c>
      <c r="AU2044" s="265" t="s">
        <v>85</v>
      </c>
      <c r="AV2044" s="14" t="s">
        <v>106</v>
      </c>
      <c r="AW2044" s="14" t="s">
        <v>32</v>
      </c>
      <c r="AX2044" s="14" t="s">
        <v>76</v>
      </c>
      <c r="AY2044" s="265" t="s">
        <v>274</v>
      </c>
    </row>
    <row r="2045" s="15" customFormat="1">
      <c r="A2045" s="15"/>
      <c r="B2045" s="266"/>
      <c r="C2045" s="267"/>
      <c r="D2045" s="245" t="s">
        <v>283</v>
      </c>
      <c r="E2045" s="268" t="s">
        <v>1</v>
      </c>
      <c r="F2045" s="269" t="s">
        <v>286</v>
      </c>
      <c r="G2045" s="267"/>
      <c r="H2045" s="270">
        <v>2</v>
      </c>
      <c r="I2045" s="271"/>
      <c r="J2045" s="267"/>
      <c r="K2045" s="267"/>
      <c r="L2045" s="272"/>
      <c r="M2045" s="273"/>
      <c r="N2045" s="274"/>
      <c r="O2045" s="274"/>
      <c r="P2045" s="274"/>
      <c r="Q2045" s="274"/>
      <c r="R2045" s="274"/>
      <c r="S2045" s="274"/>
      <c r="T2045" s="27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76" t="s">
        <v>283</v>
      </c>
      <c r="AU2045" s="276" t="s">
        <v>85</v>
      </c>
      <c r="AV2045" s="15" t="s">
        <v>281</v>
      </c>
      <c r="AW2045" s="15" t="s">
        <v>32</v>
      </c>
      <c r="AX2045" s="15" t="s">
        <v>83</v>
      </c>
      <c r="AY2045" s="276" t="s">
        <v>274</v>
      </c>
    </row>
    <row r="2046" s="2" customFormat="1" ht="16.5" customHeight="1">
      <c r="A2046" s="39"/>
      <c r="B2046" s="40"/>
      <c r="C2046" s="287" t="s">
        <v>2431</v>
      </c>
      <c r="D2046" s="287" t="s">
        <v>385</v>
      </c>
      <c r="E2046" s="288" t="s">
        <v>2432</v>
      </c>
      <c r="F2046" s="289" t="s">
        <v>2433</v>
      </c>
      <c r="G2046" s="290" t="s">
        <v>2064</v>
      </c>
      <c r="H2046" s="291">
        <v>1</v>
      </c>
      <c r="I2046" s="292"/>
      <c r="J2046" s="293">
        <f>ROUND(I2046*H2046,2)</f>
        <v>0</v>
      </c>
      <c r="K2046" s="289" t="s">
        <v>1</v>
      </c>
      <c r="L2046" s="294"/>
      <c r="M2046" s="295" t="s">
        <v>1</v>
      </c>
      <c r="N2046" s="296" t="s">
        <v>41</v>
      </c>
      <c r="O2046" s="92"/>
      <c r="P2046" s="239">
        <f>O2046*H2046</f>
        <v>0</v>
      </c>
      <c r="Q2046" s="239">
        <v>0</v>
      </c>
      <c r="R2046" s="239">
        <f>Q2046*H2046</f>
        <v>0</v>
      </c>
      <c r="S2046" s="239">
        <v>0</v>
      </c>
      <c r="T2046" s="240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41" t="s">
        <v>510</v>
      </c>
      <c r="AT2046" s="241" t="s">
        <v>385</v>
      </c>
      <c r="AU2046" s="241" t="s">
        <v>85</v>
      </c>
      <c r="AY2046" s="18" t="s">
        <v>274</v>
      </c>
      <c r="BE2046" s="242">
        <f>IF(N2046="základní",J2046,0)</f>
        <v>0</v>
      </c>
      <c r="BF2046" s="242">
        <f>IF(N2046="snížená",J2046,0)</f>
        <v>0</v>
      </c>
      <c r="BG2046" s="242">
        <f>IF(N2046="zákl. přenesená",J2046,0)</f>
        <v>0</v>
      </c>
      <c r="BH2046" s="242">
        <f>IF(N2046="sníž. přenesená",J2046,0)</f>
        <v>0</v>
      </c>
      <c r="BI2046" s="242">
        <f>IF(N2046="nulová",J2046,0)</f>
        <v>0</v>
      </c>
      <c r="BJ2046" s="18" t="s">
        <v>83</v>
      </c>
      <c r="BK2046" s="242">
        <f>ROUND(I2046*H2046,2)</f>
        <v>0</v>
      </c>
      <c r="BL2046" s="18" t="s">
        <v>379</v>
      </c>
      <c r="BM2046" s="241" t="s">
        <v>2434</v>
      </c>
    </row>
    <row r="2047" s="2" customFormat="1" ht="16.5" customHeight="1">
      <c r="A2047" s="39"/>
      <c r="B2047" s="40"/>
      <c r="C2047" s="287" t="s">
        <v>2435</v>
      </c>
      <c r="D2047" s="287" t="s">
        <v>385</v>
      </c>
      <c r="E2047" s="288" t="s">
        <v>2436</v>
      </c>
      <c r="F2047" s="289" t="s">
        <v>2437</v>
      </c>
      <c r="G2047" s="290" t="s">
        <v>2064</v>
      </c>
      <c r="H2047" s="291">
        <v>1</v>
      </c>
      <c r="I2047" s="292"/>
      <c r="J2047" s="293">
        <f>ROUND(I2047*H2047,2)</f>
        <v>0</v>
      </c>
      <c r="K2047" s="289" t="s">
        <v>1</v>
      </c>
      <c r="L2047" s="294"/>
      <c r="M2047" s="295" t="s">
        <v>1</v>
      </c>
      <c r="N2047" s="296" t="s">
        <v>41</v>
      </c>
      <c r="O2047" s="92"/>
      <c r="P2047" s="239">
        <f>O2047*H2047</f>
        <v>0</v>
      </c>
      <c r="Q2047" s="239">
        <v>0</v>
      </c>
      <c r="R2047" s="239">
        <f>Q2047*H2047</f>
        <v>0</v>
      </c>
      <c r="S2047" s="239">
        <v>0</v>
      </c>
      <c r="T2047" s="240">
        <f>S2047*H2047</f>
        <v>0</v>
      </c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R2047" s="241" t="s">
        <v>510</v>
      </c>
      <c r="AT2047" s="241" t="s">
        <v>385</v>
      </c>
      <c r="AU2047" s="241" t="s">
        <v>85</v>
      </c>
      <c r="AY2047" s="18" t="s">
        <v>274</v>
      </c>
      <c r="BE2047" s="242">
        <f>IF(N2047="základní",J2047,0)</f>
        <v>0</v>
      </c>
      <c r="BF2047" s="242">
        <f>IF(N2047="snížená",J2047,0)</f>
        <v>0</v>
      </c>
      <c r="BG2047" s="242">
        <f>IF(N2047="zákl. přenesená",J2047,0)</f>
        <v>0</v>
      </c>
      <c r="BH2047" s="242">
        <f>IF(N2047="sníž. přenesená",J2047,0)</f>
        <v>0</v>
      </c>
      <c r="BI2047" s="242">
        <f>IF(N2047="nulová",J2047,0)</f>
        <v>0</v>
      </c>
      <c r="BJ2047" s="18" t="s">
        <v>83</v>
      </c>
      <c r="BK2047" s="242">
        <f>ROUND(I2047*H2047,2)</f>
        <v>0</v>
      </c>
      <c r="BL2047" s="18" t="s">
        <v>379</v>
      </c>
      <c r="BM2047" s="241" t="s">
        <v>2438</v>
      </c>
    </row>
    <row r="2048" s="2" customFormat="1" ht="24.15" customHeight="1">
      <c r="A2048" s="39"/>
      <c r="B2048" s="40"/>
      <c r="C2048" s="230" t="s">
        <v>2439</v>
      </c>
      <c r="D2048" s="230" t="s">
        <v>276</v>
      </c>
      <c r="E2048" s="231" t="s">
        <v>2440</v>
      </c>
      <c r="F2048" s="232" t="s">
        <v>2441</v>
      </c>
      <c r="G2048" s="233" t="s">
        <v>604</v>
      </c>
      <c r="H2048" s="234">
        <v>1</v>
      </c>
      <c r="I2048" s="235"/>
      <c r="J2048" s="236">
        <f>ROUND(I2048*H2048,2)</f>
        <v>0</v>
      </c>
      <c r="K2048" s="232" t="s">
        <v>1</v>
      </c>
      <c r="L2048" s="45"/>
      <c r="M2048" s="237" t="s">
        <v>1</v>
      </c>
      <c r="N2048" s="238" t="s">
        <v>41</v>
      </c>
      <c r="O2048" s="92"/>
      <c r="P2048" s="239">
        <f>O2048*H2048</f>
        <v>0</v>
      </c>
      <c r="Q2048" s="239">
        <v>0</v>
      </c>
      <c r="R2048" s="239">
        <f>Q2048*H2048</f>
        <v>0</v>
      </c>
      <c r="S2048" s="239">
        <v>0</v>
      </c>
      <c r="T2048" s="240">
        <f>S2048*H2048</f>
        <v>0</v>
      </c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R2048" s="241" t="s">
        <v>379</v>
      </c>
      <c r="AT2048" s="241" t="s">
        <v>276</v>
      </c>
      <c r="AU2048" s="241" t="s">
        <v>85</v>
      </c>
      <c r="AY2048" s="18" t="s">
        <v>274</v>
      </c>
      <c r="BE2048" s="242">
        <f>IF(N2048="základní",J2048,0)</f>
        <v>0</v>
      </c>
      <c r="BF2048" s="242">
        <f>IF(N2048="snížená",J2048,0)</f>
        <v>0</v>
      </c>
      <c r="BG2048" s="242">
        <f>IF(N2048="zákl. přenesená",J2048,0)</f>
        <v>0</v>
      </c>
      <c r="BH2048" s="242">
        <f>IF(N2048="sníž. přenesená",J2048,0)</f>
        <v>0</v>
      </c>
      <c r="BI2048" s="242">
        <f>IF(N2048="nulová",J2048,0)</f>
        <v>0</v>
      </c>
      <c r="BJ2048" s="18" t="s">
        <v>83</v>
      </c>
      <c r="BK2048" s="242">
        <f>ROUND(I2048*H2048,2)</f>
        <v>0</v>
      </c>
      <c r="BL2048" s="18" t="s">
        <v>379</v>
      </c>
      <c r="BM2048" s="241" t="s">
        <v>2442</v>
      </c>
    </row>
    <row r="2049" s="13" customFormat="1">
      <c r="A2049" s="13"/>
      <c r="B2049" s="243"/>
      <c r="C2049" s="244"/>
      <c r="D2049" s="245" t="s">
        <v>283</v>
      </c>
      <c r="E2049" s="246" t="s">
        <v>1</v>
      </c>
      <c r="F2049" s="247" t="s">
        <v>1445</v>
      </c>
      <c r="G2049" s="244"/>
      <c r="H2049" s="248">
        <v>1</v>
      </c>
      <c r="I2049" s="249"/>
      <c r="J2049" s="244"/>
      <c r="K2049" s="244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4" t="s">
        <v>283</v>
      </c>
      <c r="AU2049" s="254" t="s">
        <v>85</v>
      </c>
      <c r="AV2049" s="13" t="s">
        <v>85</v>
      </c>
      <c r="AW2049" s="13" t="s">
        <v>32</v>
      </c>
      <c r="AX2049" s="13" t="s">
        <v>76</v>
      </c>
      <c r="AY2049" s="254" t="s">
        <v>274</v>
      </c>
    </row>
    <row r="2050" s="14" customFormat="1">
      <c r="A2050" s="14"/>
      <c r="B2050" s="255"/>
      <c r="C2050" s="256"/>
      <c r="D2050" s="245" t="s">
        <v>283</v>
      </c>
      <c r="E2050" s="257" t="s">
        <v>1</v>
      </c>
      <c r="F2050" s="258" t="s">
        <v>285</v>
      </c>
      <c r="G2050" s="256"/>
      <c r="H2050" s="259">
        <v>1</v>
      </c>
      <c r="I2050" s="260"/>
      <c r="J2050" s="256"/>
      <c r="K2050" s="256"/>
      <c r="L2050" s="261"/>
      <c r="M2050" s="262"/>
      <c r="N2050" s="263"/>
      <c r="O2050" s="263"/>
      <c r="P2050" s="263"/>
      <c r="Q2050" s="263"/>
      <c r="R2050" s="263"/>
      <c r="S2050" s="263"/>
      <c r="T2050" s="26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5" t="s">
        <v>283</v>
      </c>
      <c r="AU2050" s="265" t="s">
        <v>85</v>
      </c>
      <c r="AV2050" s="14" t="s">
        <v>106</v>
      </c>
      <c r="AW2050" s="14" t="s">
        <v>32</v>
      </c>
      <c r="AX2050" s="14" t="s">
        <v>76</v>
      </c>
      <c r="AY2050" s="265" t="s">
        <v>274</v>
      </c>
    </row>
    <row r="2051" s="15" customFormat="1">
      <c r="A2051" s="15"/>
      <c r="B2051" s="266"/>
      <c r="C2051" s="267"/>
      <c r="D2051" s="245" t="s">
        <v>283</v>
      </c>
      <c r="E2051" s="268" t="s">
        <v>1</v>
      </c>
      <c r="F2051" s="269" t="s">
        <v>286</v>
      </c>
      <c r="G2051" s="267"/>
      <c r="H2051" s="270">
        <v>1</v>
      </c>
      <c r="I2051" s="271"/>
      <c r="J2051" s="267"/>
      <c r="K2051" s="267"/>
      <c r="L2051" s="272"/>
      <c r="M2051" s="273"/>
      <c r="N2051" s="274"/>
      <c r="O2051" s="274"/>
      <c r="P2051" s="274"/>
      <c r="Q2051" s="274"/>
      <c r="R2051" s="274"/>
      <c r="S2051" s="274"/>
      <c r="T2051" s="27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76" t="s">
        <v>283</v>
      </c>
      <c r="AU2051" s="276" t="s">
        <v>85</v>
      </c>
      <c r="AV2051" s="15" t="s">
        <v>281</v>
      </c>
      <c r="AW2051" s="15" t="s">
        <v>32</v>
      </c>
      <c r="AX2051" s="15" t="s">
        <v>83</v>
      </c>
      <c r="AY2051" s="276" t="s">
        <v>274</v>
      </c>
    </row>
    <row r="2052" s="2" customFormat="1" ht="16.5" customHeight="1">
      <c r="A2052" s="39"/>
      <c r="B2052" s="40"/>
      <c r="C2052" s="287" t="s">
        <v>2443</v>
      </c>
      <c r="D2052" s="287" t="s">
        <v>385</v>
      </c>
      <c r="E2052" s="288" t="s">
        <v>2444</v>
      </c>
      <c r="F2052" s="289" t="s">
        <v>2445</v>
      </c>
      <c r="G2052" s="290" t="s">
        <v>2064</v>
      </c>
      <c r="H2052" s="291">
        <v>1</v>
      </c>
      <c r="I2052" s="292"/>
      <c r="J2052" s="293">
        <f>ROUND(I2052*H2052,2)</f>
        <v>0</v>
      </c>
      <c r="K2052" s="289" t="s">
        <v>1</v>
      </c>
      <c r="L2052" s="294"/>
      <c r="M2052" s="295" t="s">
        <v>1</v>
      </c>
      <c r="N2052" s="296" t="s">
        <v>41</v>
      </c>
      <c r="O2052" s="92"/>
      <c r="P2052" s="239">
        <f>O2052*H2052</f>
        <v>0</v>
      </c>
      <c r="Q2052" s="239">
        <v>0</v>
      </c>
      <c r="R2052" s="239">
        <f>Q2052*H2052</f>
        <v>0</v>
      </c>
      <c r="S2052" s="239">
        <v>0</v>
      </c>
      <c r="T2052" s="240">
        <f>S2052*H2052</f>
        <v>0</v>
      </c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R2052" s="241" t="s">
        <v>510</v>
      </c>
      <c r="AT2052" s="241" t="s">
        <v>385</v>
      </c>
      <c r="AU2052" s="241" t="s">
        <v>85</v>
      </c>
      <c r="AY2052" s="18" t="s">
        <v>274</v>
      </c>
      <c r="BE2052" s="242">
        <f>IF(N2052="základní",J2052,0)</f>
        <v>0</v>
      </c>
      <c r="BF2052" s="242">
        <f>IF(N2052="snížená",J2052,0)</f>
        <v>0</v>
      </c>
      <c r="BG2052" s="242">
        <f>IF(N2052="zákl. přenesená",J2052,0)</f>
        <v>0</v>
      </c>
      <c r="BH2052" s="242">
        <f>IF(N2052="sníž. přenesená",J2052,0)</f>
        <v>0</v>
      </c>
      <c r="BI2052" s="242">
        <f>IF(N2052="nulová",J2052,0)</f>
        <v>0</v>
      </c>
      <c r="BJ2052" s="18" t="s">
        <v>83</v>
      </c>
      <c r="BK2052" s="242">
        <f>ROUND(I2052*H2052,2)</f>
        <v>0</v>
      </c>
      <c r="BL2052" s="18" t="s">
        <v>379</v>
      </c>
      <c r="BM2052" s="241" t="s">
        <v>2446</v>
      </c>
    </row>
    <row r="2053" s="2" customFormat="1" ht="24.15" customHeight="1">
      <c r="A2053" s="39"/>
      <c r="B2053" s="40"/>
      <c r="C2053" s="230" t="s">
        <v>2447</v>
      </c>
      <c r="D2053" s="230" t="s">
        <v>276</v>
      </c>
      <c r="E2053" s="231" t="s">
        <v>2448</v>
      </c>
      <c r="F2053" s="232" t="s">
        <v>2449</v>
      </c>
      <c r="G2053" s="233" t="s">
        <v>604</v>
      </c>
      <c r="H2053" s="234">
        <v>1</v>
      </c>
      <c r="I2053" s="235"/>
      <c r="J2053" s="236">
        <f>ROUND(I2053*H2053,2)</f>
        <v>0</v>
      </c>
      <c r="K2053" s="232" t="s">
        <v>280</v>
      </c>
      <c r="L2053" s="45"/>
      <c r="M2053" s="237" t="s">
        <v>1</v>
      </c>
      <c r="N2053" s="238" t="s">
        <v>41</v>
      </c>
      <c r="O2053" s="92"/>
      <c r="P2053" s="239">
        <f>O2053*H2053</f>
        <v>0</v>
      </c>
      <c r="Q2053" s="239">
        <v>0</v>
      </c>
      <c r="R2053" s="239">
        <f>Q2053*H2053</f>
        <v>0</v>
      </c>
      <c r="S2053" s="239">
        <v>0</v>
      </c>
      <c r="T2053" s="240">
        <f>S2053*H2053</f>
        <v>0</v>
      </c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R2053" s="241" t="s">
        <v>379</v>
      </c>
      <c r="AT2053" s="241" t="s">
        <v>276</v>
      </c>
      <c r="AU2053" s="241" t="s">
        <v>85</v>
      </c>
      <c r="AY2053" s="18" t="s">
        <v>274</v>
      </c>
      <c r="BE2053" s="242">
        <f>IF(N2053="základní",J2053,0)</f>
        <v>0</v>
      </c>
      <c r="BF2053" s="242">
        <f>IF(N2053="snížená",J2053,0)</f>
        <v>0</v>
      </c>
      <c r="BG2053" s="242">
        <f>IF(N2053="zákl. přenesená",J2053,0)</f>
        <v>0</v>
      </c>
      <c r="BH2053" s="242">
        <f>IF(N2053="sníž. přenesená",J2053,0)</f>
        <v>0</v>
      </c>
      <c r="BI2053" s="242">
        <f>IF(N2053="nulová",J2053,0)</f>
        <v>0</v>
      </c>
      <c r="BJ2053" s="18" t="s">
        <v>83</v>
      </c>
      <c r="BK2053" s="242">
        <f>ROUND(I2053*H2053,2)</f>
        <v>0</v>
      </c>
      <c r="BL2053" s="18" t="s">
        <v>379</v>
      </c>
      <c r="BM2053" s="241" t="s">
        <v>2450</v>
      </c>
    </row>
    <row r="2054" s="13" customFormat="1">
      <c r="A2054" s="13"/>
      <c r="B2054" s="243"/>
      <c r="C2054" s="244"/>
      <c r="D2054" s="245" t="s">
        <v>283</v>
      </c>
      <c r="E2054" s="246" t="s">
        <v>1</v>
      </c>
      <c r="F2054" s="247" t="s">
        <v>2451</v>
      </c>
      <c r="G2054" s="244"/>
      <c r="H2054" s="248">
        <v>1</v>
      </c>
      <c r="I2054" s="249"/>
      <c r="J2054" s="244"/>
      <c r="K2054" s="244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4" t="s">
        <v>283</v>
      </c>
      <c r="AU2054" s="254" t="s">
        <v>85</v>
      </c>
      <c r="AV2054" s="13" t="s">
        <v>85</v>
      </c>
      <c r="AW2054" s="13" t="s">
        <v>32</v>
      </c>
      <c r="AX2054" s="13" t="s">
        <v>76</v>
      </c>
      <c r="AY2054" s="254" t="s">
        <v>274</v>
      </c>
    </row>
    <row r="2055" s="14" customFormat="1">
      <c r="A2055" s="14"/>
      <c r="B2055" s="255"/>
      <c r="C2055" s="256"/>
      <c r="D2055" s="245" t="s">
        <v>283</v>
      </c>
      <c r="E2055" s="257" t="s">
        <v>1</v>
      </c>
      <c r="F2055" s="258" t="s">
        <v>285</v>
      </c>
      <c r="G2055" s="256"/>
      <c r="H2055" s="259">
        <v>1</v>
      </c>
      <c r="I2055" s="260"/>
      <c r="J2055" s="256"/>
      <c r="K2055" s="256"/>
      <c r="L2055" s="261"/>
      <c r="M2055" s="262"/>
      <c r="N2055" s="263"/>
      <c r="O2055" s="263"/>
      <c r="P2055" s="263"/>
      <c r="Q2055" s="263"/>
      <c r="R2055" s="263"/>
      <c r="S2055" s="263"/>
      <c r="T2055" s="26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5" t="s">
        <v>283</v>
      </c>
      <c r="AU2055" s="265" t="s">
        <v>85</v>
      </c>
      <c r="AV2055" s="14" t="s">
        <v>106</v>
      </c>
      <c r="AW2055" s="14" t="s">
        <v>32</v>
      </c>
      <c r="AX2055" s="14" t="s">
        <v>76</v>
      </c>
      <c r="AY2055" s="265" t="s">
        <v>274</v>
      </c>
    </row>
    <row r="2056" s="15" customFormat="1">
      <c r="A2056" s="15"/>
      <c r="B2056" s="266"/>
      <c r="C2056" s="267"/>
      <c r="D2056" s="245" t="s">
        <v>283</v>
      </c>
      <c r="E2056" s="268" t="s">
        <v>1</v>
      </c>
      <c r="F2056" s="269" t="s">
        <v>286</v>
      </c>
      <c r="G2056" s="267"/>
      <c r="H2056" s="270">
        <v>1</v>
      </c>
      <c r="I2056" s="271"/>
      <c r="J2056" s="267"/>
      <c r="K2056" s="267"/>
      <c r="L2056" s="272"/>
      <c r="M2056" s="273"/>
      <c r="N2056" s="274"/>
      <c r="O2056" s="274"/>
      <c r="P2056" s="274"/>
      <c r="Q2056" s="274"/>
      <c r="R2056" s="274"/>
      <c r="S2056" s="274"/>
      <c r="T2056" s="27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76" t="s">
        <v>283</v>
      </c>
      <c r="AU2056" s="276" t="s">
        <v>85</v>
      </c>
      <c r="AV2056" s="15" t="s">
        <v>281</v>
      </c>
      <c r="AW2056" s="15" t="s">
        <v>32</v>
      </c>
      <c r="AX2056" s="15" t="s">
        <v>83</v>
      </c>
      <c r="AY2056" s="276" t="s">
        <v>274</v>
      </c>
    </row>
    <row r="2057" s="2" customFormat="1" ht="16.5" customHeight="1">
      <c r="A2057" s="39"/>
      <c r="B2057" s="40"/>
      <c r="C2057" s="287" t="s">
        <v>2452</v>
      </c>
      <c r="D2057" s="287" t="s">
        <v>385</v>
      </c>
      <c r="E2057" s="288" t="s">
        <v>2453</v>
      </c>
      <c r="F2057" s="289" t="s">
        <v>2454</v>
      </c>
      <c r="G2057" s="290" t="s">
        <v>2064</v>
      </c>
      <c r="H2057" s="291">
        <v>1</v>
      </c>
      <c r="I2057" s="292"/>
      <c r="J2057" s="293">
        <f>ROUND(I2057*H2057,2)</f>
        <v>0</v>
      </c>
      <c r="K2057" s="289" t="s">
        <v>1</v>
      </c>
      <c r="L2057" s="294"/>
      <c r="M2057" s="295" t="s">
        <v>1</v>
      </c>
      <c r="N2057" s="296" t="s">
        <v>41</v>
      </c>
      <c r="O2057" s="92"/>
      <c r="P2057" s="239">
        <f>O2057*H2057</f>
        <v>0</v>
      </c>
      <c r="Q2057" s="239">
        <v>0</v>
      </c>
      <c r="R2057" s="239">
        <f>Q2057*H2057</f>
        <v>0</v>
      </c>
      <c r="S2057" s="239">
        <v>0</v>
      </c>
      <c r="T2057" s="240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41" t="s">
        <v>510</v>
      </c>
      <c r="AT2057" s="241" t="s">
        <v>385</v>
      </c>
      <c r="AU2057" s="241" t="s">
        <v>85</v>
      </c>
      <c r="AY2057" s="18" t="s">
        <v>274</v>
      </c>
      <c r="BE2057" s="242">
        <f>IF(N2057="základní",J2057,0)</f>
        <v>0</v>
      </c>
      <c r="BF2057" s="242">
        <f>IF(N2057="snížená",J2057,0)</f>
        <v>0</v>
      </c>
      <c r="BG2057" s="242">
        <f>IF(N2057="zákl. přenesená",J2057,0)</f>
        <v>0</v>
      </c>
      <c r="BH2057" s="242">
        <f>IF(N2057="sníž. přenesená",J2057,0)</f>
        <v>0</v>
      </c>
      <c r="BI2057" s="242">
        <f>IF(N2057="nulová",J2057,0)</f>
        <v>0</v>
      </c>
      <c r="BJ2057" s="18" t="s">
        <v>83</v>
      </c>
      <c r="BK2057" s="242">
        <f>ROUND(I2057*H2057,2)</f>
        <v>0</v>
      </c>
      <c r="BL2057" s="18" t="s">
        <v>379</v>
      </c>
      <c r="BM2057" s="241" t="s">
        <v>2455</v>
      </c>
    </row>
    <row r="2058" s="2" customFormat="1" ht="24.15" customHeight="1">
      <c r="A2058" s="39"/>
      <c r="B2058" s="40"/>
      <c r="C2058" s="230" t="s">
        <v>2456</v>
      </c>
      <c r="D2058" s="230" t="s">
        <v>276</v>
      </c>
      <c r="E2058" s="231" t="s">
        <v>2457</v>
      </c>
      <c r="F2058" s="232" t="s">
        <v>2458</v>
      </c>
      <c r="G2058" s="233" t="s">
        <v>604</v>
      </c>
      <c r="H2058" s="234">
        <v>1</v>
      </c>
      <c r="I2058" s="235"/>
      <c r="J2058" s="236">
        <f>ROUND(I2058*H2058,2)</f>
        <v>0</v>
      </c>
      <c r="K2058" s="232" t="s">
        <v>280</v>
      </c>
      <c r="L2058" s="45"/>
      <c r="M2058" s="237" t="s">
        <v>1</v>
      </c>
      <c r="N2058" s="238" t="s">
        <v>41</v>
      </c>
      <c r="O2058" s="92"/>
      <c r="P2058" s="239">
        <f>O2058*H2058</f>
        <v>0</v>
      </c>
      <c r="Q2058" s="239">
        <v>0</v>
      </c>
      <c r="R2058" s="239">
        <f>Q2058*H2058</f>
        <v>0</v>
      </c>
      <c r="S2058" s="239">
        <v>0</v>
      </c>
      <c r="T2058" s="240">
        <f>S2058*H2058</f>
        <v>0</v>
      </c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R2058" s="241" t="s">
        <v>379</v>
      </c>
      <c r="AT2058" s="241" t="s">
        <v>276</v>
      </c>
      <c r="AU2058" s="241" t="s">
        <v>85</v>
      </c>
      <c r="AY2058" s="18" t="s">
        <v>274</v>
      </c>
      <c r="BE2058" s="242">
        <f>IF(N2058="základní",J2058,0)</f>
        <v>0</v>
      </c>
      <c r="BF2058" s="242">
        <f>IF(N2058="snížená",J2058,0)</f>
        <v>0</v>
      </c>
      <c r="BG2058" s="242">
        <f>IF(N2058="zákl. přenesená",J2058,0)</f>
        <v>0</v>
      </c>
      <c r="BH2058" s="242">
        <f>IF(N2058="sníž. přenesená",J2058,0)</f>
        <v>0</v>
      </c>
      <c r="BI2058" s="242">
        <f>IF(N2058="nulová",J2058,0)</f>
        <v>0</v>
      </c>
      <c r="BJ2058" s="18" t="s">
        <v>83</v>
      </c>
      <c r="BK2058" s="242">
        <f>ROUND(I2058*H2058,2)</f>
        <v>0</v>
      </c>
      <c r="BL2058" s="18" t="s">
        <v>379</v>
      </c>
      <c r="BM2058" s="241" t="s">
        <v>2459</v>
      </c>
    </row>
    <row r="2059" s="13" customFormat="1">
      <c r="A2059" s="13"/>
      <c r="B2059" s="243"/>
      <c r="C2059" s="244"/>
      <c r="D2059" s="245" t="s">
        <v>283</v>
      </c>
      <c r="E2059" s="246" t="s">
        <v>1</v>
      </c>
      <c r="F2059" s="247" t="s">
        <v>2460</v>
      </c>
      <c r="G2059" s="244"/>
      <c r="H2059" s="248">
        <v>1</v>
      </c>
      <c r="I2059" s="249"/>
      <c r="J2059" s="244"/>
      <c r="K2059" s="244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4" t="s">
        <v>283</v>
      </c>
      <c r="AU2059" s="254" t="s">
        <v>85</v>
      </c>
      <c r="AV2059" s="13" t="s">
        <v>85</v>
      </c>
      <c r="AW2059" s="13" t="s">
        <v>32</v>
      </c>
      <c r="AX2059" s="13" t="s">
        <v>76</v>
      </c>
      <c r="AY2059" s="254" t="s">
        <v>274</v>
      </c>
    </row>
    <row r="2060" s="14" customFormat="1">
      <c r="A2060" s="14"/>
      <c r="B2060" s="255"/>
      <c r="C2060" s="256"/>
      <c r="D2060" s="245" t="s">
        <v>283</v>
      </c>
      <c r="E2060" s="257" t="s">
        <v>1</v>
      </c>
      <c r="F2060" s="258" t="s">
        <v>285</v>
      </c>
      <c r="G2060" s="256"/>
      <c r="H2060" s="259">
        <v>1</v>
      </c>
      <c r="I2060" s="260"/>
      <c r="J2060" s="256"/>
      <c r="K2060" s="256"/>
      <c r="L2060" s="261"/>
      <c r="M2060" s="262"/>
      <c r="N2060" s="263"/>
      <c r="O2060" s="263"/>
      <c r="P2060" s="263"/>
      <c r="Q2060" s="263"/>
      <c r="R2060" s="263"/>
      <c r="S2060" s="263"/>
      <c r="T2060" s="26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65" t="s">
        <v>283</v>
      </c>
      <c r="AU2060" s="265" t="s">
        <v>85</v>
      </c>
      <c r="AV2060" s="14" t="s">
        <v>106</v>
      </c>
      <c r="AW2060" s="14" t="s">
        <v>32</v>
      </c>
      <c r="AX2060" s="14" t="s">
        <v>76</v>
      </c>
      <c r="AY2060" s="265" t="s">
        <v>274</v>
      </c>
    </row>
    <row r="2061" s="15" customFormat="1">
      <c r="A2061" s="15"/>
      <c r="B2061" s="266"/>
      <c r="C2061" s="267"/>
      <c r="D2061" s="245" t="s">
        <v>283</v>
      </c>
      <c r="E2061" s="268" t="s">
        <v>1</v>
      </c>
      <c r="F2061" s="269" t="s">
        <v>286</v>
      </c>
      <c r="G2061" s="267"/>
      <c r="H2061" s="270">
        <v>1</v>
      </c>
      <c r="I2061" s="271"/>
      <c r="J2061" s="267"/>
      <c r="K2061" s="267"/>
      <c r="L2061" s="272"/>
      <c r="M2061" s="273"/>
      <c r="N2061" s="274"/>
      <c r="O2061" s="274"/>
      <c r="P2061" s="274"/>
      <c r="Q2061" s="274"/>
      <c r="R2061" s="274"/>
      <c r="S2061" s="274"/>
      <c r="T2061" s="27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76" t="s">
        <v>283</v>
      </c>
      <c r="AU2061" s="276" t="s">
        <v>85</v>
      </c>
      <c r="AV2061" s="15" t="s">
        <v>281</v>
      </c>
      <c r="AW2061" s="15" t="s">
        <v>32</v>
      </c>
      <c r="AX2061" s="15" t="s">
        <v>83</v>
      </c>
      <c r="AY2061" s="276" t="s">
        <v>274</v>
      </c>
    </row>
    <row r="2062" s="2" customFormat="1" ht="16.5" customHeight="1">
      <c r="A2062" s="39"/>
      <c r="B2062" s="40"/>
      <c r="C2062" s="287" t="s">
        <v>2461</v>
      </c>
      <c r="D2062" s="287" t="s">
        <v>385</v>
      </c>
      <c r="E2062" s="288" t="s">
        <v>2462</v>
      </c>
      <c r="F2062" s="289" t="s">
        <v>2463</v>
      </c>
      <c r="G2062" s="290" t="s">
        <v>2064</v>
      </c>
      <c r="H2062" s="291">
        <v>1</v>
      </c>
      <c r="I2062" s="292"/>
      <c r="J2062" s="293">
        <f>ROUND(I2062*H2062,2)</f>
        <v>0</v>
      </c>
      <c r="K2062" s="289" t="s">
        <v>1</v>
      </c>
      <c r="L2062" s="294"/>
      <c r="M2062" s="295" t="s">
        <v>1</v>
      </c>
      <c r="N2062" s="296" t="s">
        <v>41</v>
      </c>
      <c r="O2062" s="92"/>
      <c r="P2062" s="239">
        <f>O2062*H2062</f>
        <v>0</v>
      </c>
      <c r="Q2062" s="239">
        <v>0</v>
      </c>
      <c r="R2062" s="239">
        <f>Q2062*H2062</f>
        <v>0</v>
      </c>
      <c r="S2062" s="239">
        <v>0</v>
      </c>
      <c r="T2062" s="240">
        <f>S2062*H2062</f>
        <v>0</v>
      </c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R2062" s="241" t="s">
        <v>510</v>
      </c>
      <c r="AT2062" s="241" t="s">
        <v>385</v>
      </c>
      <c r="AU2062" s="241" t="s">
        <v>85</v>
      </c>
      <c r="AY2062" s="18" t="s">
        <v>274</v>
      </c>
      <c r="BE2062" s="242">
        <f>IF(N2062="základní",J2062,0)</f>
        <v>0</v>
      </c>
      <c r="BF2062" s="242">
        <f>IF(N2062="snížená",J2062,0)</f>
        <v>0</v>
      </c>
      <c r="BG2062" s="242">
        <f>IF(N2062="zákl. přenesená",J2062,0)</f>
        <v>0</v>
      </c>
      <c r="BH2062" s="242">
        <f>IF(N2062="sníž. přenesená",J2062,0)</f>
        <v>0</v>
      </c>
      <c r="BI2062" s="242">
        <f>IF(N2062="nulová",J2062,0)</f>
        <v>0</v>
      </c>
      <c r="BJ2062" s="18" t="s">
        <v>83</v>
      </c>
      <c r="BK2062" s="242">
        <f>ROUND(I2062*H2062,2)</f>
        <v>0</v>
      </c>
      <c r="BL2062" s="18" t="s">
        <v>379</v>
      </c>
      <c r="BM2062" s="241" t="s">
        <v>2464</v>
      </c>
    </row>
    <row r="2063" s="2" customFormat="1" ht="24.15" customHeight="1">
      <c r="A2063" s="39"/>
      <c r="B2063" s="40"/>
      <c r="C2063" s="230" t="s">
        <v>2465</v>
      </c>
      <c r="D2063" s="230" t="s">
        <v>276</v>
      </c>
      <c r="E2063" s="231" t="s">
        <v>2466</v>
      </c>
      <c r="F2063" s="232" t="s">
        <v>2467</v>
      </c>
      <c r="G2063" s="233" t="s">
        <v>398</v>
      </c>
      <c r="H2063" s="234">
        <v>6.1399999999999997</v>
      </c>
      <c r="I2063" s="235"/>
      <c r="J2063" s="236">
        <f>ROUND(I2063*H2063,2)</f>
        <v>0</v>
      </c>
      <c r="K2063" s="232" t="s">
        <v>280</v>
      </c>
      <c r="L2063" s="45"/>
      <c r="M2063" s="237" t="s">
        <v>1</v>
      </c>
      <c r="N2063" s="238" t="s">
        <v>41</v>
      </c>
      <c r="O2063" s="92"/>
      <c r="P2063" s="239">
        <f>O2063*H2063</f>
        <v>0</v>
      </c>
      <c r="Q2063" s="239">
        <v>0</v>
      </c>
      <c r="R2063" s="239">
        <f>Q2063*H2063</f>
        <v>0</v>
      </c>
      <c r="S2063" s="239">
        <v>0</v>
      </c>
      <c r="T2063" s="240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41" t="s">
        <v>379</v>
      </c>
      <c r="AT2063" s="241" t="s">
        <v>276</v>
      </c>
      <c r="AU2063" s="241" t="s">
        <v>85</v>
      </c>
      <c r="AY2063" s="18" t="s">
        <v>274</v>
      </c>
      <c r="BE2063" s="242">
        <f>IF(N2063="základní",J2063,0)</f>
        <v>0</v>
      </c>
      <c r="BF2063" s="242">
        <f>IF(N2063="snížená",J2063,0)</f>
        <v>0</v>
      </c>
      <c r="BG2063" s="242">
        <f>IF(N2063="zákl. přenesená",J2063,0)</f>
        <v>0</v>
      </c>
      <c r="BH2063" s="242">
        <f>IF(N2063="sníž. přenesená",J2063,0)</f>
        <v>0</v>
      </c>
      <c r="BI2063" s="242">
        <f>IF(N2063="nulová",J2063,0)</f>
        <v>0</v>
      </c>
      <c r="BJ2063" s="18" t="s">
        <v>83</v>
      </c>
      <c r="BK2063" s="242">
        <f>ROUND(I2063*H2063,2)</f>
        <v>0</v>
      </c>
      <c r="BL2063" s="18" t="s">
        <v>379</v>
      </c>
      <c r="BM2063" s="241" t="s">
        <v>2468</v>
      </c>
    </row>
    <row r="2064" s="13" customFormat="1">
      <c r="A2064" s="13"/>
      <c r="B2064" s="243"/>
      <c r="C2064" s="244"/>
      <c r="D2064" s="245" t="s">
        <v>283</v>
      </c>
      <c r="E2064" s="246" t="s">
        <v>1</v>
      </c>
      <c r="F2064" s="247" t="s">
        <v>2469</v>
      </c>
      <c r="G2064" s="244"/>
      <c r="H2064" s="248">
        <v>6.1399999999999997</v>
      </c>
      <c r="I2064" s="249"/>
      <c r="J2064" s="244"/>
      <c r="K2064" s="244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4" t="s">
        <v>283</v>
      </c>
      <c r="AU2064" s="254" t="s">
        <v>85</v>
      </c>
      <c r="AV2064" s="13" t="s">
        <v>85</v>
      </c>
      <c r="AW2064" s="13" t="s">
        <v>32</v>
      </c>
      <c r="AX2064" s="13" t="s">
        <v>76</v>
      </c>
      <c r="AY2064" s="254" t="s">
        <v>274</v>
      </c>
    </row>
    <row r="2065" s="14" customFormat="1">
      <c r="A2065" s="14"/>
      <c r="B2065" s="255"/>
      <c r="C2065" s="256"/>
      <c r="D2065" s="245" t="s">
        <v>283</v>
      </c>
      <c r="E2065" s="257" t="s">
        <v>1</v>
      </c>
      <c r="F2065" s="258" t="s">
        <v>285</v>
      </c>
      <c r="G2065" s="256"/>
      <c r="H2065" s="259">
        <v>6.1399999999999997</v>
      </c>
      <c r="I2065" s="260"/>
      <c r="J2065" s="256"/>
      <c r="K2065" s="256"/>
      <c r="L2065" s="261"/>
      <c r="M2065" s="262"/>
      <c r="N2065" s="263"/>
      <c r="O2065" s="263"/>
      <c r="P2065" s="263"/>
      <c r="Q2065" s="263"/>
      <c r="R2065" s="263"/>
      <c r="S2065" s="263"/>
      <c r="T2065" s="26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65" t="s">
        <v>283</v>
      </c>
      <c r="AU2065" s="265" t="s">
        <v>85</v>
      </c>
      <c r="AV2065" s="14" t="s">
        <v>106</v>
      </c>
      <c r="AW2065" s="14" t="s">
        <v>32</v>
      </c>
      <c r="AX2065" s="14" t="s">
        <v>76</v>
      </c>
      <c r="AY2065" s="265" t="s">
        <v>274</v>
      </c>
    </row>
    <row r="2066" s="15" customFormat="1">
      <c r="A2066" s="15"/>
      <c r="B2066" s="266"/>
      <c r="C2066" s="267"/>
      <c r="D2066" s="245" t="s">
        <v>283</v>
      </c>
      <c r="E2066" s="268" t="s">
        <v>1</v>
      </c>
      <c r="F2066" s="269" t="s">
        <v>286</v>
      </c>
      <c r="G2066" s="267"/>
      <c r="H2066" s="270">
        <v>6.1399999999999997</v>
      </c>
      <c r="I2066" s="271"/>
      <c r="J2066" s="267"/>
      <c r="K2066" s="267"/>
      <c r="L2066" s="272"/>
      <c r="M2066" s="273"/>
      <c r="N2066" s="274"/>
      <c r="O2066" s="274"/>
      <c r="P2066" s="274"/>
      <c r="Q2066" s="274"/>
      <c r="R2066" s="274"/>
      <c r="S2066" s="274"/>
      <c r="T2066" s="27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76" t="s">
        <v>283</v>
      </c>
      <c r="AU2066" s="276" t="s">
        <v>85</v>
      </c>
      <c r="AV2066" s="15" t="s">
        <v>281</v>
      </c>
      <c r="AW2066" s="15" t="s">
        <v>32</v>
      </c>
      <c r="AX2066" s="15" t="s">
        <v>83</v>
      </c>
      <c r="AY2066" s="276" t="s">
        <v>274</v>
      </c>
    </row>
    <row r="2067" s="2" customFormat="1" ht="24.15" customHeight="1">
      <c r="A2067" s="39"/>
      <c r="B2067" s="40"/>
      <c r="C2067" s="287" t="s">
        <v>2470</v>
      </c>
      <c r="D2067" s="287" t="s">
        <v>385</v>
      </c>
      <c r="E2067" s="288" t="s">
        <v>2471</v>
      </c>
      <c r="F2067" s="289" t="s">
        <v>2472</v>
      </c>
      <c r="G2067" s="290" t="s">
        <v>2064</v>
      </c>
      <c r="H2067" s="291">
        <v>1</v>
      </c>
      <c r="I2067" s="292"/>
      <c r="J2067" s="293">
        <f>ROUND(I2067*H2067,2)</f>
        <v>0</v>
      </c>
      <c r="K2067" s="289" t="s">
        <v>1</v>
      </c>
      <c r="L2067" s="294"/>
      <c r="M2067" s="295" t="s">
        <v>1</v>
      </c>
      <c r="N2067" s="296" t="s">
        <v>41</v>
      </c>
      <c r="O2067" s="92"/>
      <c r="P2067" s="239">
        <f>O2067*H2067</f>
        <v>0</v>
      </c>
      <c r="Q2067" s="239">
        <v>0.0028999999999999998</v>
      </c>
      <c r="R2067" s="239">
        <f>Q2067*H2067</f>
        <v>0.0028999999999999998</v>
      </c>
      <c r="S2067" s="239">
        <v>0</v>
      </c>
      <c r="T2067" s="240">
        <f>S2067*H2067</f>
        <v>0</v>
      </c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R2067" s="241" t="s">
        <v>510</v>
      </c>
      <c r="AT2067" s="241" t="s">
        <v>385</v>
      </c>
      <c r="AU2067" s="241" t="s">
        <v>85</v>
      </c>
      <c r="AY2067" s="18" t="s">
        <v>274</v>
      </c>
      <c r="BE2067" s="242">
        <f>IF(N2067="základní",J2067,0)</f>
        <v>0</v>
      </c>
      <c r="BF2067" s="242">
        <f>IF(N2067="snížená",J2067,0)</f>
        <v>0</v>
      </c>
      <c r="BG2067" s="242">
        <f>IF(N2067="zákl. přenesená",J2067,0)</f>
        <v>0</v>
      </c>
      <c r="BH2067" s="242">
        <f>IF(N2067="sníž. přenesená",J2067,0)</f>
        <v>0</v>
      </c>
      <c r="BI2067" s="242">
        <f>IF(N2067="nulová",J2067,0)</f>
        <v>0</v>
      </c>
      <c r="BJ2067" s="18" t="s">
        <v>83</v>
      </c>
      <c r="BK2067" s="242">
        <f>ROUND(I2067*H2067,2)</f>
        <v>0</v>
      </c>
      <c r="BL2067" s="18" t="s">
        <v>379</v>
      </c>
      <c r="BM2067" s="241" t="s">
        <v>2473</v>
      </c>
    </row>
    <row r="2068" s="2" customFormat="1" ht="24.15" customHeight="1">
      <c r="A2068" s="39"/>
      <c r="B2068" s="40"/>
      <c r="C2068" s="230" t="s">
        <v>2474</v>
      </c>
      <c r="D2068" s="230" t="s">
        <v>276</v>
      </c>
      <c r="E2068" s="231" t="s">
        <v>2475</v>
      </c>
      <c r="F2068" s="232" t="s">
        <v>2476</v>
      </c>
      <c r="G2068" s="233" t="s">
        <v>604</v>
      </c>
      <c r="H2068" s="234">
        <v>1</v>
      </c>
      <c r="I2068" s="235"/>
      <c r="J2068" s="236">
        <f>ROUND(I2068*H2068,2)</f>
        <v>0</v>
      </c>
      <c r="K2068" s="232" t="s">
        <v>280</v>
      </c>
      <c r="L2068" s="45"/>
      <c r="M2068" s="237" t="s">
        <v>1</v>
      </c>
      <c r="N2068" s="238" t="s">
        <v>41</v>
      </c>
      <c r="O2068" s="92"/>
      <c r="P2068" s="239">
        <f>O2068*H2068</f>
        <v>0</v>
      </c>
      <c r="Q2068" s="239">
        <v>0</v>
      </c>
      <c r="R2068" s="239">
        <f>Q2068*H2068</f>
        <v>0</v>
      </c>
      <c r="S2068" s="239">
        <v>0</v>
      </c>
      <c r="T2068" s="240">
        <f>S2068*H2068</f>
        <v>0</v>
      </c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R2068" s="241" t="s">
        <v>379</v>
      </c>
      <c r="AT2068" s="241" t="s">
        <v>276</v>
      </c>
      <c r="AU2068" s="241" t="s">
        <v>85</v>
      </c>
      <c r="AY2068" s="18" t="s">
        <v>274</v>
      </c>
      <c r="BE2068" s="242">
        <f>IF(N2068="základní",J2068,0)</f>
        <v>0</v>
      </c>
      <c r="BF2068" s="242">
        <f>IF(N2068="snížená",J2068,0)</f>
        <v>0</v>
      </c>
      <c r="BG2068" s="242">
        <f>IF(N2068="zákl. přenesená",J2068,0)</f>
        <v>0</v>
      </c>
      <c r="BH2068" s="242">
        <f>IF(N2068="sníž. přenesená",J2068,0)</f>
        <v>0</v>
      </c>
      <c r="BI2068" s="242">
        <f>IF(N2068="nulová",J2068,0)</f>
        <v>0</v>
      </c>
      <c r="BJ2068" s="18" t="s">
        <v>83</v>
      </c>
      <c r="BK2068" s="242">
        <f>ROUND(I2068*H2068,2)</f>
        <v>0</v>
      </c>
      <c r="BL2068" s="18" t="s">
        <v>379</v>
      </c>
      <c r="BM2068" s="241" t="s">
        <v>2477</v>
      </c>
    </row>
    <row r="2069" s="13" customFormat="1">
      <c r="A2069" s="13"/>
      <c r="B2069" s="243"/>
      <c r="C2069" s="244"/>
      <c r="D2069" s="245" t="s">
        <v>283</v>
      </c>
      <c r="E2069" s="246" t="s">
        <v>1</v>
      </c>
      <c r="F2069" s="247" t="s">
        <v>2478</v>
      </c>
      <c r="G2069" s="244"/>
      <c r="H2069" s="248">
        <v>1</v>
      </c>
      <c r="I2069" s="249"/>
      <c r="J2069" s="244"/>
      <c r="K2069" s="244"/>
      <c r="L2069" s="250"/>
      <c r="M2069" s="251"/>
      <c r="N2069" s="252"/>
      <c r="O2069" s="252"/>
      <c r="P2069" s="252"/>
      <c r="Q2069" s="252"/>
      <c r="R2069" s="252"/>
      <c r="S2069" s="252"/>
      <c r="T2069" s="25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4" t="s">
        <v>283</v>
      </c>
      <c r="AU2069" s="254" t="s">
        <v>85</v>
      </c>
      <c r="AV2069" s="13" t="s">
        <v>85</v>
      </c>
      <c r="AW2069" s="13" t="s">
        <v>32</v>
      </c>
      <c r="AX2069" s="13" t="s">
        <v>76</v>
      </c>
      <c r="AY2069" s="254" t="s">
        <v>274</v>
      </c>
    </row>
    <row r="2070" s="14" customFormat="1">
      <c r="A2070" s="14"/>
      <c r="B2070" s="255"/>
      <c r="C2070" s="256"/>
      <c r="D2070" s="245" t="s">
        <v>283</v>
      </c>
      <c r="E2070" s="257" t="s">
        <v>1</v>
      </c>
      <c r="F2070" s="258" t="s">
        <v>285</v>
      </c>
      <c r="G2070" s="256"/>
      <c r="H2070" s="259">
        <v>1</v>
      </c>
      <c r="I2070" s="260"/>
      <c r="J2070" s="256"/>
      <c r="K2070" s="256"/>
      <c r="L2070" s="261"/>
      <c r="M2070" s="262"/>
      <c r="N2070" s="263"/>
      <c r="O2070" s="263"/>
      <c r="P2070" s="263"/>
      <c r="Q2070" s="263"/>
      <c r="R2070" s="263"/>
      <c r="S2070" s="263"/>
      <c r="T2070" s="26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5" t="s">
        <v>283</v>
      </c>
      <c r="AU2070" s="265" t="s">
        <v>85</v>
      </c>
      <c r="AV2070" s="14" t="s">
        <v>106</v>
      </c>
      <c r="AW2070" s="14" t="s">
        <v>32</v>
      </c>
      <c r="AX2070" s="14" t="s">
        <v>76</v>
      </c>
      <c r="AY2070" s="265" t="s">
        <v>274</v>
      </c>
    </row>
    <row r="2071" s="15" customFormat="1">
      <c r="A2071" s="15"/>
      <c r="B2071" s="266"/>
      <c r="C2071" s="267"/>
      <c r="D2071" s="245" t="s">
        <v>283</v>
      </c>
      <c r="E2071" s="268" t="s">
        <v>1</v>
      </c>
      <c r="F2071" s="269" t="s">
        <v>286</v>
      </c>
      <c r="G2071" s="267"/>
      <c r="H2071" s="270">
        <v>1</v>
      </c>
      <c r="I2071" s="271"/>
      <c r="J2071" s="267"/>
      <c r="K2071" s="267"/>
      <c r="L2071" s="272"/>
      <c r="M2071" s="273"/>
      <c r="N2071" s="274"/>
      <c r="O2071" s="274"/>
      <c r="P2071" s="274"/>
      <c r="Q2071" s="274"/>
      <c r="R2071" s="274"/>
      <c r="S2071" s="274"/>
      <c r="T2071" s="27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76" t="s">
        <v>283</v>
      </c>
      <c r="AU2071" s="276" t="s">
        <v>85</v>
      </c>
      <c r="AV2071" s="15" t="s">
        <v>281</v>
      </c>
      <c r="AW2071" s="15" t="s">
        <v>32</v>
      </c>
      <c r="AX2071" s="15" t="s">
        <v>83</v>
      </c>
      <c r="AY2071" s="276" t="s">
        <v>274</v>
      </c>
    </row>
    <row r="2072" s="2" customFormat="1" ht="24.15" customHeight="1">
      <c r="A2072" s="39"/>
      <c r="B2072" s="40"/>
      <c r="C2072" s="287" t="s">
        <v>2479</v>
      </c>
      <c r="D2072" s="287" t="s">
        <v>385</v>
      </c>
      <c r="E2072" s="288" t="s">
        <v>2480</v>
      </c>
      <c r="F2072" s="289" t="s">
        <v>2481</v>
      </c>
      <c r="G2072" s="290" t="s">
        <v>2064</v>
      </c>
      <c r="H2072" s="291">
        <v>1</v>
      </c>
      <c r="I2072" s="292"/>
      <c r="J2072" s="293">
        <f>ROUND(I2072*H2072,2)</f>
        <v>0</v>
      </c>
      <c r="K2072" s="289" t="s">
        <v>1</v>
      </c>
      <c r="L2072" s="294"/>
      <c r="M2072" s="295" t="s">
        <v>1</v>
      </c>
      <c r="N2072" s="296" t="s">
        <v>41</v>
      </c>
      <c r="O2072" s="92"/>
      <c r="P2072" s="239">
        <f>O2072*H2072</f>
        <v>0</v>
      </c>
      <c r="Q2072" s="239">
        <v>0</v>
      </c>
      <c r="R2072" s="239">
        <f>Q2072*H2072</f>
        <v>0</v>
      </c>
      <c r="S2072" s="239">
        <v>0</v>
      </c>
      <c r="T2072" s="240">
        <f>S2072*H2072</f>
        <v>0</v>
      </c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R2072" s="241" t="s">
        <v>510</v>
      </c>
      <c r="AT2072" s="241" t="s">
        <v>385</v>
      </c>
      <c r="AU2072" s="241" t="s">
        <v>85</v>
      </c>
      <c r="AY2072" s="18" t="s">
        <v>274</v>
      </c>
      <c r="BE2072" s="242">
        <f>IF(N2072="základní",J2072,0)</f>
        <v>0</v>
      </c>
      <c r="BF2072" s="242">
        <f>IF(N2072="snížená",J2072,0)</f>
        <v>0</v>
      </c>
      <c r="BG2072" s="242">
        <f>IF(N2072="zákl. přenesená",J2072,0)</f>
        <v>0</v>
      </c>
      <c r="BH2072" s="242">
        <f>IF(N2072="sníž. přenesená",J2072,0)</f>
        <v>0</v>
      </c>
      <c r="BI2072" s="242">
        <f>IF(N2072="nulová",J2072,0)</f>
        <v>0</v>
      </c>
      <c r="BJ2072" s="18" t="s">
        <v>83</v>
      </c>
      <c r="BK2072" s="242">
        <f>ROUND(I2072*H2072,2)</f>
        <v>0</v>
      </c>
      <c r="BL2072" s="18" t="s">
        <v>379</v>
      </c>
      <c r="BM2072" s="241" t="s">
        <v>2482</v>
      </c>
    </row>
    <row r="2073" s="2" customFormat="1" ht="24.15" customHeight="1">
      <c r="A2073" s="39"/>
      <c r="B2073" s="40"/>
      <c r="C2073" s="230" t="s">
        <v>2483</v>
      </c>
      <c r="D2073" s="230" t="s">
        <v>276</v>
      </c>
      <c r="E2073" s="231" t="s">
        <v>2484</v>
      </c>
      <c r="F2073" s="232" t="s">
        <v>2485</v>
      </c>
      <c r="G2073" s="233" t="s">
        <v>604</v>
      </c>
      <c r="H2073" s="234">
        <v>27</v>
      </c>
      <c r="I2073" s="235"/>
      <c r="J2073" s="236">
        <f>ROUND(I2073*H2073,2)</f>
        <v>0</v>
      </c>
      <c r="K2073" s="232" t="s">
        <v>280</v>
      </c>
      <c r="L2073" s="45"/>
      <c r="M2073" s="237" t="s">
        <v>1</v>
      </c>
      <c r="N2073" s="238" t="s">
        <v>41</v>
      </c>
      <c r="O2073" s="92"/>
      <c r="P2073" s="239">
        <f>O2073*H2073</f>
        <v>0</v>
      </c>
      <c r="Q2073" s="239">
        <v>0</v>
      </c>
      <c r="R2073" s="239">
        <f>Q2073*H2073</f>
        <v>0</v>
      </c>
      <c r="S2073" s="239">
        <v>0</v>
      </c>
      <c r="T2073" s="240">
        <f>S2073*H2073</f>
        <v>0</v>
      </c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R2073" s="241" t="s">
        <v>379</v>
      </c>
      <c r="AT2073" s="241" t="s">
        <v>276</v>
      </c>
      <c r="AU2073" s="241" t="s">
        <v>85</v>
      </c>
      <c r="AY2073" s="18" t="s">
        <v>274</v>
      </c>
      <c r="BE2073" s="242">
        <f>IF(N2073="základní",J2073,0)</f>
        <v>0</v>
      </c>
      <c r="BF2073" s="242">
        <f>IF(N2073="snížená",J2073,0)</f>
        <v>0</v>
      </c>
      <c r="BG2073" s="242">
        <f>IF(N2073="zákl. přenesená",J2073,0)</f>
        <v>0</v>
      </c>
      <c r="BH2073" s="242">
        <f>IF(N2073="sníž. přenesená",J2073,0)</f>
        <v>0</v>
      </c>
      <c r="BI2073" s="242">
        <f>IF(N2073="nulová",J2073,0)</f>
        <v>0</v>
      </c>
      <c r="BJ2073" s="18" t="s">
        <v>83</v>
      </c>
      <c r="BK2073" s="242">
        <f>ROUND(I2073*H2073,2)</f>
        <v>0</v>
      </c>
      <c r="BL2073" s="18" t="s">
        <v>379</v>
      </c>
      <c r="BM2073" s="241" t="s">
        <v>2486</v>
      </c>
    </row>
    <row r="2074" s="13" customFormat="1">
      <c r="A2074" s="13"/>
      <c r="B2074" s="243"/>
      <c r="C2074" s="244"/>
      <c r="D2074" s="245" t="s">
        <v>283</v>
      </c>
      <c r="E2074" s="246" t="s">
        <v>1</v>
      </c>
      <c r="F2074" s="247" t="s">
        <v>2487</v>
      </c>
      <c r="G2074" s="244"/>
      <c r="H2074" s="248">
        <v>27</v>
      </c>
      <c r="I2074" s="249"/>
      <c r="J2074" s="244"/>
      <c r="K2074" s="244"/>
      <c r="L2074" s="250"/>
      <c r="M2074" s="251"/>
      <c r="N2074" s="252"/>
      <c r="O2074" s="252"/>
      <c r="P2074" s="252"/>
      <c r="Q2074" s="252"/>
      <c r="R2074" s="252"/>
      <c r="S2074" s="252"/>
      <c r="T2074" s="25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4" t="s">
        <v>283</v>
      </c>
      <c r="AU2074" s="254" t="s">
        <v>85</v>
      </c>
      <c r="AV2074" s="13" t="s">
        <v>85</v>
      </c>
      <c r="AW2074" s="13" t="s">
        <v>32</v>
      </c>
      <c r="AX2074" s="13" t="s">
        <v>76</v>
      </c>
      <c r="AY2074" s="254" t="s">
        <v>274</v>
      </c>
    </row>
    <row r="2075" s="14" customFormat="1">
      <c r="A2075" s="14"/>
      <c r="B2075" s="255"/>
      <c r="C2075" s="256"/>
      <c r="D2075" s="245" t="s">
        <v>283</v>
      </c>
      <c r="E2075" s="257" t="s">
        <v>1</v>
      </c>
      <c r="F2075" s="258" t="s">
        <v>285</v>
      </c>
      <c r="G2075" s="256"/>
      <c r="H2075" s="259">
        <v>27</v>
      </c>
      <c r="I2075" s="260"/>
      <c r="J2075" s="256"/>
      <c r="K2075" s="256"/>
      <c r="L2075" s="261"/>
      <c r="M2075" s="262"/>
      <c r="N2075" s="263"/>
      <c r="O2075" s="263"/>
      <c r="P2075" s="263"/>
      <c r="Q2075" s="263"/>
      <c r="R2075" s="263"/>
      <c r="S2075" s="263"/>
      <c r="T2075" s="26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65" t="s">
        <v>283</v>
      </c>
      <c r="AU2075" s="265" t="s">
        <v>85</v>
      </c>
      <c r="AV2075" s="14" t="s">
        <v>106</v>
      </c>
      <c r="AW2075" s="14" t="s">
        <v>32</v>
      </c>
      <c r="AX2075" s="14" t="s">
        <v>76</v>
      </c>
      <c r="AY2075" s="265" t="s">
        <v>274</v>
      </c>
    </row>
    <row r="2076" s="15" customFormat="1">
      <c r="A2076" s="15"/>
      <c r="B2076" s="266"/>
      <c r="C2076" s="267"/>
      <c r="D2076" s="245" t="s">
        <v>283</v>
      </c>
      <c r="E2076" s="268" t="s">
        <v>1</v>
      </c>
      <c r="F2076" s="269" t="s">
        <v>286</v>
      </c>
      <c r="G2076" s="267"/>
      <c r="H2076" s="270">
        <v>27</v>
      </c>
      <c r="I2076" s="271"/>
      <c r="J2076" s="267"/>
      <c r="K2076" s="267"/>
      <c r="L2076" s="272"/>
      <c r="M2076" s="273"/>
      <c r="N2076" s="274"/>
      <c r="O2076" s="274"/>
      <c r="P2076" s="274"/>
      <c r="Q2076" s="274"/>
      <c r="R2076" s="274"/>
      <c r="S2076" s="274"/>
      <c r="T2076" s="27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76" t="s">
        <v>283</v>
      </c>
      <c r="AU2076" s="276" t="s">
        <v>85</v>
      </c>
      <c r="AV2076" s="15" t="s">
        <v>281</v>
      </c>
      <c r="AW2076" s="15" t="s">
        <v>32</v>
      </c>
      <c r="AX2076" s="15" t="s">
        <v>83</v>
      </c>
      <c r="AY2076" s="276" t="s">
        <v>274</v>
      </c>
    </row>
    <row r="2077" s="2" customFormat="1" ht="24.15" customHeight="1">
      <c r="A2077" s="39"/>
      <c r="B2077" s="40"/>
      <c r="C2077" s="287" t="s">
        <v>2488</v>
      </c>
      <c r="D2077" s="287" t="s">
        <v>385</v>
      </c>
      <c r="E2077" s="288" t="s">
        <v>2489</v>
      </c>
      <c r="F2077" s="289" t="s">
        <v>2490</v>
      </c>
      <c r="G2077" s="290" t="s">
        <v>604</v>
      </c>
      <c r="H2077" s="291">
        <v>17</v>
      </c>
      <c r="I2077" s="292"/>
      <c r="J2077" s="293">
        <f>ROUND(I2077*H2077,2)</f>
        <v>0</v>
      </c>
      <c r="K2077" s="289" t="s">
        <v>1</v>
      </c>
      <c r="L2077" s="294"/>
      <c r="M2077" s="295" t="s">
        <v>1</v>
      </c>
      <c r="N2077" s="296" t="s">
        <v>41</v>
      </c>
      <c r="O2077" s="92"/>
      <c r="P2077" s="239">
        <f>O2077*H2077</f>
        <v>0</v>
      </c>
      <c r="Q2077" s="239">
        <v>0.0041000000000000003</v>
      </c>
      <c r="R2077" s="239">
        <f>Q2077*H2077</f>
        <v>0.069700000000000012</v>
      </c>
      <c r="S2077" s="239">
        <v>0</v>
      </c>
      <c r="T2077" s="240">
        <f>S2077*H2077</f>
        <v>0</v>
      </c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R2077" s="241" t="s">
        <v>510</v>
      </c>
      <c r="AT2077" s="241" t="s">
        <v>385</v>
      </c>
      <c r="AU2077" s="241" t="s">
        <v>85</v>
      </c>
      <c r="AY2077" s="18" t="s">
        <v>274</v>
      </c>
      <c r="BE2077" s="242">
        <f>IF(N2077="základní",J2077,0)</f>
        <v>0</v>
      </c>
      <c r="BF2077" s="242">
        <f>IF(N2077="snížená",J2077,0)</f>
        <v>0</v>
      </c>
      <c r="BG2077" s="242">
        <f>IF(N2077="zákl. přenesená",J2077,0)</f>
        <v>0</v>
      </c>
      <c r="BH2077" s="242">
        <f>IF(N2077="sníž. přenesená",J2077,0)</f>
        <v>0</v>
      </c>
      <c r="BI2077" s="242">
        <f>IF(N2077="nulová",J2077,0)</f>
        <v>0</v>
      </c>
      <c r="BJ2077" s="18" t="s">
        <v>83</v>
      </c>
      <c r="BK2077" s="242">
        <f>ROUND(I2077*H2077,2)</f>
        <v>0</v>
      </c>
      <c r="BL2077" s="18" t="s">
        <v>379</v>
      </c>
      <c r="BM2077" s="241" t="s">
        <v>2491</v>
      </c>
    </row>
    <row r="2078" s="2" customFormat="1" ht="24.15" customHeight="1">
      <c r="A2078" s="39"/>
      <c r="B2078" s="40"/>
      <c r="C2078" s="287" t="s">
        <v>2492</v>
      </c>
      <c r="D2078" s="287" t="s">
        <v>385</v>
      </c>
      <c r="E2078" s="288" t="s">
        <v>2493</v>
      </c>
      <c r="F2078" s="289" t="s">
        <v>2494</v>
      </c>
      <c r="G2078" s="290" t="s">
        <v>604</v>
      </c>
      <c r="H2078" s="291">
        <v>10</v>
      </c>
      <c r="I2078" s="292"/>
      <c r="J2078" s="293">
        <f>ROUND(I2078*H2078,2)</f>
        <v>0</v>
      </c>
      <c r="K2078" s="289" t="s">
        <v>1</v>
      </c>
      <c r="L2078" s="294"/>
      <c r="M2078" s="295" t="s">
        <v>1</v>
      </c>
      <c r="N2078" s="296" t="s">
        <v>41</v>
      </c>
      <c r="O2078" s="92"/>
      <c r="P2078" s="239">
        <f>O2078*H2078</f>
        <v>0</v>
      </c>
      <c r="Q2078" s="239">
        <v>0.0041000000000000003</v>
      </c>
      <c r="R2078" s="239">
        <f>Q2078*H2078</f>
        <v>0.041000000000000002</v>
      </c>
      <c r="S2078" s="239">
        <v>0</v>
      </c>
      <c r="T2078" s="240">
        <f>S2078*H2078</f>
        <v>0</v>
      </c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39"/>
      <c r="AE2078" s="39"/>
      <c r="AR2078" s="241" t="s">
        <v>510</v>
      </c>
      <c r="AT2078" s="241" t="s">
        <v>385</v>
      </c>
      <c r="AU2078" s="241" t="s">
        <v>85</v>
      </c>
      <c r="AY2078" s="18" t="s">
        <v>274</v>
      </c>
      <c r="BE2078" s="242">
        <f>IF(N2078="základní",J2078,0)</f>
        <v>0</v>
      </c>
      <c r="BF2078" s="242">
        <f>IF(N2078="snížená",J2078,0)</f>
        <v>0</v>
      </c>
      <c r="BG2078" s="242">
        <f>IF(N2078="zákl. přenesená",J2078,0)</f>
        <v>0</v>
      </c>
      <c r="BH2078" s="242">
        <f>IF(N2078="sníž. přenesená",J2078,0)</f>
        <v>0</v>
      </c>
      <c r="BI2078" s="242">
        <f>IF(N2078="nulová",J2078,0)</f>
        <v>0</v>
      </c>
      <c r="BJ2078" s="18" t="s">
        <v>83</v>
      </c>
      <c r="BK2078" s="242">
        <f>ROUND(I2078*H2078,2)</f>
        <v>0</v>
      </c>
      <c r="BL2078" s="18" t="s">
        <v>379</v>
      </c>
      <c r="BM2078" s="241" t="s">
        <v>2495</v>
      </c>
    </row>
    <row r="2079" s="2" customFormat="1" ht="37.8" customHeight="1">
      <c r="A2079" s="39"/>
      <c r="B2079" s="40"/>
      <c r="C2079" s="230" t="s">
        <v>2496</v>
      </c>
      <c r="D2079" s="230" t="s">
        <v>276</v>
      </c>
      <c r="E2079" s="231" t="s">
        <v>2497</v>
      </c>
      <c r="F2079" s="232" t="s">
        <v>2498</v>
      </c>
      <c r="G2079" s="233" t="s">
        <v>591</v>
      </c>
      <c r="H2079" s="234">
        <v>1</v>
      </c>
      <c r="I2079" s="235"/>
      <c r="J2079" s="236">
        <f>ROUND(I2079*H2079,2)</f>
        <v>0</v>
      </c>
      <c r="K2079" s="232" t="s">
        <v>280</v>
      </c>
      <c r="L2079" s="45"/>
      <c r="M2079" s="237" t="s">
        <v>1</v>
      </c>
      <c r="N2079" s="238" t="s">
        <v>41</v>
      </c>
      <c r="O2079" s="92"/>
      <c r="P2079" s="239">
        <f>O2079*H2079</f>
        <v>0</v>
      </c>
      <c r="Q2079" s="239">
        <v>0</v>
      </c>
      <c r="R2079" s="239">
        <f>Q2079*H2079</f>
        <v>0</v>
      </c>
      <c r="S2079" s="239">
        <v>0</v>
      </c>
      <c r="T2079" s="240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41" t="s">
        <v>379</v>
      </c>
      <c r="AT2079" s="241" t="s">
        <v>276</v>
      </c>
      <c r="AU2079" s="241" t="s">
        <v>85</v>
      </c>
      <c r="AY2079" s="18" t="s">
        <v>274</v>
      </c>
      <c r="BE2079" s="242">
        <f>IF(N2079="základní",J2079,0)</f>
        <v>0</v>
      </c>
      <c r="BF2079" s="242">
        <f>IF(N2079="snížená",J2079,0)</f>
        <v>0</v>
      </c>
      <c r="BG2079" s="242">
        <f>IF(N2079="zákl. přenesená",J2079,0)</f>
        <v>0</v>
      </c>
      <c r="BH2079" s="242">
        <f>IF(N2079="sníž. přenesená",J2079,0)</f>
        <v>0</v>
      </c>
      <c r="BI2079" s="242">
        <f>IF(N2079="nulová",J2079,0)</f>
        <v>0</v>
      </c>
      <c r="BJ2079" s="18" t="s">
        <v>83</v>
      </c>
      <c r="BK2079" s="242">
        <f>ROUND(I2079*H2079,2)</f>
        <v>0</v>
      </c>
      <c r="BL2079" s="18" t="s">
        <v>379</v>
      </c>
      <c r="BM2079" s="241" t="s">
        <v>2499</v>
      </c>
    </row>
    <row r="2080" s="2" customFormat="1" ht="16.5" customHeight="1">
      <c r="A2080" s="39"/>
      <c r="B2080" s="40"/>
      <c r="C2080" s="287" t="s">
        <v>2500</v>
      </c>
      <c r="D2080" s="287" t="s">
        <v>385</v>
      </c>
      <c r="E2080" s="288" t="s">
        <v>2501</v>
      </c>
      <c r="F2080" s="289" t="s">
        <v>2502</v>
      </c>
      <c r="G2080" s="290" t="s">
        <v>591</v>
      </c>
      <c r="H2080" s="291">
        <v>1</v>
      </c>
      <c r="I2080" s="292"/>
      <c r="J2080" s="293">
        <f>ROUND(I2080*H2080,2)</f>
        <v>0</v>
      </c>
      <c r="K2080" s="289" t="s">
        <v>1</v>
      </c>
      <c r="L2080" s="294"/>
      <c r="M2080" s="295" t="s">
        <v>1</v>
      </c>
      <c r="N2080" s="296" t="s">
        <v>41</v>
      </c>
      <c r="O2080" s="92"/>
      <c r="P2080" s="239">
        <f>O2080*H2080</f>
        <v>0</v>
      </c>
      <c r="Q2080" s="239">
        <v>0</v>
      </c>
      <c r="R2080" s="239">
        <f>Q2080*H2080</f>
        <v>0</v>
      </c>
      <c r="S2080" s="239">
        <v>0</v>
      </c>
      <c r="T2080" s="240">
        <f>S2080*H2080</f>
        <v>0</v>
      </c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R2080" s="241" t="s">
        <v>510</v>
      </c>
      <c r="AT2080" s="241" t="s">
        <v>385</v>
      </c>
      <c r="AU2080" s="241" t="s">
        <v>85</v>
      </c>
      <c r="AY2080" s="18" t="s">
        <v>274</v>
      </c>
      <c r="BE2080" s="242">
        <f>IF(N2080="základní",J2080,0)</f>
        <v>0</v>
      </c>
      <c r="BF2080" s="242">
        <f>IF(N2080="snížená",J2080,0)</f>
        <v>0</v>
      </c>
      <c r="BG2080" s="242">
        <f>IF(N2080="zákl. přenesená",J2080,0)</f>
        <v>0</v>
      </c>
      <c r="BH2080" s="242">
        <f>IF(N2080="sníž. přenesená",J2080,0)</f>
        <v>0</v>
      </c>
      <c r="BI2080" s="242">
        <f>IF(N2080="nulová",J2080,0)</f>
        <v>0</v>
      </c>
      <c r="BJ2080" s="18" t="s">
        <v>83</v>
      </c>
      <c r="BK2080" s="242">
        <f>ROUND(I2080*H2080,2)</f>
        <v>0</v>
      </c>
      <c r="BL2080" s="18" t="s">
        <v>379</v>
      </c>
      <c r="BM2080" s="241" t="s">
        <v>2503</v>
      </c>
    </row>
    <row r="2081" s="2" customFormat="1" ht="24.15" customHeight="1">
      <c r="A2081" s="39"/>
      <c r="B2081" s="40"/>
      <c r="C2081" s="230" t="s">
        <v>2504</v>
      </c>
      <c r="D2081" s="230" t="s">
        <v>276</v>
      </c>
      <c r="E2081" s="231" t="s">
        <v>2505</v>
      </c>
      <c r="F2081" s="232" t="s">
        <v>2506</v>
      </c>
      <c r="G2081" s="233" t="s">
        <v>604</v>
      </c>
      <c r="H2081" s="234">
        <v>2</v>
      </c>
      <c r="I2081" s="235"/>
      <c r="J2081" s="236">
        <f>ROUND(I2081*H2081,2)</f>
        <v>0</v>
      </c>
      <c r="K2081" s="232" t="s">
        <v>280</v>
      </c>
      <c r="L2081" s="45"/>
      <c r="M2081" s="237" t="s">
        <v>1</v>
      </c>
      <c r="N2081" s="238" t="s">
        <v>41</v>
      </c>
      <c r="O2081" s="92"/>
      <c r="P2081" s="239">
        <f>O2081*H2081</f>
        <v>0</v>
      </c>
      <c r="Q2081" s="239">
        <v>0</v>
      </c>
      <c r="R2081" s="239">
        <f>Q2081*H2081</f>
        <v>0</v>
      </c>
      <c r="S2081" s="239">
        <v>0</v>
      </c>
      <c r="T2081" s="240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41" t="s">
        <v>379</v>
      </c>
      <c r="AT2081" s="241" t="s">
        <v>276</v>
      </c>
      <c r="AU2081" s="241" t="s">
        <v>85</v>
      </c>
      <c r="AY2081" s="18" t="s">
        <v>274</v>
      </c>
      <c r="BE2081" s="242">
        <f>IF(N2081="základní",J2081,0)</f>
        <v>0</v>
      </c>
      <c r="BF2081" s="242">
        <f>IF(N2081="snížená",J2081,0)</f>
        <v>0</v>
      </c>
      <c r="BG2081" s="242">
        <f>IF(N2081="zákl. přenesená",J2081,0)</f>
        <v>0</v>
      </c>
      <c r="BH2081" s="242">
        <f>IF(N2081="sníž. přenesená",J2081,0)</f>
        <v>0</v>
      </c>
      <c r="BI2081" s="242">
        <f>IF(N2081="nulová",J2081,0)</f>
        <v>0</v>
      </c>
      <c r="BJ2081" s="18" t="s">
        <v>83</v>
      </c>
      <c r="BK2081" s="242">
        <f>ROUND(I2081*H2081,2)</f>
        <v>0</v>
      </c>
      <c r="BL2081" s="18" t="s">
        <v>379</v>
      </c>
      <c r="BM2081" s="241" t="s">
        <v>2507</v>
      </c>
    </row>
    <row r="2082" s="2" customFormat="1" ht="33" customHeight="1">
      <c r="A2082" s="39"/>
      <c r="B2082" s="40"/>
      <c r="C2082" s="287" t="s">
        <v>2508</v>
      </c>
      <c r="D2082" s="287" t="s">
        <v>385</v>
      </c>
      <c r="E2082" s="288" t="s">
        <v>2509</v>
      </c>
      <c r="F2082" s="289" t="s">
        <v>2510</v>
      </c>
      <c r="G2082" s="290" t="s">
        <v>398</v>
      </c>
      <c r="H2082" s="291">
        <v>185</v>
      </c>
      <c r="I2082" s="292"/>
      <c r="J2082" s="293">
        <f>ROUND(I2082*H2082,2)</f>
        <v>0</v>
      </c>
      <c r="K2082" s="289" t="s">
        <v>280</v>
      </c>
      <c r="L2082" s="294"/>
      <c r="M2082" s="295" t="s">
        <v>1</v>
      </c>
      <c r="N2082" s="296" t="s">
        <v>41</v>
      </c>
      <c r="O2082" s="92"/>
      <c r="P2082" s="239">
        <f>O2082*H2082</f>
        <v>0</v>
      </c>
      <c r="Q2082" s="239">
        <v>0.00024000000000000001</v>
      </c>
      <c r="R2082" s="239">
        <f>Q2082*H2082</f>
        <v>0.044400000000000002</v>
      </c>
      <c r="S2082" s="239">
        <v>0</v>
      </c>
      <c r="T2082" s="240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41" t="s">
        <v>510</v>
      </c>
      <c r="AT2082" s="241" t="s">
        <v>385</v>
      </c>
      <c r="AU2082" s="241" t="s">
        <v>85</v>
      </c>
      <c r="AY2082" s="18" t="s">
        <v>274</v>
      </c>
      <c r="BE2082" s="242">
        <f>IF(N2082="základní",J2082,0)</f>
        <v>0</v>
      </c>
      <c r="BF2082" s="242">
        <f>IF(N2082="snížená",J2082,0)</f>
        <v>0</v>
      </c>
      <c r="BG2082" s="242">
        <f>IF(N2082="zákl. přenesená",J2082,0)</f>
        <v>0</v>
      </c>
      <c r="BH2082" s="242">
        <f>IF(N2082="sníž. přenesená",J2082,0)</f>
        <v>0</v>
      </c>
      <c r="BI2082" s="242">
        <f>IF(N2082="nulová",J2082,0)</f>
        <v>0</v>
      </c>
      <c r="BJ2082" s="18" t="s">
        <v>83</v>
      </c>
      <c r="BK2082" s="242">
        <f>ROUND(I2082*H2082,2)</f>
        <v>0</v>
      </c>
      <c r="BL2082" s="18" t="s">
        <v>379</v>
      </c>
      <c r="BM2082" s="241" t="s">
        <v>2511</v>
      </c>
    </row>
    <row r="2083" s="13" customFormat="1">
      <c r="A2083" s="13"/>
      <c r="B2083" s="243"/>
      <c r="C2083" s="244"/>
      <c r="D2083" s="245" t="s">
        <v>283</v>
      </c>
      <c r="E2083" s="246" t="s">
        <v>1</v>
      </c>
      <c r="F2083" s="247" t="s">
        <v>1569</v>
      </c>
      <c r="G2083" s="244"/>
      <c r="H2083" s="248">
        <v>185</v>
      </c>
      <c r="I2083" s="249"/>
      <c r="J2083" s="244"/>
      <c r="K2083" s="244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4" t="s">
        <v>283</v>
      </c>
      <c r="AU2083" s="254" t="s">
        <v>85</v>
      </c>
      <c r="AV2083" s="13" t="s">
        <v>85</v>
      </c>
      <c r="AW2083" s="13" t="s">
        <v>32</v>
      </c>
      <c r="AX2083" s="13" t="s">
        <v>76</v>
      </c>
      <c r="AY2083" s="254" t="s">
        <v>274</v>
      </c>
    </row>
    <row r="2084" s="14" customFormat="1">
      <c r="A2084" s="14"/>
      <c r="B2084" s="255"/>
      <c r="C2084" s="256"/>
      <c r="D2084" s="245" t="s">
        <v>283</v>
      </c>
      <c r="E2084" s="257" t="s">
        <v>1</v>
      </c>
      <c r="F2084" s="258" t="s">
        <v>285</v>
      </c>
      <c r="G2084" s="256"/>
      <c r="H2084" s="259">
        <v>185</v>
      </c>
      <c r="I2084" s="260"/>
      <c r="J2084" s="256"/>
      <c r="K2084" s="256"/>
      <c r="L2084" s="261"/>
      <c r="M2084" s="262"/>
      <c r="N2084" s="263"/>
      <c r="O2084" s="263"/>
      <c r="P2084" s="263"/>
      <c r="Q2084" s="263"/>
      <c r="R2084" s="263"/>
      <c r="S2084" s="263"/>
      <c r="T2084" s="26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65" t="s">
        <v>283</v>
      </c>
      <c r="AU2084" s="265" t="s">
        <v>85</v>
      </c>
      <c r="AV2084" s="14" t="s">
        <v>106</v>
      </c>
      <c r="AW2084" s="14" t="s">
        <v>32</v>
      </c>
      <c r="AX2084" s="14" t="s">
        <v>76</v>
      </c>
      <c r="AY2084" s="265" t="s">
        <v>274</v>
      </c>
    </row>
    <row r="2085" s="15" customFormat="1">
      <c r="A2085" s="15"/>
      <c r="B2085" s="266"/>
      <c r="C2085" s="267"/>
      <c r="D2085" s="245" t="s">
        <v>283</v>
      </c>
      <c r="E2085" s="268" t="s">
        <v>1</v>
      </c>
      <c r="F2085" s="269" t="s">
        <v>286</v>
      </c>
      <c r="G2085" s="267"/>
      <c r="H2085" s="270">
        <v>185</v>
      </c>
      <c r="I2085" s="271"/>
      <c r="J2085" s="267"/>
      <c r="K2085" s="267"/>
      <c r="L2085" s="272"/>
      <c r="M2085" s="273"/>
      <c r="N2085" s="274"/>
      <c r="O2085" s="274"/>
      <c r="P2085" s="274"/>
      <c r="Q2085" s="274"/>
      <c r="R2085" s="274"/>
      <c r="S2085" s="274"/>
      <c r="T2085" s="27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76" t="s">
        <v>283</v>
      </c>
      <c r="AU2085" s="276" t="s">
        <v>85</v>
      </c>
      <c r="AV2085" s="15" t="s">
        <v>281</v>
      </c>
      <c r="AW2085" s="15" t="s">
        <v>32</v>
      </c>
      <c r="AX2085" s="15" t="s">
        <v>83</v>
      </c>
      <c r="AY2085" s="276" t="s">
        <v>274</v>
      </c>
    </row>
    <row r="2086" s="2" customFormat="1" ht="24.15" customHeight="1">
      <c r="A2086" s="39"/>
      <c r="B2086" s="40"/>
      <c r="C2086" s="230" t="s">
        <v>2512</v>
      </c>
      <c r="D2086" s="230" t="s">
        <v>276</v>
      </c>
      <c r="E2086" s="231" t="s">
        <v>2513</v>
      </c>
      <c r="F2086" s="232" t="s">
        <v>2514</v>
      </c>
      <c r="G2086" s="233" t="s">
        <v>604</v>
      </c>
      <c r="H2086" s="234">
        <v>1</v>
      </c>
      <c r="I2086" s="235"/>
      <c r="J2086" s="236">
        <f>ROUND(I2086*H2086,2)</f>
        <v>0</v>
      </c>
      <c r="K2086" s="232" t="s">
        <v>280</v>
      </c>
      <c r="L2086" s="45"/>
      <c r="M2086" s="237" t="s">
        <v>1</v>
      </c>
      <c r="N2086" s="238" t="s">
        <v>41</v>
      </c>
      <c r="O2086" s="92"/>
      <c r="P2086" s="239">
        <f>O2086*H2086</f>
        <v>0</v>
      </c>
      <c r="Q2086" s="239">
        <v>4.0000000000000003E-05</v>
      </c>
      <c r="R2086" s="239">
        <f>Q2086*H2086</f>
        <v>4.0000000000000003E-05</v>
      </c>
      <c r="S2086" s="239">
        <v>0</v>
      </c>
      <c r="T2086" s="240">
        <f>S2086*H2086</f>
        <v>0</v>
      </c>
      <c r="U2086" s="39"/>
      <c r="V2086" s="39"/>
      <c r="W2086" s="39"/>
      <c r="X2086" s="39"/>
      <c r="Y2086" s="39"/>
      <c r="Z2086" s="39"/>
      <c r="AA2086" s="39"/>
      <c r="AB2086" s="39"/>
      <c r="AC2086" s="39"/>
      <c r="AD2086" s="39"/>
      <c r="AE2086" s="39"/>
      <c r="AR2086" s="241" t="s">
        <v>379</v>
      </c>
      <c r="AT2086" s="241" t="s">
        <v>276</v>
      </c>
      <c r="AU2086" s="241" t="s">
        <v>85</v>
      </c>
      <c r="AY2086" s="18" t="s">
        <v>274</v>
      </c>
      <c r="BE2086" s="242">
        <f>IF(N2086="základní",J2086,0)</f>
        <v>0</v>
      </c>
      <c r="BF2086" s="242">
        <f>IF(N2086="snížená",J2086,0)</f>
        <v>0</v>
      </c>
      <c r="BG2086" s="242">
        <f>IF(N2086="zákl. přenesená",J2086,0)</f>
        <v>0</v>
      </c>
      <c r="BH2086" s="242">
        <f>IF(N2086="sníž. přenesená",J2086,0)</f>
        <v>0</v>
      </c>
      <c r="BI2086" s="242">
        <f>IF(N2086="nulová",J2086,0)</f>
        <v>0</v>
      </c>
      <c r="BJ2086" s="18" t="s">
        <v>83</v>
      </c>
      <c r="BK2086" s="242">
        <f>ROUND(I2086*H2086,2)</f>
        <v>0</v>
      </c>
      <c r="BL2086" s="18" t="s">
        <v>379</v>
      </c>
      <c r="BM2086" s="241" t="s">
        <v>2515</v>
      </c>
    </row>
    <row r="2087" s="13" customFormat="1">
      <c r="A2087" s="13"/>
      <c r="B2087" s="243"/>
      <c r="C2087" s="244"/>
      <c r="D2087" s="245" t="s">
        <v>283</v>
      </c>
      <c r="E2087" s="246" t="s">
        <v>1</v>
      </c>
      <c r="F2087" s="247" t="s">
        <v>2516</v>
      </c>
      <c r="G2087" s="244"/>
      <c r="H2087" s="248">
        <v>1</v>
      </c>
      <c r="I2087" s="249"/>
      <c r="J2087" s="244"/>
      <c r="K2087" s="244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4" t="s">
        <v>283</v>
      </c>
      <c r="AU2087" s="254" t="s">
        <v>85</v>
      </c>
      <c r="AV2087" s="13" t="s">
        <v>85</v>
      </c>
      <c r="AW2087" s="13" t="s">
        <v>32</v>
      </c>
      <c r="AX2087" s="13" t="s">
        <v>76</v>
      </c>
      <c r="AY2087" s="254" t="s">
        <v>274</v>
      </c>
    </row>
    <row r="2088" s="14" customFormat="1">
      <c r="A2088" s="14"/>
      <c r="B2088" s="255"/>
      <c r="C2088" s="256"/>
      <c r="D2088" s="245" t="s">
        <v>283</v>
      </c>
      <c r="E2088" s="257" t="s">
        <v>1</v>
      </c>
      <c r="F2088" s="258" t="s">
        <v>285</v>
      </c>
      <c r="G2088" s="256"/>
      <c r="H2088" s="259">
        <v>1</v>
      </c>
      <c r="I2088" s="260"/>
      <c r="J2088" s="256"/>
      <c r="K2088" s="256"/>
      <c r="L2088" s="261"/>
      <c r="M2088" s="262"/>
      <c r="N2088" s="263"/>
      <c r="O2088" s="263"/>
      <c r="P2088" s="263"/>
      <c r="Q2088" s="263"/>
      <c r="R2088" s="263"/>
      <c r="S2088" s="263"/>
      <c r="T2088" s="26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5" t="s">
        <v>283</v>
      </c>
      <c r="AU2088" s="265" t="s">
        <v>85</v>
      </c>
      <c r="AV2088" s="14" t="s">
        <v>106</v>
      </c>
      <c r="AW2088" s="14" t="s">
        <v>32</v>
      </c>
      <c r="AX2088" s="14" t="s">
        <v>76</v>
      </c>
      <c r="AY2088" s="265" t="s">
        <v>274</v>
      </c>
    </row>
    <row r="2089" s="15" customFormat="1">
      <c r="A2089" s="15"/>
      <c r="B2089" s="266"/>
      <c r="C2089" s="267"/>
      <c r="D2089" s="245" t="s">
        <v>283</v>
      </c>
      <c r="E2089" s="268" t="s">
        <v>1</v>
      </c>
      <c r="F2089" s="269" t="s">
        <v>286</v>
      </c>
      <c r="G2089" s="267"/>
      <c r="H2089" s="270">
        <v>1</v>
      </c>
      <c r="I2089" s="271"/>
      <c r="J2089" s="267"/>
      <c r="K2089" s="267"/>
      <c r="L2089" s="272"/>
      <c r="M2089" s="273"/>
      <c r="N2089" s="274"/>
      <c r="O2089" s="274"/>
      <c r="P2089" s="274"/>
      <c r="Q2089" s="274"/>
      <c r="R2089" s="274"/>
      <c r="S2089" s="274"/>
      <c r="T2089" s="27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76" t="s">
        <v>283</v>
      </c>
      <c r="AU2089" s="276" t="s">
        <v>85</v>
      </c>
      <c r="AV2089" s="15" t="s">
        <v>281</v>
      </c>
      <c r="AW2089" s="15" t="s">
        <v>32</v>
      </c>
      <c r="AX2089" s="15" t="s">
        <v>83</v>
      </c>
      <c r="AY2089" s="276" t="s">
        <v>274</v>
      </c>
    </row>
    <row r="2090" s="2" customFormat="1" ht="16.5" customHeight="1">
      <c r="A2090" s="39"/>
      <c r="B2090" s="40"/>
      <c r="C2090" s="287" t="s">
        <v>2517</v>
      </c>
      <c r="D2090" s="287" t="s">
        <v>385</v>
      </c>
      <c r="E2090" s="288" t="s">
        <v>2518</v>
      </c>
      <c r="F2090" s="289" t="s">
        <v>2519</v>
      </c>
      <c r="G2090" s="290" t="s">
        <v>2064</v>
      </c>
      <c r="H2090" s="291">
        <v>1</v>
      </c>
      <c r="I2090" s="292"/>
      <c r="J2090" s="293">
        <f>ROUND(I2090*H2090,2)</f>
        <v>0</v>
      </c>
      <c r="K2090" s="289" t="s">
        <v>1</v>
      </c>
      <c r="L2090" s="294"/>
      <c r="M2090" s="295" t="s">
        <v>1</v>
      </c>
      <c r="N2090" s="296" t="s">
        <v>41</v>
      </c>
      <c r="O2090" s="92"/>
      <c r="P2090" s="239">
        <f>O2090*H2090</f>
        <v>0</v>
      </c>
      <c r="Q2090" s="239">
        <v>0</v>
      </c>
      <c r="R2090" s="239">
        <f>Q2090*H2090</f>
        <v>0</v>
      </c>
      <c r="S2090" s="239">
        <v>0</v>
      </c>
      <c r="T2090" s="240">
        <f>S2090*H2090</f>
        <v>0</v>
      </c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R2090" s="241" t="s">
        <v>510</v>
      </c>
      <c r="AT2090" s="241" t="s">
        <v>385</v>
      </c>
      <c r="AU2090" s="241" t="s">
        <v>85</v>
      </c>
      <c r="AY2090" s="18" t="s">
        <v>274</v>
      </c>
      <c r="BE2090" s="242">
        <f>IF(N2090="základní",J2090,0)</f>
        <v>0</v>
      </c>
      <c r="BF2090" s="242">
        <f>IF(N2090="snížená",J2090,0)</f>
        <v>0</v>
      </c>
      <c r="BG2090" s="242">
        <f>IF(N2090="zákl. přenesená",J2090,0)</f>
        <v>0</v>
      </c>
      <c r="BH2090" s="242">
        <f>IF(N2090="sníž. přenesená",J2090,0)</f>
        <v>0</v>
      </c>
      <c r="BI2090" s="242">
        <f>IF(N2090="nulová",J2090,0)</f>
        <v>0</v>
      </c>
      <c r="BJ2090" s="18" t="s">
        <v>83</v>
      </c>
      <c r="BK2090" s="242">
        <f>ROUND(I2090*H2090,2)</f>
        <v>0</v>
      </c>
      <c r="BL2090" s="18" t="s">
        <v>379</v>
      </c>
      <c r="BM2090" s="241" t="s">
        <v>2520</v>
      </c>
    </row>
    <row r="2091" s="2" customFormat="1" ht="33" customHeight="1">
      <c r="A2091" s="39"/>
      <c r="B2091" s="40"/>
      <c r="C2091" s="230" t="s">
        <v>2521</v>
      </c>
      <c r="D2091" s="230" t="s">
        <v>276</v>
      </c>
      <c r="E2091" s="231" t="s">
        <v>2522</v>
      </c>
      <c r="F2091" s="232" t="s">
        <v>2523</v>
      </c>
      <c r="G2091" s="233" t="s">
        <v>604</v>
      </c>
      <c r="H2091" s="234">
        <v>1</v>
      </c>
      <c r="I2091" s="235"/>
      <c r="J2091" s="236">
        <f>ROUND(I2091*H2091,2)</f>
        <v>0</v>
      </c>
      <c r="K2091" s="232" t="s">
        <v>1</v>
      </c>
      <c r="L2091" s="45"/>
      <c r="M2091" s="237" t="s">
        <v>1</v>
      </c>
      <c r="N2091" s="238" t="s">
        <v>41</v>
      </c>
      <c r="O2091" s="92"/>
      <c r="P2091" s="239">
        <f>O2091*H2091</f>
        <v>0</v>
      </c>
      <c r="Q2091" s="239">
        <v>5.0000000000000002E-05</v>
      </c>
      <c r="R2091" s="239">
        <f>Q2091*H2091</f>
        <v>5.0000000000000002E-05</v>
      </c>
      <c r="S2091" s="239">
        <v>0</v>
      </c>
      <c r="T2091" s="240">
        <f>S2091*H2091</f>
        <v>0</v>
      </c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R2091" s="241" t="s">
        <v>379</v>
      </c>
      <c r="AT2091" s="241" t="s">
        <v>276</v>
      </c>
      <c r="AU2091" s="241" t="s">
        <v>85</v>
      </c>
      <c r="AY2091" s="18" t="s">
        <v>274</v>
      </c>
      <c r="BE2091" s="242">
        <f>IF(N2091="základní",J2091,0)</f>
        <v>0</v>
      </c>
      <c r="BF2091" s="242">
        <f>IF(N2091="snížená",J2091,0)</f>
        <v>0</v>
      </c>
      <c r="BG2091" s="242">
        <f>IF(N2091="zákl. přenesená",J2091,0)</f>
        <v>0</v>
      </c>
      <c r="BH2091" s="242">
        <f>IF(N2091="sníž. přenesená",J2091,0)</f>
        <v>0</v>
      </c>
      <c r="BI2091" s="242">
        <f>IF(N2091="nulová",J2091,0)</f>
        <v>0</v>
      </c>
      <c r="BJ2091" s="18" t="s">
        <v>83</v>
      </c>
      <c r="BK2091" s="242">
        <f>ROUND(I2091*H2091,2)</f>
        <v>0</v>
      </c>
      <c r="BL2091" s="18" t="s">
        <v>379</v>
      </c>
      <c r="BM2091" s="241" t="s">
        <v>2524</v>
      </c>
    </row>
    <row r="2092" s="13" customFormat="1">
      <c r="A2092" s="13"/>
      <c r="B2092" s="243"/>
      <c r="C2092" s="244"/>
      <c r="D2092" s="245" t="s">
        <v>283</v>
      </c>
      <c r="E2092" s="246" t="s">
        <v>1</v>
      </c>
      <c r="F2092" s="247" t="s">
        <v>2525</v>
      </c>
      <c r="G2092" s="244"/>
      <c r="H2092" s="248">
        <v>1</v>
      </c>
      <c r="I2092" s="249"/>
      <c r="J2092" s="244"/>
      <c r="K2092" s="244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4" t="s">
        <v>283</v>
      </c>
      <c r="AU2092" s="254" t="s">
        <v>85</v>
      </c>
      <c r="AV2092" s="13" t="s">
        <v>85</v>
      </c>
      <c r="AW2092" s="13" t="s">
        <v>32</v>
      </c>
      <c r="AX2092" s="13" t="s">
        <v>76</v>
      </c>
      <c r="AY2092" s="254" t="s">
        <v>274</v>
      </c>
    </row>
    <row r="2093" s="14" customFormat="1">
      <c r="A2093" s="14"/>
      <c r="B2093" s="255"/>
      <c r="C2093" s="256"/>
      <c r="D2093" s="245" t="s">
        <v>283</v>
      </c>
      <c r="E2093" s="257" t="s">
        <v>1</v>
      </c>
      <c r="F2093" s="258" t="s">
        <v>285</v>
      </c>
      <c r="G2093" s="256"/>
      <c r="H2093" s="259">
        <v>1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5" t="s">
        <v>283</v>
      </c>
      <c r="AU2093" s="265" t="s">
        <v>85</v>
      </c>
      <c r="AV2093" s="14" t="s">
        <v>106</v>
      </c>
      <c r="AW2093" s="14" t="s">
        <v>32</v>
      </c>
      <c r="AX2093" s="14" t="s">
        <v>76</v>
      </c>
      <c r="AY2093" s="265" t="s">
        <v>274</v>
      </c>
    </row>
    <row r="2094" s="15" customFormat="1">
      <c r="A2094" s="15"/>
      <c r="B2094" s="266"/>
      <c r="C2094" s="267"/>
      <c r="D2094" s="245" t="s">
        <v>283</v>
      </c>
      <c r="E2094" s="268" t="s">
        <v>1</v>
      </c>
      <c r="F2094" s="269" t="s">
        <v>286</v>
      </c>
      <c r="G2094" s="267"/>
      <c r="H2094" s="270">
        <v>1</v>
      </c>
      <c r="I2094" s="271"/>
      <c r="J2094" s="267"/>
      <c r="K2094" s="267"/>
      <c r="L2094" s="272"/>
      <c r="M2094" s="273"/>
      <c r="N2094" s="274"/>
      <c r="O2094" s="274"/>
      <c r="P2094" s="274"/>
      <c r="Q2094" s="274"/>
      <c r="R2094" s="274"/>
      <c r="S2094" s="274"/>
      <c r="T2094" s="27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76" t="s">
        <v>283</v>
      </c>
      <c r="AU2094" s="276" t="s">
        <v>85</v>
      </c>
      <c r="AV2094" s="15" t="s">
        <v>281</v>
      </c>
      <c r="AW2094" s="15" t="s">
        <v>32</v>
      </c>
      <c r="AX2094" s="15" t="s">
        <v>83</v>
      </c>
      <c r="AY2094" s="276" t="s">
        <v>274</v>
      </c>
    </row>
    <row r="2095" s="2" customFormat="1" ht="16.5" customHeight="1">
      <c r="A2095" s="39"/>
      <c r="B2095" s="40"/>
      <c r="C2095" s="287" t="s">
        <v>2526</v>
      </c>
      <c r="D2095" s="287" t="s">
        <v>385</v>
      </c>
      <c r="E2095" s="288" t="s">
        <v>2527</v>
      </c>
      <c r="F2095" s="289" t="s">
        <v>2528</v>
      </c>
      <c r="G2095" s="290" t="s">
        <v>2064</v>
      </c>
      <c r="H2095" s="291">
        <v>1</v>
      </c>
      <c r="I2095" s="292"/>
      <c r="J2095" s="293">
        <f>ROUND(I2095*H2095,2)</f>
        <v>0</v>
      </c>
      <c r="K2095" s="289" t="s">
        <v>1</v>
      </c>
      <c r="L2095" s="294"/>
      <c r="M2095" s="295" t="s">
        <v>1</v>
      </c>
      <c r="N2095" s="296" t="s">
        <v>41</v>
      </c>
      <c r="O2095" s="92"/>
      <c r="P2095" s="239">
        <f>O2095*H2095</f>
        <v>0</v>
      </c>
      <c r="Q2095" s="239">
        <v>0</v>
      </c>
      <c r="R2095" s="239">
        <f>Q2095*H2095</f>
        <v>0</v>
      </c>
      <c r="S2095" s="239">
        <v>0</v>
      </c>
      <c r="T2095" s="240">
        <f>S2095*H2095</f>
        <v>0</v>
      </c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R2095" s="241" t="s">
        <v>510</v>
      </c>
      <c r="AT2095" s="241" t="s">
        <v>385</v>
      </c>
      <c r="AU2095" s="241" t="s">
        <v>85</v>
      </c>
      <c r="AY2095" s="18" t="s">
        <v>274</v>
      </c>
      <c r="BE2095" s="242">
        <f>IF(N2095="základní",J2095,0)</f>
        <v>0</v>
      </c>
      <c r="BF2095" s="242">
        <f>IF(N2095="snížená",J2095,0)</f>
        <v>0</v>
      </c>
      <c r="BG2095" s="242">
        <f>IF(N2095="zákl. přenesená",J2095,0)</f>
        <v>0</v>
      </c>
      <c r="BH2095" s="242">
        <f>IF(N2095="sníž. přenesená",J2095,0)</f>
        <v>0</v>
      </c>
      <c r="BI2095" s="242">
        <f>IF(N2095="nulová",J2095,0)</f>
        <v>0</v>
      </c>
      <c r="BJ2095" s="18" t="s">
        <v>83</v>
      </c>
      <c r="BK2095" s="242">
        <f>ROUND(I2095*H2095,2)</f>
        <v>0</v>
      </c>
      <c r="BL2095" s="18" t="s">
        <v>379</v>
      </c>
      <c r="BM2095" s="241" t="s">
        <v>2529</v>
      </c>
    </row>
    <row r="2096" s="2" customFormat="1" ht="21.75" customHeight="1">
      <c r="A2096" s="39"/>
      <c r="B2096" s="40"/>
      <c r="C2096" s="230" t="s">
        <v>2530</v>
      </c>
      <c r="D2096" s="230" t="s">
        <v>276</v>
      </c>
      <c r="E2096" s="231" t="s">
        <v>2531</v>
      </c>
      <c r="F2096" s="232" t="s">
        <v>2532</v>
      </c>
      <c r="G2096" s="233" t="s">
        <v>2064</v>
      </c>
      <c r="H2096" s="234">
        <v>1</v>
      </c>
      <c r="I2096" s="235"/>
      <c r="J2096" s="236">
        <f>ROUND(I2096*H2096,2)</f>
        <v>0</v>
      </c>
      <c r="K2096" s="232" t="s">
        <v>1</v>
      </c>
      <c r="L2096" s="45"/>
      <c r="M2096" s="237" t="s">
        <v>1</v>
      </c>
      <c r="N2096" s="238" t="s">
        <v>41</v>
      </c>
      <c r="O2096" s="92"/>
      <c r="P2096" s="239">
        <f>O2096*H2096</f>
        <v>0</v>
      </c>
      <c r="Q2096" s="239">
        <v>0</v>
      </c>
      <c r="R2096" s="239">
        <f>Q2096*H2096</f>
        <v>0</v>
      </c>
      <c r="S2096" s="239">
        <v>0</v>
      </c>
      <c r="T2096" s="240">
        <f>S2096*H2096</f>
        <v>0</v>
      </c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R2096" s="241" t="s">
        <v>379</v>
      </c>
      <c r="AT2096" s="241" t="s">
        <v>276</v>
      </c>
      <c r="AU2096" s="241" t="s">
        <v>85</v>
      </c>
      <c r="AY2096" s="18" t="s">
        <v>274</v>
      </c>
      <c r="BE2096" s="242">
        <f>IF(N2096="základní",J2096,0)</f>
        <v>0</v>
      </c>
      <c r="BF2096" s="242">
        <f>IF(N2096="snížená",J2096,0)</f>
        <v>0</v>
      </c>
      <c r="BG2096" s="242">
        <f>IF(N2096="zákl. přenesená",J2096,0)</f>
        <v>0</v>
      </c>
      <c r="BH2096" s="242">
        <f>IF(N2096="sníž. přenesená",J2096,0)</f>
        <v>0</v>
      </c>
      <c r="BI2096" s="242">
        <f>IF(N2096="nulová",J2096,0)</f>
        <v>0</v>
      </c>
      <c r="BJ2096" s="18" t="s">
        <v>83</v>
      </c>
      <c r="BK2096" s="242">
        <f>ROUND(I2096*H2096,2)</f>
        <v>0</v>
      </c>
      <c r="BL2096" s="18" t="s">
        <v>379</v>
      </c>
      <c r="BM2096" s="241" t="s">
        <v>2533</v>
      </c>
    </row>
    <row r="2097" s="2" customFormat="1" ht="24.15" customHeight="1">
      <c r="A2097" s="39"/>
      <c r="B2097" s="40"/>
      <c r="C2097" s="230" t="s">
        <v>2534</v>
      </c>
      <c r="D2097" s="230" t="s">
        <v>276</v>
      </c>
      <c r="E2097" s="231" t="s">
        <v>2535</v>
      </c>
      <c r="F2097" s="232" t="s">
        <v>2536</v>
      </c>
      <c r="G2097" s="233" t="s">
        <v>279</v>
      </c>
      <c r="H2097" s="234">
        <v>257.68200000000002</v>
      </c>
      <c r="I2097" s="235"/>
      <c r="J2097" s="236">
        <f>ROUND(I2097*H2097,2)</f>
        <v>0</v>
      </c>
      <c r="K2097" s="232" t="s">
        <v>1</v>
      </c>
      <c r="L2097" s="45"/>
      <c r="M2097" s="237" t="s">
        <v>1</v>
      </c>
      <c r="N2097" s="238" t="s">
        <v>41</v>
      </c>
      <c r="O2097" s="92"/>
      <c r="P2097" s="239">
        <f>O2097*H2097</f>
        <v>0</v>
      </c>
      <c r="Q2097" s="239">
        <v>0</v>
      </c>
      <c r="R2097" s="239">
        <f>Q2097*H2097</f>
        <v>0</v>
      </c>
      <c r="S2097" s="239">
        <v>0</v>
      </c>
      <c r="T2097" s="240">
        <f>S2097*H2097</f>
        <v>0</v>
      </c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R2097" s="241" t="s">
        <v>379</v>
      </c>
      <c r="AT2097" s="241" t="s">
        <v>276</v>
      </c>
      <c r="AU2097" s="241" t="s">
        <v>85</v>
      </c>
      <c r="AY2097" s="18" t="s">
        <v>274</v>
      </c>
      <c r="BE2097" s="242">
        <f>IF(N2097="základní",J2097,0)</f>
        <v>0</v>
      </c>
      <c r="BF2097" s="242">
        <f>IF(N2097="snížená",J2097,0)</f>
        <v>0</v>
      </c>
      <c r="BG2097" s="242">
        <f>IF(N2097="zákl. přenesená",J2097,0)</f>
        <v>0</v>
      </c>
      <c r="BH2097" s="242">
        <f>IF(N2097="sníž. přenesená",J2097,0)</f>
        <v>0</v>
      </c>
      <c r="BI2097" s="242">
        <f>IF(N2097="nulová",J2097,0)</f>
        <v>0</v>
      </c>
      <c r="BJ2097" s="18" t="s">
        <v>83</v>
      </c>
      <c r="BK2097" s="242">
        <f>ROUND(I2097*H2097,2)</f>
        <v>0</v>
      </c>
      <c r="BL2097" s="18" t="s">
        <v>379</v>
      </c>
      <c r="BM2097" s="241" t="s">
        <v>2537</v>
      </c>
    </row>
    <row r="2098" s="13" customFormat="1">
      <c r="A2098" s="13"/>
      <c r="B2098" s="243"/>
      <c r="C2098" s="244"/>
      <c r="D2098" s="245" t="s">
        <v>283</v>
      </c>
      <c r="E2098" s="246" t="s">
        <v>1</v>
      </c>
      <c r="F2098" s="247" t="s">
        <v>2538</v>
      </c>
      <c r="G2098" s="244"/>
      <c r="H2098" s="248">
        <v>130.46299999999999</v>
      </c>
      <c r="I2098" s="249"/>
      <c r="J2098" s="244"/>
      <c r="K2098" s="244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4" t="s">
        <v>283</v>
      </c>
      <c r="AU2098" s="254" t="s">
        <v>85</v>
      </c>
      <c r="AV2098" s="13" t="s">
        <v>85</v>
      </c>
      <c r="AW2098" s="13" t="s">
        <v>32</v>
      </c>
      <c r="AX2098" s="13" t="s">
        <v>76</v>
      </c>
      <c r="AY2098" s="254" t="s">
        <v>274</v>
      </c>
    </row>
    <row r="2099" s="13" customFormat="1">
      <c r="A2099" s="13"/>
      <c r="B2099" s="243"/>
      <c r="C2099" s="244"/>
      <c r="D2099" s="245" t="s">
        <v>283</v>
      </c>
      <c r="E2099" s="246" t="s">
        <v>1</v>
      </c>
      <c r="F2099" s="247" t="s">
        <v>2539</v>
      </c>
      <c r="G2099" s="244"/>
      <c r="H2099" s="248">
        <v>13.707000000000001</v>
      </c>
      <c r="I2099" s="249"/>
      <c r="J2099" s="244"/>
      <c r="K2099" s="244"/>
      <c r="L2099" s="250"/>
      <c r="M2099" s="251"/>
      <c r="N2099" s="252"/>
      <c r="O2099" s="252"/>
      <c r="P2099" s="252"/>
      <c r="Q2099" s="252"/>
      <c r="R2099" s="252"/>
      <c r="S2099" s="252"/>
      <c r="T2099" s="25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4" t="s">
        <v>283</v>
      </c>
      <c r="AU2099" s="254" t="s">
        <v>85</v>
      </c>
      <c r="AV2099" s="13" t="s">
        <v>85</v>
      </c>
      <c r="AW2099" s="13" t="s">
        <v>32</v>
      </c>
      <c r="AX2099" s="13" t="s">
        <v>76</v>
      </c>
      <c r="AY2099" s="254" t="s">
        <v>274</v>
      </c>
    </row>
    <row r="2100" s="13" customFormat="1">
      <c r="A2100" s="13"/>
      <c r="B2100" s="243"/>
      <c r="C2100" s="244"/>
      <c r="D2100" s="245" t="s">
        <v>283</v>
      </c>
      <c r="E2100" s="246" t="s">
        <v>1</v>
      </c>
      <c r="F2100" s="247" t="s">
        <v>2540</v>
      </c>
      <c r="G2100" s="244"/>
      <c r="H2100" s="248">
        <v>11.244999999999999</v>
      </c>
      <c r="I2100" s="249"/>
      <c r="J2100" s="244"/>
      <c r="K2100" s="244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4" t="s">
        <v>283</v>
      </c>
      <c r="AU2100" s="254" t="s">
        <v>85</v>
      </c>
      <c r="AV2100" s="13" t="s">
        <v>85</v>
      </c>
      <c r="AW2100" s="13" t="s">
        <v>32</v>
      </c>
      <c r="AX2100" s="13" t="s">
        <v>76</v>
      </c>
      <c r="AY2100" s="254" t="s">
        <v>274</v>
      </c>
    </row>
    <row r="2101" s="13" customFormat="1">
      <c r="A2101" s="13"/>
      <c r="B2101" s="243"/>
      <c r="C2101" s="244"/>
      <c r="D2101" s="245" t="s">
        <v>283</v>
      </c>
      <c r="E2101" s="246" t="s">
        <v>1</v>
      </c>
      <c r="F2101" s="247" t="s">
        <v>2541</v>
      </c>
      <c r="G2101" s="244"/>
      <c r="H2101" s="248">
        <v>6.0629999999999997</v>
      </c>
      <c r="I2101" s="249"/>
      <c r="J2101" s="244"/>
      <c r="K2101" s="244"/>
      <c r="L2101" s="250"/>
      <c r="M2101" s="251"/>
      <c r="N2101" s="252"/>
      <c r="O2101" s="252"/>
      <c r="P2101" s="252"/>
      <c r="Q2101" s="252"/>
      <c r="R2101" s="252"/>
      <c r="S2101" s="252"/>
      <c r="T2101" s="25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4" t="s">
        <v>283</v>
      </c>
      <c r="AU2101" s="254" t="s">
        <v>85</v>
      </c>
      <c r="AV2101" s="13" t="s">
        <v>85</v>
      </c>
      <c r="AW2101" s="13" t="s">
        <v>32</v>
      </c>
      <c r="AX2101" s="13" t="s">
        <v>76</v>
      </c>
      <c r="AY2101" s="254" t="s">
        <v>274</v>
      </c>
    </row>
    <row r="2102" s="13" customFormat="1">
      <c r="A2102" s="13"/>
      <c r="B2102" s="243"/>
      <c r="C2102" s="244"/>
      <c r="D2102" s="245" t="s">
        <v>283</v>
      </c>
      <c r="E2102" s="246" t="s">
        <v>1</v>
      </c>
      <c r="F2102" s="247" t="s">
        <v>2542</v>
      </c>
      <c r="G2102" s="244"/>
      <c r="H2102" s="248">
        <v>2.3290000000000002</v>
      </c>
      <c r="I2102" s="249"/>
      <c r="J2102" s="244"/>
      <c r="K2102" s="244"/>
      <c r="L2102" s="250"/>
      <c r="M2102" s="251"/>
      <c r="N2102" s="252"/>
      <c r="O2102" s="252"/>
      <c r="P2102" s="252"/>
      <c r="Q2102" s="252"/>
      <c r="R2102" s="252"/>
      <c r="S2102" s="252"/>
      <c r="T2102" s="25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4" t="s">
        <v>283</v>
      </c>
      <c r="AU2102" s="254" t="s">
        <v>85</v>
      </c>
      <c r="AV2102" s="13" t="s">
        <v>85</v>
      </c>
      <c r="AW2102" s="13" t="s">
        <v>32</v>
      </c>
      <c r="AX2102" s="13" t="s">
        <v>76</v>
      </c>
      <c r="AY2102" s="254" t="s">
        <v>274</v>
      </c>
    </row>
    <row r="2103" s="13" customFormat="1">
      <c r="A2103" s="13"/>
      <c r="B2103" s="243"/>
      <c r="C2103" s="244"/>
      <c r="D2103" s="245" t="s">
        <v>283</v>
      </c>
      <c r="E2103" s="246" t="s">
        <v>1</v>
      </c>
      <c r="F2103" s="247" t="s">
        <v>2543</v>
      </c>
      <c r="G2103" s="244"/>
      <c r="H2103" s="248">
        <v>4.0519999999999996</v>
      </c>
      <c r="I2103" s="249"/>
      <c r="J2103" s="244"/>
      <c r="K2103" s="244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4" t="s">
        <v>283</v>
      </c>
      <c r="AU2103" s="254" t="s">
        <v>85</v>
      </c>
      <c r="AV2103" s="13" t="s">
        <v>85</v>
      </c>
      <c r="AW2103" s="13" t="s">
        <v>32</v>
      </c>
      <c r="AX2103" s="13" t="s">
        <v>76</v>
      </c>
      <c r="AY2103" s="254" t="s">
        <v>274</v>
      </c>
    </row>
    <row r="2104" s="13" customFormat="1">
      <c r="A2104" s="13"/>
      <c r="B2104" s="243"/>
      <c r="C2104" s="244"/>
      <c r="D2104" s="245" t="s">
        <v>283</v>
      </c>
      <c r="E2104" s="246" t="s">
        <v>1</v>
      </c>
      <c r="F2104" s="247" t="s">
        <v>2544</v>
      </c>
      <c r="G2104" s="244"/>
      <c r="H2104" s="248">
        <v>14.91</v>
      </c>
      <c r="I2104" s="249"/>
      <c r="J2104" s="244"/>
      <c r="K2104" s="244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4" t="s">
        <v>283</v>
      </c>
      <c r="AU2104" s="254" t="s">
        <v>85</v>
      </c>
      <c r="AV2104" s="13" t="s">
        <v>85</v>
      </c>
      <c r="AW2104" s="13" t="s">
        <v>32</v>
      </c>
      <c r="AX2104" s="13" t="s">
        <v>76</v>
      </c>
      <c r="AY2104" s="254" t="s">
        <v>274</v>
      </c>
    </row>
    <row r="2105" s="13" customFormat="1">
      <c r="A2105" s="13"/>
      <c r="B2105" s="243"/>
      <c r="C2105" s="244"/>
      <c r="D2105" s="245" t="s">
        <v>283</v>
      </c>
      <c r="E2105" s="246" t="s">
        <v>1</v>
      </c>
      <c r="F2105" s="247" t="s">
        <v>2545</v>
      </c>
      <c r="G2105" s="244"/>
      <c r="H2105" s="248">
        <v>26.324999999999999</v>
      </c>
      <c r="I2105" s="249"/>
      <c r="J2105" s="244"/>
      <c r="K2105" s="244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4" t="s">
        <v>283</v>
      </c>
      <c r="AU2105" s="254" t="s">
        <v>85</v>
      </c>
      <c r="AV2105" s="13" t="s">
        <v>85</v>
      </c>
      <c r="AW2105" s="13" t="s">
        <v>32</v>
      </c>
      <c r="AX2105" s="13" t="s">
        <v>76</v>
      </c>
      <c r="AY2105" s="254" t="s">
        <v>274</v>
      </c>
    </row>
    <row r="2106" s="13" customFormat="1">
      <c r="A2106" s="13"/>
      <c r="B2106" s="243"/>
      <c r="C2106" s="244"/>
      <c r="D2106" s="245" t="s">
        <v>283</v>
      </c>
      <c r="E2106" s="246" t="s">
        <v>1</v>
      </c>
      <c r="F2106" s="247" t="s">
        <v>2546</v>
      </c>
      <c r="G2106" s="244"/>
      <c r="H2106" s="248">
        <v>2.0249999999999999</v>
      </c>
      <c r="I2106" s="249"/>
      <c r="J2106" s="244"/>
      <c r="K2106" s="244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4" t="s">
        <v>283</v>
      </c>
      <c r="AU2106" s="254" t="s">
        <v>85</v>
      </c>
      <c r="AV2106" s="13" t="s">
        <v>85</v>
      </c>
      <c r="AW2106" s="13" t="s">
        <v>32</v>
      </c>
      <c r="AX2106" s="13" t="s">
        <v>76</v>
      </c>
      <c r="AY2106" s="254" t="s">
        <v>274</v>
      </c>
    </row>
    <row r="2107" s="13" customFormat="1">
      <c r="A2107" s="13"/>
      <c r="B2107" s="243"/>
      <c r="C2107" s="244"/>
      <c r="D2107" s="245" t="s">
        <v>283</v>
      </c>
      <c r="E2107" s="246" t="s">
        <v>1</v>
      </c>
      <c r="F2107" s="247" t="s">
        <v>2547</v>
      </c>
      <c r="G2107" s="244"/>
      <c r="H2107" s="248">
        <v>43.740000000000002</v>
      </c>
      <c r="I2107" s="249"/>
      <c r="J2107" s="244"/>
      <c r="K2107" s="244"/>
      <c r="L2107" s="250"/>
      <c r="M2107" s="251"/>
      <c r="N2107" s="252"/>
      <c r="O2107" s="252"/>
      <c r="P2107" s="252"/>
      <c r="Q2107" s="252"/>
      <c r="R2107" s="252"/>
      <c r="S2107" s="252"/>
      <c r="T2107" s="25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4" t="s">
        <v>283</v>
      </c>
      <c r="AU2107" s="254" t="s">
        <v>85</v>
      </c>
      <c r="AV2107" s="13" t="s">
        <v>85</v>
      </c>
      <c r="AW2107" s="13" t="s">
        <v>32</v>
      </c>
      <c r="AX2107" s="13" t="s">
        <v>76</v>
      </c>
      <c r="AY2107" s="254" t="s">
        <v>274</v>
      </c>
    </row>
    <row r="2108" s="13" customFormat="1">
      <c r="A2108" s="13"/>
      <c r="B2108" s="243"/>
      <c r="C2108" s="244"/>
      <c r="D2108" s="245" t="s">
        <v>283</v>
      </c>
      <c r="E2108" s="246" t="s">
        <v>1</v>
      </c>
      <c r="F2108" s="247" t="s">
        <v>2548</v>
      </c>
      <c r="G2108" s="244"/>
      <c r="H2108" s="248">
        <v>2.823</v>
      </c>
      <c r="I2108" s="249"/>
      <c r="J2108" s="244"/>
      <c r="K2108" s="244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4" t="s">
        <v>283</v>
      </c>
      <c r="AU2108" s="254" t="s">
        <v>85</v>
      </c>
      <c r="AV2108" s="13" t="s">
        <v>85</v>
      </c>
      <c r="AW2108" s="13" t="s">
        <v>32</v>
      </c>
      <c r="AX2108" s="13" t="s">
        <v>76</v>
      </c>
      <c r="AY2108" s="254" t="s">
        <v>274</v>
      </c>
    </row>
    <row r="2109" s="14" customFormat="1">
      <c r="A2109" s="14"/>
      <c r="B2109" s="255"/>
      <c r="C2109" s="256"/>
      <c r="D2109" s="245" t="s">
        <v>283</v>
      </c>
      <c r="E2109" s="257" t="s">
        <v>1</v>
      </c>
      <c r="F2109" s="258" t="s">
        <v>285</v>
      </c>
      <c r="G2109" s="256"/>
      <c r="H2109" s="259">
        <v>257.68200000000002</v>
      </c>
      <c r="I2109" s="260"/>
      <c r="J2109" s="256"/>
      <c r="K2109" s="256"/>
      <c r="L2109" s="261"/>
      <c r="M2109" s="262"/>
      <c r="N2109" s="263"/>
      <c r="O2109" s="263"/>
      <c r="P2109" s="263"/>
      <c r="Q2109" s="263"/>
      <c r="R2109" s="263"/>
      <c r="S2109" s="263"/>
      <c r="T2109" s="26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5" t="s">
        <v>283</v>
      </c>
      <c r="AU2109" s="265" t="s">
        <v>85</v>
      </c>
      <c r="AV2109" s="14" t="s">
        <v>106</v>
      </c>
      <c r="AW2109" s="14" t="s">
        <v>32</v>
      </c>
      <c r="AX2109" s="14" t="s">
        <v>76</v>
      </c>
      <c r="AY2109" s="265" t="s">
        <v>274</v>
      </c>
    </row>
    <row r="2110" s="15" customFormat="1">
      <c r="A2110" s="15"/>
      <c r="B2110" s="266"/>
      <c r="C2110" s="267"/>
      <c r="D2110" s="245" t="s">
        <v>283</v>
      </c>
      <c r="E2110" s="268" t="s">
        <v>1</v>
      </c>
      <c r="F2110" s="269" t="s">
        <v>286</v>
      </c>
      <c r="G2110" s="267"/>
      <c r="H2110" s="270">
        <v>257.68200000000002</v>
      </c>
      <c r="I2110" s="271"/>
      <c r="J2110" s="267"/>
      <c r="K2110" s="267"/>
      <c r="L2110" s="272"/>
      <c r="M2110" s="273"/>
      <c r="N2110" s="274"/>
      <c r="O2110" s="274"/>
      <c r="P2110" s="274"/>
      <c r="Q2110" s="274"/>
      <c r="R2110" s="274"/>
      <c r="S2110" s="274"/>
      <c r="T2110" s="27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76" t="s">
        <v>283</v>
      </c>
      <c r="AU2110" s="276" t="s">
        <v>85</v>
      </c>
      <c r="AV2110" s="15" t="s">
        <v>281</v>
      </c>
      <c r="AW2110" s="15" t="s">
        <v>32</v>
      </c>
      <c r="AX2110" s="15" t="s">
        <v>83</v>
      </c>
      <c r="AY2110" s="276" t="s">
        <v>274</v>
      </c>
    </row>
    <row r="2111" s="2" customFormat="1" ht="24.15" customHeight="1">
      <c r="A2111" s="39"/>
      <c r="B2111" s="40"/>
      <c r="C2111" s="230" t="s">
        <v>2549</v>
      </c>
      <c r="D2111" s="230" t="s">
        <v>276</v>
      </c>
      <c r="E2111" s="231" t="s">
        <v>2550</v>
      </c>
      <c r="F2111" s="232" t="s">
        <v>2551</v>
      </c>
      <c r="G2111" s="233" t="s">
        <v>1692</v>
      </c>
      <c r="H2111" s="297"/>
      <c r="I2111" s="235"/>
      <c r="J2111" s="236">
        <f>ROUND(I2111*H2111,2)</f>
        <v>0</v>
      </c>
      <c r="K2111" s="232" t="s">
        <v>280</v>
      </c>
      <c r="L2111" s="45"/>
      <c r="M2111" s="237" t="s">
        <v>1</v>
      </c>
      <c r="N2111" s="238" t="s">
        <v>41</v>
      </c>
      <c r="O2111" s="92"/>
      <c r="P2111" s="239">
        <f>O2111*H2111</f>
        <v>0</v>
      </c>
      <c r="Q2111" s="239">
        <v>0</v>
      </c>
      <c r="R2111" s="239">
        <f>Q2111*H2111</f>
        <v>0</v>
      </c>
      <c r="S2111" s="239">
        <v>0</v>
      </c>
      <c r="T2111" s="240">
        <f>S2111*H2111</f>
        <v>0</v>
      </c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R2111" s="241" t="s">
        <v>379</v>
      </c>
      <c r="AT2111" s="241" t="s">
        <v>276</v>
      </c>
      <c r="AU2111" s="241" t="s">
        <v>85</v>
      </c>
      <c r="AY2111" s="18" t="s">
        <v>274</v>
      </c>
      <c r="BE2111" s="242">
        <f>IF(N2111="základní",J2111,0)</f>
        <v>0</v>
      </c>
      <c r="BF2111" s="242">
        <f>IF(N2111="snížená",J2111,0)</f>
        <v>0</v>
      </c>
      <c r="BG2111" s="242">
        <f>IF(N2111="zákl. přenesená",J2111,0)</f>
        <v>0</v>
      </c>
      <c r="BH2111" s="242">
        <f>IF(N2111="sníž. přenesená",J2111,0)</f>
        <v>0</v>
      </c>
      <c r="BI2111" s="242">
        <f>IF(N2111="nulová",J2111,0)</f>
        <v>0</v>
      </c>
      <c r="BJ2111" s="18" t="s">
        <v>83</v>
      </c>
      <c r="BK2111" s="242">
        <f>ROUND(I2111*H2111,2)</f>
        <v>0</v>
      </c>
      <c r="BL2111" s="18" t="s">
        <v>379</v>
      </c>
      <c r="BM2111" s="241" t="s">
        <v>2552</v>
      </c>
    </row>
    <row r="2112" s="12" customFormat="1" ht="22.8" customHeight="1">
      <c r="A2112" s="12"/>
      <c r="B2112" s="214"/>
      <c r="C2112" s="215"/>
      <c r="D2112" s="216" t="s">
        <v>75</v>
      </c>
      <c r="E2112" s="228" t="s">
        <v>2553</v>
      </c>
      <c r="F2112" s="228" t="s">
        <v>2554</v>
      </c>
      <c r="G2112" s="215"/>
      <c r="H2112" s="215"/>
      <c r="I2112" s="218"/>
      <c r="J2112" s="229">
        <f>BK2112</f>
        <v>0</v>
      </c>
      <c r="K2112" s="215"/>
      <c r="L2112" s="220"/>
      <c r="M2112" s="221"/>
      <c r="N2112" s="222"/>
      <c r="O2112" s="222"/>
      <c r="P2112" s="223">
        <f>SUM(P2113:P2168)</f>
        <v>0</v>
      </c>
      <c r="Q2112" s="222"/>
      <c r="R2112" s="223">
        <f>SUM(R2113:R2168)</f>
        <v>1.2699041000000002</v>
      </c>
      <c r="S2112" s="222"/>
      <c r="T2112" s="224">
        <f>SUM(T2113:T2168)</f>
        <v>0</v>
      </c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R2112" s="225" t="s">
        <v>85</v>
      </c>
      <c r="AT2112" s="226" t="s">
        <v>75</v>
      </c>
      <c r="AU2112" s="226" t="s">
        <v>83</v>
      </c>
      <c r="AY2112" s="225" t="s">
        <v>274</v>
      </c>
      <c r="BK2112" s="227">
        <f>SUM(BK2113:BK2168)</f>
        <v>0</v>
      </c>
    </row>
    <row r="2113" s="2" customFormat="1" ht="16.5" customHeight="1">
      <c r="A2113" s="39"/>
      <c r="B2113" s="40"/>
      <c r="C2113" s="230" t="s">
        <v>2555</v>
      </c>
      <c r="D2113" s="230" t="s">
        <v>276</v>
      </c>
      <c r="E2113" s="231" t="s">
        <v>2556</v>
      </c>
      <c r="F2113" s="232" t="s">
        <v>2557</v>
      </c>
      <c r="G2113" s="233" t="s">
        <v>279</v>
      </c>
      <c r="H2113" s="234">
        <v>95.099999999999994</v>
      </c>
      <c r="I2113" s="235"/>
      <c r="J2113" s="236">
        <f>ROUND(I2113*H2113,2)</f>
        <v>0</v>
      </c>
      <c r="K2113" s="232" t="s">
        <v>280</v>
      </c>
      <c r="L2113" s="45"/>
      <c r="M2113" s="237" t="s">
        <v>1</v>
      </c>
      <c r="N2113" s="238" t="s">
        <v>41</v>
      </c>
      <c r="O2113" s="92"/>
      <c r="P2113" s="239">
        <f>O2113*H2113</f>
        <v>0</v>
      </c>
      <c r="Q2113" s="239">
        <v>0</v>
      </c>
      <c r="R2113" s="239">
        <f>Q2113*H2113</f>
        <v>0</v>
      </c>
      <c r="S2113" s="239">
        <v>0</v>
      </c>
      <c r="T2113" s="240">
        <f>S2113*H2113</f>
        <v>0</v>
      </c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R2113" s="241" t="s">
        <v>379</v>
      </c>
      <c r="AT2113" s="241" t="s">
        <v>276</v>
      </c>
      <c r="AU2113" s="241" t="s">
        <v>85</v>
      </c>
      <c r="AY2113" s="18" t="s">
        <v>274</v>
      </c>
      <c r="BE2113" s="242">
        <f>IF(N2113="základní",J2113,0)</f>
        <v>0</v>
      </c>
      <c r="BF2113" s="242">
        <f>IF(N2113="snížená",J2113,0)</f>
        <v>0</v>
      </c>
      <c r="BG2113" s="242">
        <f>IF(N2113="zákl. přenesená",J2113,0)</f>
        <v>0</v>
      </c>
      <c r="BH2113" s="242">
        <f>IF(N2113="sníž. přenesená",J2113,0)</f>
        <v>0</v>
      </c>
      <c r="BI2113" s="242">
        <f>IF(N2113="nulová",J2113,0)</f>
        <v>0</v>
      </c>
      <c r="BJ2113" s="18" t="s">
        <v>83</v>
      </c>
      <c r="BK2113" s="242">
        <f>ROUND(I2113*H2113,2)</f>
        <v>0</v>
      </c>
      <c r="BL2113" s="18" t="s">
        <v>379</v>
      </c>
      <c r="BM2113" s="241" t="s">
        <v>2558</v>
      </c>
    </row>
    <row r="2114" s="13" customFormat="1">
      <c r="A2114" s="13"/>
      <c r="B2114" s="243"/>
      <c r="C2114" s="244"/>
      <c r="D2114" s="245" t="s">
        <v>283</v>
      </c>
      <c r="E2114" s="246" t="s">
        <v>1</v>
      </c>
      <c r="F2114" s="247" t="s">
        <v>174</v>
      </c>
      <c r="G2114" s="244"/>
      <c r="H2114" s="248">
        <v>95.099999999999994</v>
      </c>
      <c r="I2114" s="249"/>
      <c r="J2114" s="244"/>
      <c r="K2114" s="244"/>
      <c r="L2114" s="250"/>
      <c r="M2114" s="251"/>
      <c r="N2114" s="252"/>
      <c r="O2114" s="252"/>
      <c r="P2114" s="252"/>
      <c r="Q2114" s="252"/>
      <c r="R2114" s="252"/>
      <c r="S2114" s="252"/>
      <c r="T2114" s="25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54" t="s">
        <v>283</v>
      </c>
      <c r="AU2114" s="254" t="s">
        <v>85</v>
      </c>
      <c r="AV2114" s="13" t="s">
        <v>85</v>
      </c>
      <c r="AW2114" s="13" t="s">
        <v>32</v>
      </c>
      <c r="AX2114" s="13" t="s">
        <v>76</v>
      </c>
      <c r="AY2114" s="254" t="s">
        <v>274</v>
      </c>
    </row>
    <row r="2115" s="14" customFormat="1">
      <c r="A2115" s="14"/>
      <c r="B2115" s="255"/>
      <c r="C2115" s="256"/>
      <c r="D2115" s="245" t="s">
        <v>283</v>
      </c>
      <c r="E2115" s="257" t="s">
        <v>173</v>
      </c>
      <c r="F2115" s="258" t="s">
        <v>285</v>
      </c>
      <c r="G2115" s="256"/>
      <c r="H2115" s="259">
        <v>95.099999999999994</v>
      </c>
      <c r="I2115" s="260"/>
      <c r="J2115" s="256"/>
      <c r="K2115" s="256"/>
      <c r="L2115" s="261"/>
      <c r="M2115" s="262"/>
      <c r="N2115" s="263"/>
      <c r="O2115" s="263"/>
      <c r="P2115" s="263"/>
      <c r="Q2115" s="263"/>
      <c r="R2115" s="263"/>
      <c r="S2115" s="263"/>
      <c r="T2115" s="26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5" t="s">
        <v>283</v>
      </c>
      <c r="AU2115" s="265" t="s">
        <v>85</v>
      </c>
      <c r="AV2115" s="14" t="s">
        <v>106</v>
      </c>
      <c r="AW2115" s="14" t="s">
        <v>32</v>
      </c>
      <c r="AX2115" s="14" t="s">
        <v>76</v>
      </c>
      <c r="AY2115" s="265" t="s">
        <v>274</v>
      </c>
    </row>
    <row r="2116" s="15" customFormat="1">
      <c r="A2116" s="15"/>
      <c r="B2116" s="266"/>
      <c r="C2116" s="267"/>
      <c r="D2116" s="245" t="s">
        <v>283</v>
      </c>
      <c r="E2116" s="268" t="s">
        <v>1</v>
      </c>
      <c r="F2116" s="269" t="s">
        <v>286</v>
      </c>
      <c r="G2116" s="267"/>
      <c r="H2116" s="270">
        <v>95.099999999999994</v>
      </c>
      <c r="I2116" s="271"/>
      <c r="J2116" s="267"/>
      <c r="K2116" s="267"/>
      <c r="L2116" s="272"/>
      <c r="M2116" s="273"/>
      <c r="N2116" s="274"/>
      <c r="O2116" s="274"/>
      <c r="P2116" s="274"/>
      <c r="Q2116" s="274"/>
      <c r="R2116" s="274"/>
      <c r="S2116" s="274"/>
      <c r="T2116" s="27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76" t="s">
        <v>283</v>
      </c>
      <c r="AU2116" s="276" t="s">
        <v>85</v>
      </c>
      <c r="AV2116" s="15" t="s">
        <v>281</v>
      </c>
      <c r="AW2116" s="15" t="s">
        <v>32</v>
      </c>
      <c r="AX2116" s="15" t="s">
        <v>83</v>
      </c>
      <c r="AY2116" s="276" t="s">
        <v>274</v>
      </c>
    </row>
    <row r="2117" s="2" customFormat="1" ht="16.5" customHeight="1">
      <c r="A2117" s="39"/>
      <c r="B2117" s="40"/>
      <c r="C2117" s="230" t="s">
        <v>2559</v>
      </c>
      <c r="D2117" s="230" t="s">
        <v>276</v>
      </c>
      <c r="E2117" s="231" t="s">
        <v>2560</v>
      </c>
      <c r="F2117" s="232" t="s">
        <v>2561</v>
      </c>
      <c r="G2117" s="233" t="s">
        <v>279</v>
      </c>
      <c r="H2117" s="234">
        <v>100.72</v>
      </c>
      <c r="I2117" s="235"/>
      <c r="J2117" s="236">
        <f>ROUND(I2117*H2117,2)</f>
        <v>0</v>
      </c>
      <c r="K2117" s="232" t="s">
        <v>280</v>
      </c>
      <c r="L2117" s="45"/>
      <c r="M2117" s="237" t="s">
        <v>1</v>
      </c>
      <c r="N2117" s="238" t="s">
        <v>41</v>
      </c>
      <c r="O2117" s="92"/>
      <c r="P2117" s="239">
        <f>O2117*H2117</f>
        <v>0</v>
      </c>
      <c r="Q2117" s="239">
        <v>0.00029999999999999997</v>
      </c>
      <c r="R2117" s="239">
        <f>Q2117*H2117</f>
        <v>0.030215999999999996</v>
      </c>
      <c r="S2117" s="239">
        <v>0</v>
      </c>
      <c r="T2117" s="240">
        <f>S2117*H2117</f>
        <v>0</v>
      </c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R2117" s="241" t="s">
        <v>379</v>
      </c>
      <c r="AT2117" s="241" t="s">
        <v>276</v>
      </c>
      <c r="AU2117" s="241" t="s">
        <v>85</v>
      </c>
      <c r="AY2117" s="18" t="s">
        <v>274</v>
      </c>
      <c r="BE2117" s="242">
        <f>IF(N2117="základní",J2117,0)</f>
        <v>0</v>
      </c>
      <c r="BF2117" s="242">
        <f>IF(N2117="snížená",J2117,0)</f>
        <v>0</v>
      </c>
      <c r="BG2117" s="242">
        <f>IF(N2117="zákl. přenesená",J2117,0)</f>
        <v>0</v>
      </c>
      <c r="BH2117" s="242">
        <f>IF(N2117="sníž. přenesená",J2117,0)</f>
        <v>0</v>
      </c>
      <c r="BI2117" s="242">
        <f>IF(N2117="nulová",J2117,0)</f>
        <v>0</v>
      </c>
      <c r="BJ2117" s="18" t="s">
        <v>83</v>
      </c>
      <c r="BK2117" s="242">
        <f>ROUND(I2117*H2117,2)</f>
        <v>0</v>
      </c>
      <c r="BL2117" s="18" t="s">
        <v>379</v>
      </c>
      <c r="BM2117" s="241" t="s">
        <v>2562</v>
      </c>
    </row>
    <row r="2118" s="13" customFormat="1">
      <c r="A2118" s="13"/>
      <c r="B2118" s="243"/>
      <c r="C2118" s="244"/>
      <c r="D2118" s="245" t="s">
        <v>283</v>
      </c>
      <c r="E2118" s="246" t="s">
        <v>1</v>
      </c>
      <c r="F2118" s="247" t="s">
        <v>174</v>
      </c>
      <c r="G2118" s="244"/>
      <c r="H2118" s="248">
        <v>95.099999999999994</v>
      </c>
      <c r="I2118" s="249"/>
      <c r="J2118" s="244"/>
      <c r="K2118" s="244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4" t="s">
        <v>283</v>
      </c>
      <c r="AU2118" s="254" t="s">
        <v>85</v>
      </c>
      <c r="AV2118" s="13" t="s">
        <v>85</v>
      </c>
      <c r="AW2118" s="13" t="s">
        <v>32</v>
      </c>
      <c r="AX2118" s="13" t="s">
        <v>76</v>
      </c>
      <c r="AY2118" s="254" t="s">
        <v>274</v>
      </c>
    </row>
    <row r="2119" s="13" customFormat="1">
      <c r="A2119" s="13"/>
      <c r="B2119" s="243"/>
      <c r="C2119" s="244"/>
      <c r="D2119" s="245" t="s">
        <v>283</v>
      </c>
      <c r="E2119" s="246" t="s">
        <v>1</v>
      </c>
      <c r="F2119" s="247" t="s">
        <v>2563</v>
      </c>
      <c r="G2119" s="244"/>
      <c r="H2119" s="248">
        <v>5.6200000000000001</v>
      </c>
      <c r="I2119" s="249"/>
      <c r="J2119" s="244"/>
      <c r="K2119" s="244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4" t="s">
        <v>283</v>
      </c>
      <c r="AU2119" s="254" t="s">
        <v>85</v>
      </c>
      <c r="AV2119" s="13" t="s">
        <v>85</v>
      </c>
      <c r="AW2119" s="13" t="s">
        <v>32</v>
      </c>
      <c r="AX2119" s="13" t="s">
        <v>76</v>
      </c>
      <c r="AY2119" s="254" t="s">
        <v>274</v>
      </c>
    </row>
    <row r="2120" s="14" customFormat="1">
      <c r="A2120" s="14"/>
      <c r="B2120" s="255"/>
      <c r="C2120" s="256"/>
      <c r="D2120" s="245" t="s">
        <v>283</v>
      </c>
      <c r="E2120" s="257" t="s">
        <v>1</v>
      </c>
      <c r="F2120" s="258" t="s">
        <v>285</v>
      </c>
      <c r="G2120" s="256"/>
      <c r="H2120" s="259">
        <v>100.72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5" t="s">
        <v>283</v>
      </c>
      <c r="AU2120" s="265" t="s">
        <v>85</v>
      </c>
      <c r="AV2120" s="14" t="s">
        <v>106</v>
      </c>
      <c r="AW2120" s="14" t="s">
        <v>32</v>
      </c>
      <c r="AX2120" s="14" t="s">
        <v>76</v>
      </c>
      <c r="AY2120" s="265" t="s">
        <v>274</v>
      </c>
    </row>
    <row r="2121" s="15" customFormat="1">
      <c r="A2121" s="15"/>
      <c r="B2121" s="266"/>
      <c r="C2121" s="267"/>
      <c r="D2121" s="245" t="s">
        <v>283</v>
      </c>
      <c r="E2121" s="268" t="s">
        <v>1</v>
      </c>
      <c r="F2121" s="269" t="s">
        <v>286</v>
      </c>
      <c r="G2121" s="267"/>
      <c r="H2121" s="270">
        <v>100.72</v>
      </c>
      <c r="I2121" s="271"/>
      <c r="J2121" s="267"/>
      <c r="K2121" s="267"/>
      <c r="L2121" s="272"/>
      <c r="M2121" s="273"/>
      <c r="N2121" s="274"/>
      <c r="O2121" s="274"/>
      <c r="P2121" s="274"/>
      <c r="Q2121" s="274"/>
      <c r="R2121" s="274"/>
      <c r="S2121" s="274"/>
      <c r="T2121" s="27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76" t="s">
        <v>283</v>
      </c>
      <c r="AU2121" s="276" t="s">
        <v>85</v>
      </c>
      <c r="AV2121" s="15" t="s">
        <v>281</v>
      </c>
      <c r="AW2121" s="15" t="s">
        <v>32</v>
      </c>
      <c r="AX2121" s="15" t="s">
        <v>83</v>
      </c>
      <c r="AY2121" s="276" t="s">
        <v>274</v>
      </c>
    </row>
    <row r="2122" s="2" customFormat="1" ht="21.75" customHeight="1">
      <c r="A2122" s="39"/>
      <c r="B2122" s="40"/>
      <c r="C2122" s="230" t="s">
        <v>2564</v>
      </c>
      <c r="D2122" s="230" t="s">
        <v>276</v>
      </c>
      <c r="E2122" s="231" t="s">
        <v>2565</v>
      </c>
      <c r="F2122" s="232" t="s">
        <v>2566</v>
      </c>
      <c r="G2122" s="233" t="s">
        <v>279</v>
      </c>
      <c r="H2122" s="234">
        <v>95.099999999999994</v>
      </c>
      <c r="I2122" s="235"/>
      <c r="J2122" s="236">
        <f>ROUND(I2122*H2122,2)</f>
        <v>0</v>
      </c>
      <c r="K2122" s="232" t="s">
        <v>280</v>
      </c>
      <c r="L2122" s="45"/>
      <c r="M2122" s="237" t="s">
        <v>1</v>
      </c>
      <c r="N2122" s="238" t="s">
        <v>41</v>
      </c>
      <c r="O2122" s="92"/>
      <c r="P2122" s="239">
        <f>O2122*H2122</f>
        <v>0</v>
      </c>
      <c r="Q2122" s="239">
        <v>0.0045500000000000002</v>
      </c>
      <c r="R2122" s="239">
        <f>Q2122*H2122</f>
        <v>0.43270500000000001</v>
      </c>
      <c r="S2122" s="239">
        <v>0</v>
      </c>
      <c r="T2122" s="240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41" t="s">
        <v>379</v>
      </c>
      <c r="AT2122" s="241" t="s">
        <v>276</v>
      </c>
      <c r="AU2122" s="241" t="s">
        <v>85</v>
      </c>
      <c r="AY2122" s="18" t="s">
        <v>274</v>
      </c>
      <c r="BE2122" s="242">
        <f>IF(N2122="základní",J2122,0)</f>
        <v>0</v>
      </c>
      <c r="BF2122" s="242">
        <f>IF(N2122="snížená",J2122,0)</f>
        <v>0</v>
      </c>
      <c r="BG2122" s="242">
        <f>IF(N2122="zákl. přenesená",J2122,0)</f>
        <v>0</v>
      </c>
      <c r="BH2122" s="242">
        <f>IF(N2122="sníž. přenesená",J2122,0)</f>
        <v>0</v>
      </c>
      <c r="BI2122" s="242">
        <f>IF(N2122="nulová",J2122,0)</f>
        <v>0</v>
      </c>
      <c r="BJ2122" s="18" t="s">
        <v>83</v>
      </c>
      <c r="BK2122" s="242">
        <f>ROUND(I2122*H2122,2)</f>
        <v>0</v>
      </c>
      <c r="BL2122" s="18" t="s">
        <v>379</v>
      </c>
      <c r="BM2122" s="241" t="s">
        <v>2567</v>
      </c>
    </row>
    <row r="2123" s="13" customFormat="1">
      <c r="A2123" s="13"/>
      <c r="B2123" s="243"/>
      <c r="C2123" s="244"/>
      <c r="D2123" s="245" t="s">
        <v>283</v>
      </c>
      <c r="E2123" s="246" t="s">
        <v>1</v>
      </c>
      <c r="F2123" s="247" t="s">
        <v>173</v>
      </c>
      <c r="G2123" s="244"/>
      <c r="H2123" s="248">
        <v>95.099999999999994</v>
      </c>
      <c r="I2123" s="249"/>
      <c r="J2123" s="244"/>
      <c r="K2123" s="244"/>
      <c r="L2123" s="250"/>
      <c r="M2123" s="251"/>
      <c r="N2123" s="252"/>
      <c r="O2123" s="252"/>
      <c r="P2123" s="252"/>
      <c r="Q2123" s="252"/>
      <c r="R2123" s="252"/>
      <c r="S2123" s="252"/>
      <c r="T2123" s="25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4" t="s">
        <v>283</v>
      </c>
      <c r="AU2123" s="254" t="s">
        <v>85</v>
      </c>
      <c r="AV2123" s="13" t="s">
        <v>85</v>
      </c>
      <c r="AW2123" s="13" t="s">
        <v>32</v>
      </c>
      <c r="AX2123" s="13" t="s">
        <v>76</v>
      </c>
      <c r="AY2123" s="254" t="s">
        <v>274</v>
      </c>
    </row>
    <row r="2124" s="14" customFormat="1">
      <c r="A2124" s="14"/>
      <c r="B2124" s="255"/>
      <c r="C2124" s="256"/>
      <c r="D2124" s="245" t="s">
        <v>283</v>
      </c>
      <c r="E2124" s="257" t="s">
        <v>1</v>
      </c>
      <c r="F2124" s="258" t="s">
        <v>285</v>
      </c>
      <c r="G2124" s="256"/>
      <c r="H2124" s="259">
        <v>95.099999999999994</v>
      </c>
      <c r="I2124" s="260"/>
      <c r="J2124" s="256"/>
      <c r="K2124" s="256"/>
      <c r="L2124" s="261"/>
      <c r="M2124" s="262"/>
      <c r="N2124" s="263"/>
      <c r="O2124" s="263"/>
      <c r="P2124" s="263"/>
      <c r="Q2124" s="263"/>
      <c r="R2124" s="263"/>
      <c r="S2124" s="263"/>
      <c r="T2124" s="26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5" t="s">
        <v>283</v>
      </c>
      <c r="AU2124" s="265" t="s">
        <v>85</v>
      </c>
      <c r="AV2124" s="14" t="s">
        <v>106</v>
      </c>
      <c r="AW2124" s="14" t="s">
        <v>32</v>
      </c>
      <c r="AX2124" s="14" t="s">
        <v>76</v>
      </c>
      <c r="AY2124" s="265" t="s">
        <v>274</v>
      </c>
    </row>
    <row r="2125" s="15" customFormat="1">
      <c r="A2125" s="15"/>
      <c r="B2125" s="266"/>
      <c r="C2125" s="267"/>
      <c r="D2125" s="245" t="s">
        <v>283</v>
      </c>
      <c r="E2125" s="268" t="s">
        <v>1</v>
      </c>
      <c r="F2125" s="269" t="s">
        <v>286</v>
      </c>
      <c r="G2125" s="267"/>
      <c r="H2125" s="270">
        <v>95.099999999999994</v>
      </c>
      <c r="I2125" s="271"/>
      <c r="J2125" s="267"/>
      <c r="K2125" s="267"/>
      <c r="L2125" s="272"/>
      <c r="M2125" s="273"/>
      <c r="N2125" s="274"/>
      <c r="O2125" s="274"/>
      <c r="P2125" s="274"/>
      <c r="Q2125" s="274"/>
      <c r="R2125" s="274"/>
      <c r="S2125" s="274"/>
      <c r="T2125" s="27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T2125" s="276" t="s">
        <v>283</v>
      </c>
      <c r="AU2125" s="276" t="s">
        <v>85</v>
      </c>
      <c r="AV2125" s="15" t="s">
        <v>281</v>
      </c>
      <c r="AW2125" s="15" t="s">
        <v>32</v>
      </c>
      <c r="AX2125" s="15" t="s">
        <v>83</v>
      </c>
      <c r="AY2125" s="276" t="s">
        <v>274</v>
      </c>
    </row>
    <row r="2126" s="2" customFormat="1" ht="24.15" customHeight="1">
      <c r="A2126" s="39"/>
      <c r="B2126" s="40"/>
      <c r="C2126" s="230" t="s">
        <v>2568</v>
      </c>
      <c r="D2126" s="230" t="s">
        <v>276</v>
      </c>
      <c r="E2126" s="231" t="s">
        <v>2569</v>
      </c>
      <c r="F2126" s="232" t="s">
        <v>2570</v>
      </c>
      <c r="G2126" s="233" t="s">
        <v>398</v>
      </c>
      <c r="H2126" s="234">
        <v>2.7999999999999998</v>
      </c>
      <c r="I2126" s="235"/>
      <c r="J2126" s="236">
        <f>ROUND(I2126*H2126,2)</f>
        <v>0</v>
      </c>
      <c r="K2126" s="232" t="s">
        <v>280</v>
      </c>
      <c r="L2126" s="45"/>
      <c r="M2126" s="237" t="s">
        <v>1</v>
      </c>
      <c r="N2126" s="238" t="s">
        <v>41</v>
      </c>
      <c r="O2126" s="92"/>
      <c r="P2126" s="239">
        <f>O2126*H2126</f>
        <v>0</v>
      </c>
      <c r="Q2126" s="239">
        <v>0.00020000000000000001</v>
      </c>
      <c r="R2126" s="239">
        <f>Q2126*H2126</f>
        <v>0.00055999999999999995</v>
      </c>
      <c r="S2126" s="239">
        <v>0</v>
      </c>
      <c r="T2126" s="240">
        <f>S2126*H2126</f>
        <v>0</v>
      </c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R2126" s="241" t="s">
        <v>379</v>
      </c>
      <c r="AT2126" s="241" t="s">
        <v>276</v>
      </c>
      <c r="AU2126" s="241" t="s">
        <v>85</v>
      </c>
      <c r="AY2126" s="18" t="s">
        <v>274</v>
      </c>
      <c r="BE2126" s="242">
        <f>IF(N2126="základní",J2126,0)</f>
        <v>0</v>
      </c>
      <c r="BF2126" s="242">
        <f>IF(N2126="snížená",J2126,0)</f>
        <v>0</v>
      </c>
      <c r="BG2126" s="242">
        <f>IF(N2126="zákl. přenesená",J2126,0)</f>
        <v>0</v>
      </c>
      <c r="BH2126" s="242">
        <f>IF(N2126="sníž. přenesená",J2126,0)</f>
        <v>0</v>
      </c>
      <c r="BI2126" s="242">
        <f>IF(N2126="nulová",J2126,0)</f>
        <v>0</v>
      </c>
      <c r="BJ2126" s="18" t="s">
        <v>83</v>
      </c>
      <c r="BK2126" s="242">
        <f>ROUND(I2126*H2126,2)</f>
        <v>0</v>
      </c>
      <c r="BL2126" s="18" t="s">
        <v>379</v>
      </c>
      <c r="BM2126" s="241" t="s">
        <v>2571</v>
      </c>
    </row>
    <row r="2127" s="13" customFormat="1">
      <c r="A2127" s="13"/>
      <c r="B2127" s="243"/>
      <c r="C2127" s="244"/>
      <c r="D2127" s="245" t="s">
        <v>283</v>
      </c>
      <c r="E2127" s="246" t="s">
        <v>1</v>
      </c>
      <c r="F2127" s="247" t="s">
        <v>2572</v>
      </c>
      <c r="G2127" s="244"/>
      <c r="H2127" s="248">
        <v>2.7999999999999998</v>
      </c>
      <c r="I2127" s="249"/>
      <c r="J2127" s="244"/>
      <c r="K2127" s="244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4" t="s">
        <v>283</v>
      </c>
      <c r="AU2127" s="254" t="s">
        <v>85</v>
      </c>
      <c r="AV2127" s="13" t="s">
        <v>85</v>
      </c>
      <c r="AW2127" s="13" t="s">
        <v>32</v>
      </c>
      <c r="AX2127" s="13" t="s">
        <v>76</v>
      </c>
      <c r="AY2127" s="254" t="s">
        <v>274</v>
      </c>
    </row>
    <row r="2128" s="14" customFormat="1">
      <c r="A2128" s="14"/>
      <c r="B2128" s="255"/>
      <c r="C2128" s="256"/>
      <c r="D2128" s="245" t="s">
        <v>283</v>
      </c>
      <c r="E2128" s="257" t="s">
        <v>1</v>
      </c>
      <c r="F2128" s="258" t="s">
        <v>285</v>
      </c>
      <c r="G2128" s="256"/>
      <c r="H2128" s="259">
        <v>2.7999999999999998</v>
      </c>
      <c r="I2128" s="260"/>
      <c r="J2128" s="256"/>
      <c r="K2128" s="256"/>
      <c r="L2128" s="261"/>
      <c r="M2128" s="262"/>
      <c r="N2128" s="263"/>
      <c r="O2128" s="263"/>
      <c r="P2128" s="263"/>
      <c r="Q2128" s="263"/>
      <c r="R2128" s="263"/>
      <c r="S2128" s="263"/>
      <c r="T2128" s="26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5" t="s">
        <v>283</v>
      </c>
      <c r="AU2128" s="265" t="s">
        <v>85</v>
      </c>
      <c r="AV2128" s="14" t="s">
        <v>106</v>
      </c>
      <c r="AW2128" s="14" t="s">
        <v>32</v>
      </c>
      <c r="AX2128" s="14" t="s">
        <v>76</v>
      </c>
      <c r="AY2128" s="265" t="s">
        <v>274</v>
      </c>
    </row>
    <row r="2129" s="15" customFormat="1">
      <c r="A2129" s="15"/>
      <c r="B2129" s="266"/>
      <c r="C2129" s="267"/>
      <c r="D2129" s="245" t="s">
        <v>283</v>
      </c>
      <c r="E2129" s="268" t="s">
        <v>1</v>
      </c>
      <c r="F2129" s="269" t="s">
        <v>286</v>
      </c>
      <c r="G2129" s="267"/>
      <c r="H2129" s="270">
        <v>2.7999999999999998</v>
      </c>
      <c r="I2129" s="271"/>
      <c r="J2129" s="267"/>
      <c r="K2129" s="267"/>
      <c r="L2129" s="272"/>
      <c r="M2129" s="273"/>
      <c r="N2129" s="274"/>
      <c r="O2129" s="274"/>
      <c r="P2129" s="274"/>
      <c r="Q2129" s="274"/>
      <c r="R2129" s="274"/>
      <c r="S2129" s="274"/>
      <c r="T2129" s="27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76" t="s">
        <v>283</v>
      </c>
      <c r="AU2129" s="276" t="s">
        <v>85</v>
      </c>
      <c r="AV2129" s="15" t="s">
        <v>281</v>
      </c>
      <c r="AW2129" s="15" t="s">
        <v>32</v>
      </c>
      <c r="AX2129" s="15" t="s">
        <v>83</v>
      </c>
      <c r="AY2129" s="276" t="s">
        <v>274</v>
      </c>
    </row>
    <row r="2130" s="2" customFormat="1" ht="16.5" customHeight="1">
      <c r="A2130" s="39"/>
      <c r="B2130" s="40"/>
      <c r="C2130" s="287" t="s">
        <v>2573</v>
      </c>
      <c r="D2130" s="287" t="s">
        <v>385</v>
      </c>
      <c r="E2130" s="288" t="s">
        <v>2574</v>
      </c>
      <c r="F2130" s="289" t="s">
        <v>2575</v>
      </c>
      <c r="G2130" s="290" t="s">
        <v>398</v>
      </c>
      <c r="H2130" s="291">
        <v>3.0800000000000001</v>
      </c>
      <c r="I2130" s="292"/>
      <c r="J2130" s="293">
        <f>ROUND(I2130*H2130,2)</f>
        <v>0</v>
      </c>
      <c r="K2130" s="289" t="s">
        <v>280</v>
      </c>
      <c r="L2130" s="294"/>
      <c r="M2130" s="295" t="s">
        <v>1</v>
      </c>
      <c r="N2130" s="296" t="s">
        <v>41</v>
      </c>
      <c r="O2130" s="92"/>
      <c r="P2130" s="239">
        <f>O2130*H2130</f>
        <v>0</v>
      </c>
      <c r="Q2130" s="239">
        <v>0.00017000000000000001</v>
      </c>
      <c r="R2130" s="239">
        <f>Q2130*H2130</f>
        <v>0.00052360000000000004</v>
      </c>
      <c r="S2130" s="239">
        <v>0</v>
      </c>
      <c r="T2130" s="240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41" t="s">
        <v>510</v>
      </c>
      <c r="AT2130" s="241" t="s">
        <v>385</v>
      </c>
      <c r="AU2130" s="241" t="s">
        <v>85</v>
      </c>
      <c r="AY2130" s="18" t="s">
        <v>274</v>
      </c>
      <c r="BE2130" s="242">
        <f>IF(N2130="základní",J2130,0)</f>
        <v>0</v>
      </c>
      <c r="BF2130" s="242">
        <f>IF(N2130="snížená",J2130,0)</f>
        <v>0</v>
      </c>
      <c r="BG2130" s="242">
        <f>IF(N2130="zákl. přenesená",J2130,0)</f>
        <v>0</v>
      </c>
      <c r="BH2130" s="242">
        <f>IF(N2130="sníž. přenesená",J2130,0)</f>
        <v>0</v>
      </c>
      <c r="BI2130" s="242">
        <f>IF(N2130="nulová",J2130,0)</f>
        <v>0</v>
      </c>
      <c r="BJ2130" s="18" t="s">
        <v>83</v>
      </c>
      <c r="BK2130" s="242">
        <f>ROUND(I2130*H2130,2)</f>
        <v>0</v>
      </c>
      <c r="BL2130" s="18" t="s">
        <v>379</v>
      </c>
      <c r="BM2130" s="241" t="s">
        <v>2576</v>
      </c>
    </row>
    <row r="2131" s="13" customFormat="1">
      <c r="A2131" s="13"/>
      <c r="B2131" s="243"/>
      <c r="C2131" s="244"/>
      <c r="D2131" s="245" t="s">
        <v>283</v>
      </c>
      <c r="E2131" s="244"/>
      <c r="F2131" s="247" t="s">
        <v>2577</v>
      </c>
      <c r="G2131" s="244"/>
      <c r="H2131" s="248">
        <v>3.0800000000000001</v>
      </c>
      <c r="I2131" s="249"/>
      <c r="J2131" s="244"/>
      <c r="K2131" s="244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4" t="s">
        <v>283</v>
      </c>
      <c r="AU2131" s="254" t="s">
        <v>85</v>
      </c>
      <c r="AV2131" s="13" t="s">
        <v>85</v>
      </c>
      <c r="AW2131" s="13" t="s">
        <v>4</v>
      </c>
      <c r="AX2131" s="13" t="s">
        <v>83</v>
      </c>
      <c r="AY2131" s="254" t="s">
        <v>274</v>
      </c>
    </row>
    <row r="2132" s="2" customFormat="1" ht="24.15" customHeight="1">
      <c r="A2132" s="39"/>
      <c r="B2132" s="40"/>
      <c r="C2132" s="230" t="s">
        <v>2578</v>
      </c>
      <c r="D2132" s="230" t="s">
        <v>276</v>
      </c>
      <c r="E2132" s="231" t="s">
        <v>2579</v>
      </c>
      <c r="F2132" s="232" t="s">
        <v>2580</v>
      </c>
      <c r="G2132" s="233" t="s">
        <v>398</v>
      </c>
      <c r="H2132" s="234">
        <v>56.200000000000003</v>
      </c>
      <c r="I2132" s="235"/>
      <c r="J2132" s="236">
        <f>ROUND(I2132*H2132,2)</f>
        <v>0</v>
      </c>
      <c r="K2132" s="232" t="s">
        <v>280</v>
      </c>
      <c r="L2132" s="45"/>
      <c r="M2132" s="237" t="s">
        <v>1</v>
      </c>
      <c r="N2132" s="238" t="s">
        <v>41</v>
      </c>
      <c r="O2132" s="92"/>
      <c r="P2132" s="239">
        <f>O2132*H2132</f>
        <v>0</v>
      </c>
      <c r="Q2132" s="239">
        <v>0.00058</v>
      </c>
      <c r="R2132" s="239">
        <f>Q2132*H2132</f>
        <v>0.032596</v>
      </c>
      <c r="S2132" s="239">
        <v>0</v>
      </c>
      <c r="T2132" s="240">
        <f>S2132*H2132</f>
        <v>0</v>
      </c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R2132" s="241" t="s">
        <v>379</v>
      </c>
      <c r="AT2132" s="241" t="s">
        <v>276</v>
      </c>
      <c r="AU2132" s="241" t="s">
        <v>85</v>
      </c>
      <c r="AY2132" s="18" t="s">
        <v>274</v>
      </c>
      <c r="BE2132" s="242">
        <f>IF(N2132="základní",J2132,0)</f>
        <v>0</v>
      </c>
      <c r="BF2132" s="242">
        <f>IF(N2132="snížená",J2132,0)</f>
        <v>0</v>
      </c>
      <c r="BG2132" s="242">
        <f>IF(N2132="zákl. přenesená",J2132,0)</f>
        <v>0</v>
      </c>
      <c r="BH2132" s="242">
        <f>IF(N2132="sníž. přenesená",J2132,0)</f>
        <v>0</v>
      </c>
      <c r="BI2132" s="242">
        <f>IF(N2132="nulová",J2132,0)</f>
        <v>0</v>
      </c>
      <c r="BJ2132" s="18" t="s">
        <v>83</v>
      </c>
      <c r="BK2132" s="242">
        <f>ROUND(I2132*H2132,2)</f>
        <v>0</v>
      </c>
      <c r="BL2132" s="18" t="s">
        <v>379</v>
      </c>
      <c r="BM2132" s="241" t="s">
        <v>2581</v>
      </c>
    </row>
    <row r="2133" s="13" customFormat="1">
      <c r="A2133" s="13"/>
      <c r="B2133" s="243"/>
      <c r="C2133" s="244"/>
      <c r="D2133" s="245" t="s">
        <v>283</v>
      </c>
      <c r="E2133" s="246" t="s">
        <v>1</v>
      </c>
      <c r="F2133" s="247" t="s">
        <v>2582</v>
      </c>
      <c r="G2133" s="244"/>
      <c r="H2133" s="248">
        <v>44.850000000000001</v>
      </c>
      <c r="I2133" s="249"/>
      <c r="J2133" s="244"/>
      <c r="K2133" s="244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4" t="s">
        <v>283</v>
      </c>
      <c r="AU2133" s="254" t="s">
        <v>85</v>
      </c>
      <c r="AV2133" s="13" t="s">
        <v>85</v>
      </c>
      <c r="AW2133" s="13" t="s">
        <v>32</v>
      </c>
      <c r="AX2133" s="13" t="s">
        <v>76</v>
      </c>
      <c r="AY2133" s="254" t="s">
        <v>274</v>
      </c>
    </row>
    <row r="2134" s="13" customFormat="1">
      <c r="A2134" s="13"/>
      <c r="B2134" s="243"/>
      <c r="C2134" s="244"/>
      <c r="D2134" s="245" t="s">
        <v>283</v>
      </c>
      <c r="E2134" s="246" t="s">
        <v>1</v>
      </c>
      <c r="F2134" s="247" t="s">
        <v>2583</v>
      </c>
      <c r="G2134" s="244"/>
      <c r="H2134" s="248">
        <v>11.35</v>
      </c>
      <c r="I2134" s="249"/>
      <c r="J2134" s="244"/>
      <c r="K2134" s="244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4" t="s">
        <v>283</v>
      </c>
      <c r="AU2134" s="254" t="s">
        <v>85</v>
      </c>
      <c r="AV2134" s="13" t="s">
        <v>85</v>
      </c>
      <c r="AW2134" s="13" t="s">
        <v>32</v>
      </c>
      <c r="AX2134" s="13" t="s">
        <v>76</v>
      </c>
      <c r="AY2134" s="254" t="s">
        <v>274</v>
      </c>
    </row>
    <row r="2135" s="14" customFormat="1">
      <c r="A2135" s="14"/>
      <c r="B2135" s="255"/>
      <c r="C2135" s="256"/>
      <c r="D2135" s="245" t="s">
        <v>283</v>
      </c>
      <c r="E2135" s="257" t="s">
        <v>1</v>
      </c>
      <c r="F2135" s="258" t="s">
        <v>285</v>
      </c>
      <c r="G2135" s="256"/>
      <c r="H2135" s="259">
        <v>56.200000000000003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65" t="s">
        <v>283</v>
      </c>
      <c r="AU2135" s="265" t="s">
        <v>85</v>
      </c>
      <c r="AV2135" s="14" t="s">
        <v>106</v>
      </c>
      <c r="AW2135" s="14" t="s">
        <v>32</v>
      </c>
      <c r="AX2135" s="14" t="s">
        <v>76</v>
      </c>
      <c r="AY2135" s="265" t="s">
        <v>274</v>
      </c>
    </row>
    <row r="2136" s="15" customFormat="1">
      <c r="A2136" s="15"/>
      <c r="B2136" s="266"/>
      <c r="C2136" s="267"/>
      <c r="D2136" s="245" t="s">
        <v>283</v>
      </c>
      <c r="E2136" s="268" t="s">
        <v>1</v>
      </c>
      <c r="F2136" s="269" t="s">
        <v>286</v>
      </c>
      <c r="G2136" s="267"/>
      <c r="H2136" s="270">
        <v>56.200000000000003</v>
      </c>
      <c r="I2136" s="271"/>
      <c r="J2136" s="267"/>
      <c r="K2136" s="267"/>
      <c r="L2136" s="272"/>
      <c r="M2136" s="273"/>
      <c r="N2136" s="274"/>
      <c r="O2136" s="274"/>
      <c r="P2136" s="274"/>
      <c r="Q2136" s="274"/>
      <c r="R2136" s="274"/>
      <c r="S2136" s="274"/>
      <c r="T2136" s="27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76" t="s">
        <v>283</v>
      </c>
      <c r="AU2136" s="276" t="s">
        <v>85</v>
      </c>
      <c r="AV2136" s="15" t="s">
        <v>281</v>
      </c>
      <c r="AW2136" s="15" t="s">
        <v>32</v>
      </c>
      <c r="AX2136" s="15" t="s">
        <v>83</v>
      </c>
      <c r="AY2136" s="276" t="s">
        <v>274</v>
      </c>
    </row>
    <row r="2137" s="2" customFormat="1" ht="21.75" customHeight="1">
      <c r="A2137" s="39"/>
      <c r="B2137" s="40"/>
      <c r="C2137" s="287" t="s">
        <v>2584</v>
      </c>
      <c r="D2137" s="287" t="s">
        <v>385</v>
      </c>
      <c r="E2137" s="288" t="s">
        <v>2585</v>
      </c>
      <c r="F2137" s="289" t="s">
        <v>2586</v>
      </c>
      <c r="G2137" s="290" t="s">
        <v>279</v>
      </c>
      <c r="H2137" s="291">
        <v>5.1580000000000004</v>
      </c>
      <c r="I2137" s="292"/>
      <c r="J2137" s="293">
        <f>ROUND(I2137*H2137,2)</f>
        <v>0</v>
      </c>
      <c r="K2137" s="289" t="s">
        <v>1</v>
      </c>
      <c r="L2137" s="294"/>
      <c r="M2137" s="295" t="s">
        <v>1</v>
      </c>
      <c r="N2137" s="296" t="s">
        <v>41</v>
      </c>
      <c r="O2137" s="92"/>
      <c r="P2137" s="239">
        <f>O2137*H2137</f>
        <v>0</v>
      </c>
      <c r="Q2137" s="239">
        <v>0</v>
      </c>
      <c r="R2137" s="239">
        <f>Q2137*H2137</f>
        <v>0</v>
      </c>
      <c r="S2137" s="239">
        <v>0</v>
      </c>
      <c r="T2137" s="240">
        <f>S2137*H2137</f>
        <v>0</v>
      </c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R2137" s="241" t="s">
        <v>510</v>
      </c>
      <c r="AT2137" s="241" t="s">
        <v>385</v>
      </c>
      <c r="AU2137" s="241" t="s">
        <v>85</v>
      </c>
      <c r="AY2137" s="18" t="s">
        <v>274</v>
      </c>
      <c r="BE2137" s="242">
        <f>IF(N2137="základní",J2137,0)</f>
        <v>0</v>
      </c>
      <c r="BF2137" s="242">
        <f>IF(N2137="snížená",J2137,0)</f>
        <v>0</v>
      </c>
      <c r="BG2137" s="242">
        <f>IF(N2137="zákl. přenesená",J2137,0)</f>
        <v>0</v>
      </c>
      <c r="BH2137" s="242">
        <f>IF(N2137="sníž. přenesená",J2137,0)</f>
        <v>0</v>
      </c>
      <c r="BI2137" s="242">
        <f>IF(N2137="nulová",J2137,0)</f>
        <v>0</v>
      </c>
      <c r="BJ2137" s="18" t="s">
        <v>83</v>
      </c>
      <c r="BK2137" s="242">
        <f>ROUND(I2137*H2137,2)</f>
        <v>0</v>
      </c>
      <c r="BL2137" s="18" t="s">
        <v>379</v>
      </c>
      <c r="BM2137" s="241" t="s">
        <v>2587</v>
      </c>
    </row>
    <row r="2138" s="13" customFormat="1">
      <c r="A2138" s="13"/>
      <c r="B2138" s="243"/>
      <c r="C2138" s="244"/>
      <c r="D2138" s="245" t="s">
        <v>283</v>
      </c>
      <c r="E2138" s="246" t="s">
        <v>1</v>
      </c>
      <c r="F2138" s="247" t="s">
        <v>2588</v>
      </c>
      <c r="G2138" s="244"/>
      <c r="H2138" s="248">
        <v>4.4850000000000003</v>
      </c>
      <c r="I2138" s="249"/>
      <c r="J2138" s="244"/>
      <c r="K2138" s="244"/>
      <c r="L2138" s="250"/>
      <c r="M2138" s="251"/>
      <c r="N2138" s="252"/>
      <c r="O2138" s="252"/>
      <c r="P2138" s="252"/>
      <c r="Q2138" s="252"/>
      <c r="R2138" s="252"/>
      <c r="S2138" s="252"/>
      <c r="T2138" s="25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4" t="s">
        <v>283</v>
      </c>
      <c r="AU2138" s="254" t="s">
        <v>85</v>
      </c>
      <c r="AV2138" s="13" t="s">
        <v>85</v>
      </c>
      <c r="AW2138" s="13" t="s">
        <v>32</v>
      </c>
      <c r="AX2138" s="13" t="s">
        <v>76</v>
      </c>
      <c r="AY2138" s="254" t="s">
        <v>274</v>
      </c>
    </row>
    <row r="2139" s="14" customFormat="1">
      <c r="A2139" s="14"/>
      <c r="B2139" s="255"/>
      <c r="C2139" s="256"/>
      <c r="D2139" s="245" t="s">
        <v>283</v>
      </c>
      <c r="E2139" s="257" t="s">
        <v>1</v>
      </c>
      <c r="F2139" s="258" t="s">
        <v>285</v>
      </c>
      <c r="G2139" s="256"/>
      <c r="H2139" s="259">
        <v>4.4850000000000003</v>
      </c>
      <c r="I2139" s="260"/>
      <c r="J2139" s="256"/>
      <c r="K2139" s="256"/>
      <c r="L2139" s="261"/>
      <c r="M2139" s="262"/>
      <c r="N2139" s="263"/>
      <c r="O2139" s="263"/>
      <c r="P2139" s="263"/>
      <c r="Q2139" s="263"/>
      <c r="R2139" s="263"/>
      <c r="S2139" s="263"/>
      <c r="T2139" s="26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5" t="s">
        <v>283</v>
      </c>
      <c r="AU2139" s="265" t="s">
        <v>85</v>
      </c>
      <c r="AV2139" s="14" t="s">
        <v>106</v>
      </c>
      <c r="AW2139" s="14" t="s">
        <v>32</v>
      </c>
      <c r="AX2139" s="14" t="s">
        <v>76</v>
      </c>
      <c r="AY2139" s="265" t="s">
        <v>274</v>
      </c>
    </row>
    <row r="2140" s="15" customFormat="1">
      <c r="A2140" s="15"/>
      <c r="B2140" s="266"/>
      <c r="C2140" s="267"/>
      <c r="D2140" s="245" t="s">
        <v>283</v>
      </c>
      <c r="E2140" s="268" t="s">
        <v>1</v>
      </c>
      <c r="F2140" s="269" t="s">
        <v>286</v>
      </c>
      <c r="G2140" s="267"/>
      <c r="H2140" s="270">
        <v>4.4850000000000003</v>
      </c>
      <c r="I2140" s="271"/>
      <c r="J2140" s="267"/>
      <c r="K2140" s="267"/>
      <c r="L2140" s="272"/>
      <c r="M2140" s="273"/>
      <c r="N2140" s="274"/>
      <c r="O2140" s="274"/>
      <c r="P2140" s="274"/>
      <c r="Q2140" s="274"/>
      <c r="R2140" s="274"/>
      <c r="S2140" s="274"/>
      <c r="T2140" s="27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76" t="s">
        <v>283</v>
      </c>
      <c r="AU2140" s="276" t="s">
        <v>85</v>
      </c>
      <c r="AV2140" s="15" t="s">
        <v>281</v>
      </c>
      <c r="AW2140" s="15" t="s">
        <v>32</v>
      </c>
      <c r="AX2140" s="15" t="s">
        <v>83</v>
      </c>
      <c r="AY2140" s="276" t="s">
        <v>274</v>
      </c>
    </row>
    <row r="2141" s="13" customFormat="1">
      <c r="A2141" s="13"/>
      <c r="B2141" s="243"/>
      <c r="C2141" s="244"/>
      <c r="D2141" s="245" t="s">
        <v>283</v>
      </c>
      <c r="E2141" s="244"/>
      <c r="F2141" s="247" t="s">
        <v>2589</v>
      </c>
      <c r="G2141" s="244"/>
      <c r="H2141" s="248">
        <v>5.1580000000000004</v>
      </c>
      <c r="I2141" s="249"/>
      <c r="J2141" s="244"/>
      <c r="K2141" s="244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4" t="s">
        <v>283</v>
      </c>
      <c r="AU2141" s="254" t="s">
        <v>85</v>
      </c>
      <c r="AV2141" s="13" t="s">
        <v>85</v>
      </c>
      <c r="AW2141" s="13" t="s">
        <v>4</v>
      </c>
      <c r="AX2141" s="13" t="s">
        <v>83</v>
      </c>
      <c r="AY2141" s="254" t="s">
        <v>274</v>
      </c>
    </row>
    <row r="2142" s="2" customFormat="1" ht="24.15" customHeight="1">
      <c r="A2142" s="39"/>
      <c r="B2142" s="40"/>
      <c r="C2142" s="287" t="s">
        <v>2590</v>
      </c>
      <c r="D2142" s="287" t="s">
        <v>385</v>
      </c>
      <c r="E2142" s="288" t="s">
        <v>2591</v>
      </c>
      <c r="F2142" s="289" t="s">
        <v>2592</v>
      </c>
      <c r="G2142" s="290" t="s">
        <v>279</v>
      </c>
      <c r="H2142" s="291">
        <v>1.3049999999999999</v>
      </c>
      <c r="I2142" s="292"/>
      <c r="J2142" s="293">
        <f>ROUND(I2142*H2142,2)</f>
        <v>0</v>
      </c>
      <c r="K2142" s="289" t="s">
        <v>1</v>
      </c>
      <c r="L2142" s="294"/>
      <c r="M2142" s="295" t="s">
        <v>1</v>
      </c>
      <c r="N2142" s="296" t="s">
        <v>41</v>
      </c>
      <c r="O2142" s="92"/>
      <c r="P2142" s="239">
        <f>O2142*H2142</f>
        <v>0</v>
      </c>
      <c r="Q2142" s="239">
        <v>0</v>
      </c>
      <c r="R2142" s="239">
        <f>Q2142*H2142</f>
        <v>0</v>
      </c>
      <c r="S2142" s="239">
        <v>0</v>
      </c>
      <c r="T2142" s="240">
        <f>S2142*H2142</f>
        <v>0</v>
      </c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R2142" s="241" t="s">
        <v>510</v>
      </c>
      <c r="AT2142" s="241" t="s">
        <v>385</v>
      </c>
      <c r="AU2142" s="241" t="s">
        <v>85</v>
      </c>
      <c r="AY2142" s="18" t="s">
        <v>274</v>
      </c>
      <c r="BE2142" s="242">
        <f>IF(N2142="základní",J2142,0)</f>
        <v>0</v>
      </c>
      <c r="BF2142" s="242">
        <f>IF(N2142="snížená",J2142,0)</f>
        <v>0</v>
      </c>
      <c r="BG2142" s="242">
        <f>IF(N2142="zákl. přenesená",J2142,0)</f>
        <v>0</v>
      </c>
      <c r="BH2142" s="242">
        <f>IF(N2142="sníž. přenesená",J2142,0)</f>
        <v>0</v>
      </c>
      <c r="BI2142" s="242">
        <f>IF(N2142="nulová",J2142,0)</f>
        <v>0</v>
      </c>
      <c r="BJ2142" s="18" t="s">
        <v>83</v>
      </c>
      <c r="BK2142" s="242">
        <f>ROUND(I2142*H2142,2)</f>
        <v>0</v>
      </c>
      <c r="BL2142" s="18" t="s">
        <v>379</v>
      </c>
      <c r="BM2142" s="241" t="s">
        <v>2593</v>
      </c>
    </row>
    <row r="2143" s="13" customFormat="1">
      <c r="A2143" s="13"/>
      <c r="B2143" s="243"/>
      <c r="C2143" s="244"/>
      <c r="D2143" s="245" t="s">
        <v>283</v>
      </c>
      <c r="E2143" s="246" t="s">
        <v>1</v>
      </c>
      <c r="F2143" s="247" t="s">
        <v>2594</v>
      </c>
      <c r="G2143" s="244"/>
      <c r="H2143" s="248">
        <v>1.135</v>
      </c>
      <c r="I2143" s="249"/>
      <c r="J2143" s="244"/>
      <c r="K2143" s="244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4" t="s">
        <v>283</v>
      </c>
      <c r="AU2143" s="254" t="s">
        <v>85</v>
      </c>
      <c r="AV2143" s="13" t="s">
        <v>85</v>
      </c>
      <c r="AW2143" s="13" t="s">
        <v>32</v>
      </c>
      <c r="AX2143" s="13" t="s">
        <v>76</v>
      </c>
      <c r="AY2143" s="254" t="s">
        <v>274</v>
      </c>
    </row>
    <row r="2144" s="14" customFormat="1">
      <c r="A2144" s="14"/>
      <c r="B2144" s="255"/>
      <c r="C2144" s="256"/>
      <c r="D2144" s="245" t="s">
        <v>283</v>
      </c>
      <c r="E2144" s="257" t="s">
        <v>1</v>
      </c>
      <c r="F2144" s="258" t="s">
        <v>285</v>
      </c>
      <c r="G2144" s="256"/>
      <c r="H2144" s="259">
        <v>1.135</v>
      </c>
      <c r="I2144" s="260"/>
      <c r="J2144" s="256"/>
      <c r="K2144" s="256"/>
      <c r="L2144" s="261"/>
      <c r="M2144" s="262"/>
      <c r="N2144" s="263"/>
      <c r="O2144" s="263"/>
      <c r="P2144" s="263"/>
      <c r="Q2144" s="263"/>
      <c r="R2144" s="263"/>
      <c r="S2144" s="263"/>
      <c r="T2144" s="26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65" t="s">
        <v>283</v>
      </c>
      <c r="AU2144" s="265" t="s">
        <v>85</v>
      </c>
      <c r="AV2144" s="14" t="s">
        <v>106</v>
      </c>
      <c r="AW2144" s="14" t="s">
        <v>32</v>
      </c>
      <c r="AX2144" s="14" t="s">
        <v>76</v>
      </c>
      <c r="AY2144" s="265" t="s">
        <v>274</v>
      </c>
    </row>
    <row r="2145" s="15" customFormat="1">
      <c r="A2145" s="15"/>
      <c r="B2145" s="266"/>
      <c r="C2145" s="267"/>
      <c r="D2145" s="245" t="s">
        <v>283</v>
      </c>
      <c r="E2145" s="268" t="s">
        <v>1</v>
      </c>
      <c r="F2145" s="269" t="s">
        <v>286</v>
      </c>
      <c r="G2145" s="267"/>
      <c r="H2145" s="270">
        <v>1.135</v>
      </c>
      <c r="I2145" s="271"/>
      <c r="J2145" s="267"/>
      <c r="K2145" s="267"/>
      <c r="L2145" s="272"/>
      <c r="M2145" s="273"/>
      <c r="N2145" s="274"/>
      <c r="O2145" s="274"/>
      <c r="P2145" s="274"/>
      <c r="Q2145" s="274"/>
      <c r="R2145" s="274"/>
      <c r="S2145" s="274"/>
      <c r="T2145" s="27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76" t="s">
        <v>283</v>
      </c>
      <c r="AU2145" s="276" t="s">
        <v>85</v>
      </c>
      <c r="AV2145" s="15" t="s">
        <v>281</v>
      </c>
      <c r="AW2145" s="15" t="s">
        <v>32</v>
      </c>
      <c r="AX2145" s="15" t="s">
        <v>83</v>
      </c>
      <c r="AY2145" s="276" t="s">
        <v>274</v>
      </c>
    </row>
    <row r="2146" s="13" customFormat="1">
      <c r="A2146" s="13"/>
      <c r="B2146" s="243"/>
      <c r="C2146" s="244"/>
      <c r="D2146" s="245" t="s">
        <v>283</v>
      </c>
      <c r="E2146" s="244"/>
      <c r="F2146" s="247" t="s">
        <v>2595</v>
      </c>
      <c r="G2146" s="244"/>
      <c r="H2146" s="248">
        <v>1.3049999999999999</v>
      </c>
      <c r="I2146" s="249"/>
      <c r="J2146" s="244"/>
      <c r="K2146" s="244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54" t="s">
        <v>283</v>
      </c>
      <c r="AU2146" s="254" t="s">
        <v>85</v>
      </c>
      <c r="AV2146" s="13" t="s">
        <v>85</v>
      </c>
      <c r="AW2146" s="13" t="s">
        <v>4</v>
      </c>
      <c r="AX2146" s="13" t="s">
        <v>83</v>
      </c>
      <c r="AY2146" s="254" t="s">
        <v>274</v>
      </c>
    </row>
    <row r="2147" s="2" customFormat="1" ht="24.15" customHeight="1">
      <c r="A2147" s="39"/>
      <c r="B2147" s="40"/>
      <c r="C2147" s="230" t="s">
        <v>2596</v>
      </c>
      <c r="D2147" s="230" t="s">
        <v>276</v>
      </c>
      <c r="E2147" s="231" t="s">
        <v>2597</v>
      </c>
      <c r="F2147" s="232" t="s">
        <v>2598</v>
      </c>
      <c r="G2147" s="233" t="s">
        <v>279</v>
      </c>
      <c r="H2147" s="234">
        <v>26.449999999999999</v>
      </c>
      <c r="I2147" s="235"/>
      <c r="J2147" s="236">
        <f>ROUND(I2147*H2147,2)</f>
        <v>0</v>
      </c>
      <c r="K2147" s="232" t="s">
        <v>280</v>
      </c>
      <c r="L2147" s="45"/>
      <c r="M2147" s="237" t="s">
        <v>1</v>
      </c>
      <c r="N2147" s="238" t="s">
        <v>41</v>
      </c>
      <c r="O2147" s="92"/>
      <c r="P2147" s="239">
        <f>O2147*H2147</f>
        <v>0</v>
      </c>
      <c r="Q2147" s="239">
        <v>0.0054999999999999997</v>
      </c>
      <c r="R2147" s="239">
        <f>Q2147*H2147</f>
        <v>0.14547499999999999</v>
      </c>
      <c r="S2147" s="239">
        <v>0</v>
      </c>
      <c r="T2147" s="240">
        <f>S2147*H2147</f>
        <v>0</v>
      </c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R2147" s="241" t="s">
        <v>379</v>
      </c>
      <c r="AT2147" s="241" t="s">
        <v>276</v>
      </c>
      <c r="AU2147" s="241" t="s">
        <v>85</v>
      </c>
      <c r="AY2147" s="18" t="s">
        <v>274</v>
      </c>
      <c r="BE2147" s="242">
        <f>IF(N2147="základní",J2147,0)</f>
        <v>0</v>
      </c>
      <c r="BF2147" s="242">
        <f>IF(N2147="snížená",J2147,0)</f>
        <v>0</v>
      </c>
      <c r="BG2147" s="242">
        <f>IF(N2147="zákl. přenesená",J2147,0)</f>
        <v>0</v>
      </c>
      <c r="BH2147" s="242">
        <f>IF(N2147="sníž. přenesená",J2147,0)</f>
        <v>0</v>
      </c>
      <c r="BI2147" s="242">
        <f>IF(N2147="nulová",J2147,0)</f>
        <v>0</v>
      </c>
      <c r="BJ2147" s="18" t="s">
        <v>83</v>
      </c>
      <c r="BK2147" s="242">
        <f>ROUND(I2147*H2147,2)</f>
        <v>0</v>
      </c>
      <c r="BL2147" s="18" t="s">
        <v>379</v>
      </c>
      <c r="BM2147" s="241" t="s">
        <v>2599</v>
      </c>
    </row>
    <row r="2148" s="13" customFormat="1">
      <c r="A2148" s="13"/>
      <c r="B2148" s="243"/>
      <c r="C2148" s="244"/>
      <c r="D2148" s="245" t="s">
        <v>283</v>
      </c>
      <c r="E2148" s="246" t="s">
        <v>1</v>
      </c>
      <c r="F2148" s="247" t="s">
        <v>2600</v>
      </c>
      <c r="G2148" s="244"/>
      <c r="H2148" s="248">
        <v>26.449999999999999</v>
      </c>
      <c r="I2148" s="249"/>
      <c r="J2148" s="244"/>
      <c r="K2148" s="244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4" t="s">
        <v>283</v>
      </c>
      <c r="AU2148" s="254" t="s">
        <v>85</v>
      </c>
      <c r="AV2148" s="13" t="s">
        <v>85</v>
      </c>
      <c r="AW2148" s="13" t="s">
        <v>32</v>
      </c>
      <c r="AX2148" s="13" t="s">
        <v>76</v>
      </c>
      <c r="AY2148" s="254" t="s">
        <v>274</v>
      </c>
    </row>
    <row r="2149" s="14" customFormat="1">
      <c r="A2149" s="14"/>
      <c r="B2149" s="255"/>
      <c r="C2149" s="256"/>
      <c r="D2149" s="245" t="s">
        <v>283</v>
      </c>
      <c r="E2149" s="257" t="s">
        <v>1</v>
      </c>
      <c r="F2149" s="258" t="s">
        <v>285</v>
      </c>
      <c r="G2149" s="256"/>
      <c r="H2149" s="259">
        <v>26.449999999999999</v>
      </c>
      <c r="I2149" s="260"/>
      <c r="J2149" s="256"/>
      <c r="K2149" s="256"/>
      <c r="L2149" s="261"/>
      <c r="M2149" s="262"/>
      <c r="N2149" s="263"/>
      <c r="O2149" s="263"/>
      <c r="P2149" s="263"/>
      <c r="Q2149" s="263"/>
      <c r="R2149" s="263"/>
      <c r="S2149" s="263"/>
      <c r="T2149" s="26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5" t="s">
        <v>283</v>
      </c>
      <c r="AU2149" s="265" t="s">
        <v>85</v>
      </c>
      <c r="AV2149" s="14" t="s">
        <v>106</v>
      </c>
      <c r="AW2149" s="14" t="s">
        <v>32</v>
      </c>
      <c r="AX2149" s="14" t="s">
        <v>76</v>
      </c>
      <c r="AY2149" s="265" t="s">
        <v>274</v>
      </c>
    </row>
    <row r="2150" s="15" customFormat="1">
      <c r="A2150" s="15"/>
      <c r="B2150" s="266"/>
      <c r="C2150" s="267"/>
      <c r="D2150" s="245" t="s">
        <v>283</v>
      </c>
      <c r="E2150" s="268" t="s">
        <v>1</v>
      </c>
      <c r="F2150" s="269" t="s">
        <v>286</v>
      </c>
      <c r="G2150" s="267"/>
      <c r="H2150" s="270">
        <v>26.449999999999999</v>
      </c>
      <c r="I2150" s="271"/>
      <c r="J2150" s="267"/>
      <c r="K2150" s="267"/>
      <c r="L2150" s="272"/>
      <c r="M2150" s="273"/>
      <c r="N2150" s="274"/>
      <c r="O2150" s="274"/>
      <c r="P2150" s="274"/>
      <c r="Q2150" s="274"/>
      <c r="R2150" s="274"/>
      <c r="S2150" s="274"/>
      <c r="T2150" s="27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76" t="s">
        <v>283</v>
      </c>
      <c r="AU2150" s="276" t="s">
        <v>85</v>
      </c>
      <c r="AV2150" s="15" t="s">
        <v>281</v>
      </c>
      <c r="AW2150" s="15" t="s">
        <v>32</v>
      </c>
      <c r="AX2150" s="15" t="s">
        <v>83</v>
      </c>
      <c r="AY2150" s="276" t="s">
        <v>274</v>
      </c>
    </row>
    <row r="2151" s="2" customFormat="1" ht="24.15" customHeight="1">
      <c r="A2151" s="39"/>
      <c r="B2151" s="40"/>
      <c r="C2151" s="287" t="s">
        <v>2601</v>
      </c>
      <c r="D2151" s="287" t="s">
        <v>385</v>
      </c>
      <c r="E2151" s="288" t="s">
        <v>2591</v>
      </c>
      <c r="F2151" s="289" t="s">
        <v>2592</v>
      </c>
      <c r="G2151" s="290" t="s">
        <v>279</v>
      </c>
      <c r="H2151" s="291">
        <v>30.417999999999999</v>
      </c>
      <c r="I2151" s="292"/>
      <c r="J2151" s="293">
        <f>ROUND(I2151*H2151,2)</f>
        <v>0</v>
      </c>
      <c r="K2151" s="289" t="s">
        <v>1</v>
      </c>
      <c r="L2151" s="294"/>
      <c r="M2151" s="295" t="s">
        <v>1</v>
      </c>
      <c r="N2151" s="296" t="s">
        <v>41</v>
      </c>
      <c r="O2151" s="92"/>
      <c r="P2151" s="239">
        <f>O2151*H2151</f>
        <v>0</v>
      </c>
      <c r="Q2151" s="239">
        <v>0</v>
      </c>
      <c r="R2151" s="239">
        <f>Q2151*H2151</f>
        <v>0</v>
      </c>
      <c r="S2151" s="239">
        <v>0</v>
      </c>
      <c r="T2151" s="240">
        <f>S2151*H2151</f>
        <v>0</v>
      </c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R2151" s="241" t="s">
        <v>510</v>
      </c>
      <c r="AT2151" s="241" t="s">
        <v>385</v>
      </c>
      <c r="AU2151" s="241" t="s">
        <v>85</v>
      </c>
      <c r="AY2151" s="18" t="s">
        <v>274</v>
      </c>
      <c r="BE2151" s="242">
        <f>IF(N2151="základní",J2151,0)</f>
        <v>0</v>
      </c>
      <c r="BF2151" s="242">
        <f>IF(N2151="snížená",J2151,0)</f>
        <v>0</v>
      </c>
      <c r="BG2151" s="242">
        <f>IF(N2151="zákl. přenesená",J2151,0)</f>
        <v>0</v>
      </c>
      <c r="BH2151" s="242">
        <f>IF(N2151="sníž. přenesená",J2151,0)</f>
        <v>0</v>
      </c>
      <c r="BI2151" s="242">
        <f>IF(N2151="nulová",J2151,0)</f>
        <v>0</v>
      </c>
      <c r="BJ2151" s="18" t="s">
        <v>83</v>
      </c>
      <c r="BK2151" s="242">
        <f>ROUND(I2151*H2151,2)</f>
        <v>0</v>
      </c>
      <c r="BL2151" s="18" t="s">
        <v>379</v>
      </c>
      <c r="BM2151" s="241" t="s">
        <v>2602</v>
      </c>
    </row>
    <row r="2152" s="13" customFormat="1">
      <c r="A2152" s="13"/>
      <c r="B2152" s="243"/>
      <c r="C2152" s="244"/>
      <c r="D2152" s="245" t="s">
        <v>283</v>
      </c>
      <c r="E2152" s="244"/>
      <c r="F2152" s="247" t="s">
        <v>2603</v>
      </c>
      <c r="G2152" s="244"/>
      <c r="H2152" s="248">
        <v>30.417999999999999</v>
      </c>
      <c r="I2152" s="249"/>
      <c r="J2152" s="244"/>
      <c r="K2152" s="244"/>
      <c r="L2152" s="250"/>
      <c r="M2152" s="251"/>
      <c r="N2152" s="252"/>
      <c r="O2152" s="252"/>
      <c r="P2152" s="252"/>
      <c r="Q2152" s="252"/>
      <c r="R2152" s="252"/>
      <c r="S2152" s="252"/>
      <c r="T2152" s="25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4" t="s">
        <v>283</v>
      </c>
      <c r="AU2152" s="254" t="s">
        <v>85</v>
      </c>
      <c r="AV2152" s="13" t="s">
        <v>85</v>
      </c>
      <c r="AW2152" s="13" t="s">
        <v>4</v>
      </c>
      <c r="AX2152" s="13" t="s">
        <v>83</v>
      </c>
      <c r="AY2152" s="254" t="s">
        <v>274</v>
      </c>
    </row>
    <row r="2153" s="2" customFormat="1" ht="33" customHeight="1">
      <c r="A2153" s="39"/>
      <c r="B2153" s="40"/>
      <c r="C2153" s="230" t="s">
        <v>2604</v>
      </c>
      <c r="D2153" s="230" t="s">
        <v>276</v>
      </c>
      <c r="E2153" s="231" t="s">
        <v>2605</v>
      </c>
      <c r="F2153" s="232" t="s">
        <v>2606</v>
      </c>
      <c r="G2153" s="233" t="s">
        <v>279</v>
      </c>
      <c r="H2153" s="234">
        <v>68.700000000000003</v>
      </c>
      <c r="I2153" s="235"/>
      <c r="J2153" s="236">
        <f>ROUND(I2153*H2153,2)</f>
        <v>0</v>
      </c>
      <c r="K2153" s="232" t="s">
        <v>280</v>
      </c>
      <c r="L2153" s="45"/>
      <c r="M2153" s="237" t="s">
        <v>1</v>
      </c>
      <c r="N2153" s="238" t="s">
        <v>41</v>
      </c>
      <c r="O2153" s="92"/>
      <c r="P2153" s="239">
        <f>O2153*H2153</f>
        <v>0</v>
      </c>
      <c r="Q2153" s="239">
        <v>0.0089999999999999993</v>
      </c>
      <c r="R2153" s="239">
        <f>Q2153*H2153</f>
        <v>0.61829999999999996</v>
      </c>
      <c r="S2153" s="239">
        <v>0</v>
      </c>
      <c r="T2153" s="240">
        <f>S2153*H2153</f>
        <v>0</v>
      </c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39"/>
      <c r="AE2153" s="39"/>
      <c r="AR2153" s="241" t="s">
        <v>379</v>
      </c>
      <c r="AT2153" s="241" t="s">
        <v>276</v>
      </c>
      <c r="AU2153" s="241" t="s">
        <v>85</v>
      </c>
      <c r="AY2153" s="18" t="s">
        <v>274</v>
      </c>
      <c r="BE2153" s="242">
        <f>IF(N2153="základní",J2153,0)</f>
        <v>0</v>
      </c>
      <c r="BF2153" s="242">
        <f>IF(N2153="snížená",J2153,0)</f>
        <v>0</v>
      </c>
      <c r="BG2153" s="242">
        <f>IF(N2153="zákl. přenesená",J2153,0)</f>
        <v>0</v>
      </c>
      <c r="BH2153" s="242">
        <f>IF(N2153="sníž. přenesená",J2153,0)</f>
        <v>0</v>
      </c>
      <c r="BI2153" s="242">
        <f>IF(N2153="nulová",J2153,0)</f>
        <v>0</v>
      </c>
      <c r="BJ2153" s="18" t="s">
        <v>83</v>
      </c>
      <c r="BK2153" s="242">
        <f>ROUND(I2153*H2153,2)</f>
        <v>0</v>
      </c>
      <c r="BL2153" s="18" t="s">
        <v>379</v>
      </c>
      <c r="BM2153" s="241" t="s">
        <v>2607</v>
      </c>
    </row>
    <row r="2154" s="13" customFormat="1">
      <c r="A2154" s="13"/>
      <c r="B2154" s="243"/>
      <c r="C2154" s="244"/>
      <c r="D2154" s="245" t="s">
        <v>283</v>
      </c>
      <c r="E2154" s="246" t="s">
        <v>1</v>
      </c>
      <c r="F2154" s="247" t="s">
        <v>2608</v>
      </c>
      <c r="G2154" s="244"/>
      <c r="H2154" s="248">
        <v>68.700000000000003</v>
      </c>
      <c r="I2154" s="249"/>
      <c r="J2154" s="244"/>
      <c r="K2154" s="244"/>
      <c r="L2154" s="250"/>
      <c r="M2154" s="251"/>
      <c r="N2154" s="252"/>
      <c r="O2154" s="252"/>
      <c r="P2154" s="252"/>
      <c r="Q2154" s="252"/>
      <c r="R2154" s="252"/>
      <c r="S2154" s="252"/>
      <c r="T2154" s="25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4" t="s">
        <v>283</v>
      </c>
      <c r="AU2154" s="254" t="s">
        <v>85</v>
      </c>
      <c r="AV2154" s="13" t="s">
        <v>85</v>
      </c>
      <c r="AW2154" s="13" t="s">
        <v>32</v>
      </c>
      <c r="AX2154" s="13" t="s">
        <v>76</v>
      </c>
      <c r="AY2154" s="254" t="s">
        <v>274</v>
      </c>
    </row>
    <row r="2155" s="14" customFormat="1">
      <c r="A2155" s="14"/>
      <c r="B2155" s="255"/>
      <c r="C2155" s="256"/>
      <c r="D2155" s="245" t="s">
        <v>283</v>
      </c>
      <c r="E2155" s="257" t="s">
        <v>1</v>
      </c>
      <c r="F2155" s="258" t="s">
        <v>285</v>
      </c>
      <c r="G2155" s="256"/>
      <c r="H2155" s="259">
        <v>68.700000000000003</v>
      </c>
      <c r="I2155" s="260"/>
      <c r="J2155" s="256"/>
      <c r="K2155" s="256"/>
      <c r="L2155" s="261"/>
      <c r="M2155" s="262"/>
      <c r="N2155" s="263"/>
      <c r="O2155" s="263"/>
      <c r="P2155" s="263"/>
      <c r="Q2155" s="263"/>
      <c r="R2155" s="263"/>
      <c r="S2155" s="263"/>
      <c r="T2155" s="26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65" t="s">
        <v>283</v>
      </c>
      <c r="AU2155" s="265" t="s">
        <v>85</v>
      </c>
      <c r="AV2155" s="14" t="s">
        <v>106</v>
      </c>
      <c r="AW2155" s="14" t="s">
        <v>32</v>
      </c>
      <c r="AX2155" s="14" t="s">
        <v>76</v>
      </c>
      <c r="AY2155" s="265" t="s">
        <v>274</v>
      </c>
    </row>
    <row r="2156" s="15" customFormat="1">
      <c r="A2156" s="15"/>
      <c r="B2156" s="266"/>
      <c r="C2156" s="267"/>
      <c r="D2156" s="245" t="s">
        <v>283</v>
      </c>
      <c r="E2156" s="268" t="s">
        <v>1</v>
      </c>
      <c r="F2156" s="269" t="s">
        <v>286</v>
      </c>
      <c r="G2156" s="267"/>
      <c r="H2156" s="270">
        <v>68.700000000000003</v>
      </c>
      <c r="I2156" s="271"/>
      <c r="J2156" s="267"/>
      <c r="K2156" s="267"/>
      <c r="L2156" s="272"/>
      <c r="M2156" s="273"/>
      <c r="N2156" s="274"/>
      <c r="O2156" s="274"/>
      <c r="P2156" s="274"/>
      <c r="Q2156" s="274"/>
      <c r="R2156" s="274"/>
      <c r="S2156" s="274"/>
      <c r="T2156" s="27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76" t="s">
        <v>283</v>
      </c>
      <c r="AU2156" s="276" t="s">
        <v>85</v>
      </c>
      <c r="AV2156" s="15" t="s">
        <v>281</v>
      </c>
      <c r="AW2156" s="15" t="s">
        <v>32</v>
      </c>
      <c r="AX2156" s="15" t="s">
        <v>83</v>
      </c>
      <c r="AY2156" s="276" t="s">
        <v>274</v>
      </c>
    </row>
    <row r="2157" s="2" customFormat="1" ht="21.75" customHeight="1">
      <c r="A2157" s="39"/>
      <c r="B2157" s="40"/>
      <c r="C2157" s="287" t="s">
        <v>2609</v>
      </c>
      <c r="D2157" s="287" t="s">
        <v>385</v>
      </c>
      <c r="E2157" s="288" t="s">
        <v>2585</v>
      </c>
      <c r="F2157" s="289" t="s">
        <v>2586</v>
      </c>
      <c r="G2157" s="290" t="s">
        <v>279</v>
      </c>
      <c r="H2157" s="291">
        <v>79.004999999999995</v>
      </c>
      <c r="I2157" s="292"/>
      <c r="J2157" s="293">
        <f>ROUND(I2157*H2157,2)</f>
        <v>0</v>
      </c>
      <c r="K2157" s="289" t="s">
        <v>1</v>
      </c>
      <c r="L2157" s="294"/>
      <c r="M2157" s="295" t="s">
        <v>1</v>
      </c>
      <c r="N2157" s="296" t="s">
        <v>41</v>
      </c>
      <c r="O2157" s="92"/>
      <c r="P2157" s="239">
        <f>O2157*H2157</f>
        <v>0</v>
      </c>
      <c r="Q2157" s="239">
        <v>0</v>
      </c>
      <c r="R2157" s="239">
        <f>Q2157*H2157</f>
        <v>0</v>
      </c>
      <c r="S2157" s="239">
        <v>0</v>
      </c>
      <c r="T2157" s="240">
        <f>S2157*H2157</f>
        <v>0</v>
      </c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39"/>
      <c r="AE2157" s="39"/>
      <c r="AR2157" s="241" t="s">
        <v>510</v>
      </c>
      <c r="AT2157" s="241" t="s">
        <v>385</v>
      </c>
      <c r="AU2157" s="241" t="s">
        <v>85</v>
      </c>
      <c r="AY2157" s="18" t="s">
        <v>274</v>
      </c>
      <c r="BE2157" s="242">
        <f>IF(N2157="základní",J2157,0)</f>
        <v>0</v>
      </c>
      <c r="BF2157" s="242">
        <f>IF(N2157="snížená",J2157,0)</f>
        <v>0</v>
      </c>
      <c r="BG2157" s="242">
        <f>IF(N2157="zákl. přenesená",J2157,0)</f>
        <v>0</v>
      </c>
      <c r="BH2157" s="242">
        <f>IF(N2157="sníž. přenesená",J2157,0)</f>
        <v>0</v>
      </c>
      <c r="BI2157" s="242">
        <f>IF(N2157="nulová",J2157,0)</f>
        <v>0</v>
      </c>
      <c r="BJ2157" s="18" t="s">
        <v>83</v>
      </c>
      <c r="BK2157" s="242">
        <f>ROUND(I2157*H2157,2)</f>
        <v>0</v>
      </c>
      <c r="BL2157" s="18" t="s">
        <v>379</v>
      </c>
      <c r="BM2157" s="241" t="s">
        <v>2610</v>
      </c>
    </row>
    <row r="2158" s="13" customFormat="1">
      <c r="A2158" s="13"/>
      <c r="B2158" s="243"/>
      <c r="C2158" s="244"/>
      <c r="D2158" s="245" t="s">
        <v>283</v>
      </c>
      <c r="E2158" s="244"/>
      <c r="F2158" s="247" t="s">
        <v>2611</v>
      </c>
      <c r="G2158" s="244"/>
      <c r="H2158" s="248">
        <v>79.004999999999995</v>
      </c>
      <c r="I2158" s="249"/>
      <c r="J2158" s="244"/>
      <c r="K2158" s="244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4" t="s">
        <v>283</v>
      </c>
      <c r="AU2158" s="254" t="s">
        <v>85</v>
      </c>
      <c r="AV2158" s="13" t="s">
        <v>85</v>
      </c>
      <c r="AW2158" s="13" t="s">
        <v>4</v>
      </c>
      <c r="AX2158" s="13" t="s">
        <v>83</v>
      </c>
      <c r="AY2158" s="254" t="s">
        <v>274</v>
      </c>
    </row>
    <row r="2159" s="2" customFormat="1" ht="16.5" customHeight="1">
      <c r="A2159" s="39"/>
      <c r="B2159" s="40"/>
      <c r="C2159" s="230" t="s">
        <v>2612</v>
      </c>
      <c r="D2159" s="230" t="s">
        <v>276</v>
      </c>
      <c r="E2159" s="231" t="s">
        <v>2613</v>
      </c>
      <c r="F2159" s="232" t="s">
        <v>2614</v>
      </c>
      <c r="G2159" s="233" t="s">
        <v>398</v>
      </c>
      <c r="H2159" s="234">
        <v>149.75</v>
      </c>
      <c r="I2159" s="235"/>
      <c r="J2159" s="236">
        <f>ROUND(I2159*H2159,2)</f>
        <v>0</v>
      </c>
      <c r="K2159" s="232" t="s">
        <v>280</v>
      </c>
      <c r="L2159" s="45"/>
      <c r="M2159" s="237" t="s">
        <v>1</v>
      </c>
      <c r="N2159" s="238" t="s">
        <v>41</v>
      </c>
      <c r="O2159" s="92"/>
      <c r="P2159" s="239">
        <f>O2159*H2159</f>
        <v>0</v>
      </c>
      <c r="Q2159" s="239">
        <v>3.0000000000000001E-05</v>
      </c>
      <c r="R2159" s="239">
        <f>Q2159*H2159</f>
        <v>0.0044925</v>
      </c>
      <c r="S2159" s="239">
        <v>0</v>
      </c>
      <c r="T2159" s="240">
        <f>S2159*H2159</f>
        <v>0</v>
      </c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39"/>
      <c r="AE2159" s="39"/>
      <c r="AR2159" s="241" t="s">
        <v>379</v>
      </c>
      <c r="AT2159" s="241" t="s">
        <v>276</v>
      </c>
      <c r="AU2159" s="241" t="s">
        <v>85</v>
      </c>
      <c r="AY2159" s="18" t="s">
        <v>274</v>
      </c>
      <c r="BE2159" s="242">
        <f>IF(N2159="základní",J2159,0)</f>
        <v>0</v>
      </c>
      <c r="BF2159" s="242">
        <f>IF(N2159="snížená",J2159,0)</f>
        <v>0</v>
      </c>
      <c r="BG2159" s="242">
        <f>IF(N2159="zákl. přenesená",J2159,0)</f>
        <v>0</v>
      </c>
      <c r="BH2159" s="242">
        <f>IF(N2159="sníž. přenesená",J2159,0)</f>
        <v>0</v>
      </c>
      <c r="BI2159" s="242">
        <f>IF(N2159="nulová",J2159,0)</f>
        <v>0</v>
      </c>
      <c r="BJ2159" s="18" t="s">
        <v>83</v>
      </c>
      <c r="BK2159" s="242">
        <f>ROUND(I2159*H2159,2)</f>
        <v>0</v>
      </c>
      <c r="BL2159" s="18" t="s">
        <v>379</v>
      </c>
      <c r="BM2159" s="241" t="s">
        <v>2615</v>
      </c>
    </row>
    <row r="2160" s="13" customFormat="1">
      <c r="A2160" s="13"/>
      <c r="B2160" s="243"/>
      <c r="C2160" s="244"/>
      <c r="D2160" s="245" t="s">
        <v>283</v>
      </c>
      <c r="E2160" s="246" t="s">
        <v>1</v>
      </c>
      <c r="F2160" s="247" t="s">
        <v>2616</v>
      </c>
      <c r="G2160" s="244"/>
      <c r="H2160" s="248">
        <v>149.75</v>
      </c>
      <c r="I2160" s="249"/>
      <c r="J2160" s="244"/>
      <c r="K2160" s="244"/>
      <c r="L2160" s="250"/>
      <c r="M2160" s="251"/>
      <c r="N2160" s="252"/>
      <c r="O2160" s="252"/>
      <c r="P2160" s="252"/>
      <c r="Q2160" s="252"/>
      <c r="R2160" s="252"/>
      <c r="S2160" s="252"/>
      <c r="T2160" s="25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4" t="s">
        <v>283</v>
      </c>
      <c r="AU2160" s="254" t="s">
        <v>85</v>
      </c>
      <c r="AV2160" s="13" t="s">
        <v>85</v>
      </c>
      <c r="AW2160" s="13" t="s">
        <v>32</v>
      </c>
      <c r="AX2160" s="13" t="s">
        <v>76</v>
      </c>
      <c r="AY2160" s="254" t="s">
        <v>274</v>
      </c>
    </row>
    <row r="2161" s="14" customFormat="1">
      <c r="A2161" s="14"/>
      <c r="B2161" s="255"/>
      <c r="C2161" s="256"/>
      <c r="D2161" s="245" t="s">
        <v>283</v>
      </c>
      <c r="E2161" s="257" t="s">
        <v>1</v>
      </c>
      <c r="F2161" s="258" t="s">
        <v>285</v>
      </c>
      <c r="G2161" s="256"/>
      <c r="H2161" s="259">
        <v>149.75</v>
      </c>
      <c r="I2161" s="260"/>
      <c r="J2161" s="256"/>
      <c r="K2161" s="256"/>
      <c r="L2161" s="261"/>
      <c r="M2161" s="262"/>
      <c r="N2161" s="263"/>
      <c r="O2161" s="263"/>
      <c r="P2161" s="263"/>
      <c r="Q2161" s="263"/>
      <c r="R2161" s="263"/>
      <c r="S2161" s="263"/>
      <c r="T2161" s="26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5" t="s">
        <v>283</v>
      </c>
      <c r="AU2161" s="265" t="s">
        <v>85</v>
      </c>
      <c r="AV2161" s="14" t="s">
        <v>106</v>
      </c>
      <c r="AW2161" s="14" t="s">
        <v>32</v>
      </c>
      <c r="AX2161" s="14" t="s">
        <v>76</v>
      </c>
      <c r="AY2161" s="265" t="s">
        <v>274</v>
      </c>
    </row>
    <row r="2162" s="15" customFormat="1">
      <c r="A2162" s="15"/>
      <c r="B2162" s="266"/>
      <c r="C2162" s="267"/>
      <c r="D2162" s="245" t="s">
        <v>283</v>
      </c>
      <c r="E2162" s="268" t="s">
        <v>1</v>
      </c>
      <c r="F2162" s="269" t="s">
        <v>286</v>
      </c>
      <c r="G2162" s="267"/>
      <c r="H2162" s="270">
        <v>149.75</v>
      </c>
      <c r="I2162" s="271"/>
      <c r="J2162" s="267"/>
      <c r="K2162" s="267"/>
      <c r="L2162" s="272"/>
      <c r="M2162" s="273"/>
      <c r="N2162" s="274"/>
      <c r="O2162" s="274"/>
      <c r="P2162" s="274"/>
      <c r="Q2162" s="274"/>
      <c r="R2162" s="274"/>
      <c r="S2162" s="274"/>
      <c r="T2162" s="27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76" t="s">
        <v>283</v>
      </c>
      <c r="AU2162" s="276" t="s">
        <v>85</v>
      </c>
      <c r="AV2162" s="15" t="s">
        <v>281</v>
      </c>
      <c r="AW2162" s="15" t="s">
        <v>32</v>
      </c>
      <c r="AX2162" s="15" t="s">
        <v>83</v>
      </c>
      <c r="AY2162" s="276" t="s">
        <v>274</v>
      </c>
    </row>
    <row r="2163" s="2" customFormat="1" ht="24.15" customHeight="1">
      <c r="A2163" s="39"/>
      <c r="B2163" s="40"/>
      <c r="C2163" s="230" t="s">
        <v>2617</v>
      </c>
      <c r="D2163" s="230" t="s">
        <v>276</v>
      </c>
      <c r="E2163" s="231" t="s">
        <v>2618</v>
      </c>
      <c r="F2163" s="232" t="s">
        <v>2619</v>
      </c>
      <c r="G2163" s="233" t="s">
        <v>279</v>
      </c>
      <c r="H2163" s="234">
        <v>100.72</v>
      </c>
      <c r="I2163" s="235"/>
      <c r="J2163" s="236">
        <f>ROUND(I2163*H2163,2)</f>
        <v>0</v>
      </c>
      <c r="K2163" s="232" t="s">
        <v>280</v>
      </c>
      <c r="L2163" s="45"/>
      <c r="M2163" s="237" t="s">
        <v>1</v>
      </c>
      <c r="N2163" s="238" t="s">
        <v>41</v>
      </c>
      <c r="O2163" s="92"/>
      <c r="P2163" s="239">
        <f>O2163*H2163</f>
        <v>0</v>
      </c>
      <c r="Q2163" s="239">
        <v>5.0000000000000002E-05</v>
      </c>
      <c r="R2163" s="239">
        <f>Q2163*H2163</f>
        <v>0.0050360000000000005</v>
      </c>
      <c r="S2163" s="239">
        <v>0</v>
      </c>
      <c r="T2163" s="240">
        <f>S2163*H2163</f>
        <v>0</v>
      </c>
      <c r="U2163" s="39"/>
      <c r="V2163" s="39"/>
      <c r="W2163" s="39"/>
      <c r="X2163" s="39"/>
      <c r="Y2163" s="39"/>
      <c r="Z2163" s="39"/>
      <c r="AA2163" s="39"/>
      <c r="AB2163" s="39"/>
      <c r="AC2163" s="39"/>
      <c r="AD2163" s="39"/>
      <c r="AE2163" s="39"/>
      <c r="AR2163" s="241" t="s">
        <v>379</v>
      </c>
      <c r="AT2163" s="241" t="s">
        <v>276</v>
      </c>
      <c r="AU2163" s="241" t="s">
        <v>85</v>
      </c>
      <c r="AY2163" s="18" t="s">
        <v>274</v>
      </c>
      <c r="BE2163" s="242">
        <f>IF(N2163="základní",J2163,0)</f>
        <v>0</v>
      </c>
      <c r="BF2163" s="242">
        <f>IF(N2163="snížená",J2163,0)</f>
        <v>0</v>
      </c>
      <c r="BG2163" s="242">
        <f>IF(N2163="zákl. přenesená",J2163,0)</f>
        <v>0</v>
      </c>
      <c r="BH2163" s="242">
        <f>IF(N2163="sníž. přenesená",J2163,0)</f>
        <v>0</v>
      </c>
      <c r="BI2163" s="242">
        <f>IF(N2163="nulová",J2163,0)</f>
        <v>0</v>
      </c>
      <c r="BJ2163" s="18" t="s">
        <v>83</v>
      </c>
      <c r="BK2163" s="242">
        <f>ROUND(I2163*H2163,2)</f>
        <v>0</v>
      </c>
      <c r="BL2163" s="18" t="s">
        <v>379</v>
      </c>
      <c r="BM2163" s="241" t="s">
        <v>2620</v>
      </c>
    </row>
    <row r="2164" s="13" customFormat="1">
      <c r="A2164" s="13"/>
      <c r="B2164" s="243"/>
      <c r="C2164" s="244"/>
      <c r="D2164" s="245" t="s">
        <v>283</v>
      </c>
      <c r="E2164" s="246" t="s">
        <v>1</v>
      </c>
      <c r="F2164" s="247" t="s">
        <v>174</v>
      </c>
      <c r="G2164" s="244"/>
      <c r="H2164" s="248">
        <v>95.099999999999994</v>
      </c>
      <c r="I2164" s="249"/>
      <c r="J2164" s="244"/>
      <c r="K2164" s="244"/>
      <c r="L2164" s="250"/>
      <c r="M2164" s="251"/>
      <c r="N2164" s="252"/>
      <c r="O2164" s="252"/>
      <c r="P2164" s="252"/>
      <c r="Q2164" s="252"/>
      <c r="R2164" s="252"/>
      <c r="S2164" s="252"/>
      <c r="T2164" s="25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4" t="s">
        <v>283</v>
      </c>
      <c r="AU2164" s="254" t="s">
        <v>85</v>
      </c>
      <c r="AV2164" s="13" t="s">
        <v>85</v>
      </c>
      <c r="AW2164" s="13" t="s">
        <v>32</v>
      </c>
      <c r="AX2164" s="13" t="s">
        <v>76</v>
      </c>
      <c r="AY2164" s="254" t="s">
        <v>274</v>
      </c>
    </row>
    <row r="2165" s="13" customFormat="1">
      <c r="A2165" s="13"/>
      <c r="B2165" s="243"/>
      <c r="C2165" s="244"/>
      <c r="D2165" s="245" t="s">
        <v>283</v>
      </c>
      <c r="E2165" s="246" t="s">
        <v>1</v>
      </c>
      <c r="F2165" s="247" t="s">
        <v>2563</v>
      </c>
      <c r="G2165" s="244"/>
      <c r="H2165" s="248">
        <v>5.6200000000000001</v>
      </c>
      <c r="I2165" s="249"/>
      <c r="J2165" s="244"/>
      <c r="K2165" s="244"/>
      <c r="L2165" s="250"/>
      <c r="M2165" s="251"/>
      <c r="N2165" s="252"/>
      <c r="O2165" s="252"/>
      <c r="P2165" s="252"/>
      <c r="Q2165" s="252"/>
      <c r="R2165" s="252"/>
      <c r="S2165" s="252"/>
      <c r="T2165" s="25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4" t="s">
        <v>283</v>
      </c>
      <c r="AU2165" s="254" t="s">
        <v>85</v>
      </c>
      <c r="AV2165" s="13" t="s">
        <v>85</v>
      </c>
      <c r="AW2165" s="13" t="s">
        <v>32</v>
      </c>
      <c r="AX2165" s="13" t="s">
        <v>76</v>
      </c>
      <c r="AY2165" s="254" t="s">
        <v>274</v>
      </c>
    </row>
    <row r="2166" s="14" customFormat="1">
      <c r="A2166" s="14"/>
      <c r="B2166" s="255"/>
      <c r="C2166" s="256"/>
      <c r="D2166" s="245" t="s">
        <v>283</v>
      </c>
      <c r="E2166" s="257" t="s">
        <v>1</v>
      </c>
      <c r="F2166" s="258" t="s">
        <v>285</v>
      </c>
      <c r="G2166" s="256"/>
      <c r="H2166" s="259">
        <v>100.72</v>
      </c>
      <c r="I2166" s="260"/>
      <c r="J2166" s="256"/>
      <c r="K2166" s="256"/>
      <c r="L2166" s="261"/>
      <c r="M2166" s="262"/>
      <c r="N2166" s="263"/>
      <c r="O2166" s="263"/>
      <c r="P2166" s="263"/>
      <c r="Q2166" s="263"/>
      <c r="R2166" s="263"/>
      <c r="S2166" s="263"/>
      <c r="T2166" s="26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5" t="s">
        <v>283</v>
      </c>
      <c r="AU2166" s="265" t="s">
        <v>85</v>
      </c>
      <c r="AV2166" s="14" t="s">
        <v>106</v>
      </c>
      <c r="AW2166" s="14" t="s">
        <v>32</v>
      </c>
      <c r="AX2166" s="14" t="s">
        <v>76</v>
      </c>
      <c r="AY2166" s="265" t="s">
        <v>274</v>
      </c>
    </row>
    <row r="2167" s="15" customFormat="1">
      <c r="A2167" s="15"/>
      <c r="B2167" s="266"/>
      <c r="C2167" s="267"/>
      <c r="D2167" s="245" t="s">
        <v>283</v>
      </c>
      <c r="E2167" s="268" t="s">
        <v>1</v>
      </c>
      <c r="F2167" s="269" t="s">
        <v>286</v>
      </c>
      <c r="G2167" s="267"/>
      <c r="H2167" s="270">
        <v>100.72</v>
      </c>
      <c r="I2167" s="271"/>
      <c r="J2167" s="267"/>
      <c r="K2167" s="267"/>
      <c r="L2167" s="272"/>
      <c r="M2167" s="273"/>
      <c r="N2167" s="274"/>
      <c r="O2167" s="274"/>
      <c r="P2167" s="274"/>
      <c r="Q2167" s="274"/>
      <c r="R2167" s="274"/>
      <c r="S2167" s="274"/>
      <c r="T2167" s="27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76" t="s">
        <v>283</v>
      </c>
      <c r="AU2167" s="276" t="s">
        <v>85</v>
      </c>
      <c r="AV2167" s="15" t="s">
        <v>281</v>
      </c>
      <c r="AW2167" s="15" t="s">
        <v>32</v>
      </c>
      <c r="AX2167" s="15" t="s">
        <v>83</v>
      </c>
      <c r="AY2167" s="276" t="s">
        <v>274</v>
      </c>
    </row>
    <row r="2168" s="2" customFormat="1" ht="24.15" customHeight="1">
      <c r="A2168" s="39"/>
      <c r="B2168" s="40"/>
      <c r="C2168" s="230" t="s">
        <v>2621</v>
      </c>
      <c r="D2168" s="230" t="s">
        <v>276</v>
      </c>
      <c r="E2168" s="231" t="s">
        <v>2622</v>
      </c>
      <c r="F2168" s="232" t="s">
        <v>2623</v>
      </c>
      <c r="G2168" s="233" t="s">
        <v>1692</v>
      </c>
      <c r="H2168" s="297"/>
      <c r="I2168" s="235"/>
      <c r="J2168" s="236">
        <f>ROUND(I2168*H2168,2)</f>
        <v>0</v>
      </c>
      <c r="K2168" s="232" t="s">
        <v>280</v>
      </c>
      <c r="L2168" s="45"/>
      <c r="M2168" s="237" t="s">
        <v>1</v>
      </c>
      <c r="N2168" s="238" t="s">
        <v>41</v>
      </c>
      <c r="O2168" s="92"/>
      <c r="P2168" s="239">
        <f>O2168*H2168</f>
        <v>0</v>
      </c>
      <c r="Q2168" s="239">
        <v>0</v>
      </c>
      <c r="R2168" s="239">
        <f>Q2168*H2168</f>
        <v>0</v>
      </c>
      <c r="S2168" s="239">
        <v>0</v>
      </c>
      <c r="T2168" s="240">
        <f>S2168*H2168</f>
        <v>0</v>
      </c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R2168" s="241" t="s">
        <v>379</v>
      </c>
      <c r="AT2168" s="241" t="s">
        <v>276</v>
      </c>
      <c r="AU2168" s="241" t="s">
        <v>85</v>
      </c>
      <c r="AY2168" s="18" t="s">
        <v>274</v>
      </c>
      <c r="BE2168" s="242">
        <f>IF(N2168="základní",J2168,0)</f>
        <v>0</v>
      </c>
      <c r="BF2168" s="242">
        <f>IF(N2168="snížená",J2168,0)</f>
        <v>0</v>
      </c>
      <c r="BG2168" s="242">
        <f>IF(N2168="zákl. přenesená",J2168,0)</f>
        <v>0</v>
      </c>
      <c r="BH2168" s="242">
        <f>IF(N2168="sníž. přenesená",J2168,0)</f>
        <v>0</v>
      </c>
      <c r="BI2168" s="242">
        <f>IF(N2168="nulová",J2168,0)</f>
        <v>0</v>
      </c>
      <c r="BJ2168" s="18" t="s">
        <v>83</v>
      </c>
      <c r="BK2168" s="242">
        <f>ROUND(I2168*H2168,2)</f>
        <v>0</v>
      </c>
      <c r="BL2168" s="18" t="s">
        <v>379</v>
      </c>
      <c r="BM2168" s="241" t="s">
        <v>2624</v>
      </c>
    </row>
    <row r="2169" s="12" customFormat="1" ht="22.8" customHeight="1">
      <c r="A2169" s="12"/>
      <c r="B2169" s="214"/>
      <c r="C2169" s="215"/>
      <c r="D2169" s="216" t="s">
        <v>75</v>
      </c>
      <c r="E2169" s="228" t="s">
        <v>2625</v>
      </c>
      <c r="F2169" s="228" t="s">
        <v>2626</v>
      </c>
      <c r="G2169" s="215"/>
      <c r="H2169" s="215"/>
      <c r="I2169" s="218"/>
      <c r="J2169" s="229">
        <f>BK2169</f>
        <v>0</v>
      </c>
      <c r="K2169" s="215"/>
      <c r="L2169" s="220"/>
      <c r="M2169" s="221"/>
      <c r="N2169" s="222"/>
      <c r="O2169" s="222"/>
      <c r="P2169" s="223">
        <f>SUM(P2170:P2307)</f>
        <v>0</v>
      </c>
      <c r="Q2169" s="222"/>
      <c r="R2169" s="223">
        <f>SUM(R2170:R2307)</f>
        <v>8.7703983900000022</v>
      </c>
      <c r="S2169" s="222"/>
      <c r="T2169" s="224">
        <f>SUM(T2170:T2307)</f>
        <v>0</v>
      </c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R2169" s="225" t="s">
        <v>85</v>
      </c>
      <c r="AT2169" s="226" t="s">
        <v>75</v>
      </c>
      <c r="AU2169" s="226" t="s">
        <v>83</v>
      </c>
      <c r="AY2169" s="225" t="s">
        <v>274</v>
      </c>
      <c r="BK2169" s="227">
        <f>SUM(BK2170:BK2307)</f>
        <v>0</v>
      </c>
    </row>
    <row r="2170" s="2" customFormat="1" ht="16.5" customHeight="1">
      <c r="A2170" s="39"/>
      <c r="B2170" s="40"/>
      <c r="C2170" s="230" t="s">
        <v>2627</v>
      </c>
      <c r="D2170" s="230" t="s">
        <v>276</v>
      </c>
      <c r="E2170" s="231" t="s">
        <v>2628</v>
      </c>
      <c r="F2170" s="232" t="s">
        <v>2629</v>
      </c>
      <c r="G2170" s="233" t="s">
        <v>279</v>
      </c>
      <c r="H2170" s="234">
        <v>1652.8</v>
      </c>
      <c r="I2170" s="235"/>
      <c r="J2170" s="236">
        <f>ROUND(I2170*H2170,2)</f>
        <v>0</v>
      </c>
      <c r="K2170" s="232" t="s">
        <v>280</v>
      </c>
      <c r="L2170" s="45"/>
      <c r="M2170" s="237" t="s">
        <v>1</v>
      </c>
      <c r="N2170" s="238" t="s">
        <v>41</v>
      </c>
      <c r="O2170" s="92"/>
      <c r="P2170" s="239">
        <f>O2170*H2170</f>
        <v>0</v>
      </c>
      <c r="Q2170" s="239">
        <v>0</v>
      </c>
      <c r="R2170" s="239">
        <f>Q2170*H2170</f>
        <v>0</v>
      </c>
      <c r="S2170" s="239">
        <v>0</v>
      </c>
      <c r="T2170" s="240">
        <f>S2170*H2170</f>
        <v>0</v>
      </c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R2170" s="241" t="s">
        <v>379</v>
      </c>
      <c r="AT2170" s="241" t="s">
        <v>276</v>
      </c>
      <c r="AU2170" s="241" t="s">
        <v>85</v>
      </c>
      <c r="AY2170" s="18" t="s">
        <v>274</v>
      </c>
      <c r="BE2170" s="242">
        <f>IF(N2170="základní",J2170,0)</f>
        <v>0</v>
      </c>
      <c r="BF2170" s="242">
        <f>IF(N2170="snížená",J2170,0)</f>
        <v>0</v>
      </c>
      <c r="BG2170" s="242">
        <f>IF(N2170="zákl. přenesená",J2170,0)</f>
        <v>0</v>
      </c>
      <c r="BH2170" s="242">
        <f>IF(N2170="sníž. přenesená",J2170,0)</f>
        <v>0</v>
      </c>
      <c r="BI2170" s="242">
        <f>IF(N2170="nulová",J2170,0)</f>
        <v>0</v>
      </c>
      <c r="BJ2170" s="18" t="s">
        <v>83</v>
      </c>
      <c r="BK2170" s="242">
        <f>ROUND(I2170*H2170,2)</f>
        <v>0</v>
      </c>
      <c r="BL2170" s="18" t="s">
        <v>379</v>
      </c>
      <c r="BM2170" s="241" t="s">
        <v>2630</v>
      </c>
    </row>
    <row r="2171" s="13" customFormat="1">
      <c r="A2171" s="13"/>
      <c r="B2171" s="243"/>
      <c r="C2171" s="244"/>
      <c r="D2171" s="245" t="s">
        <v>283</v>
      </c>
      <c r="E2171" s="246" t="s">
        <v>204</v>
      </c>
      <c r="F2171" s="247" t="s">
        <v>2631</v>
      </c>
      <c r="G2171" s="244"/>
      <c r="H2171" s="248">
        <v>1282.4000000000001</v>
      </c>
      <c r="I2171" s="249"/>
      <c r="J2171" s="244"/>
      <c r="K2171" s="244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4" t="s">
        <v>283</v>
      </c>
      <c r="AU2171" s="254" t="s">
        <v>85</v>
      </c>
      <c r="AV2171" s="13" t="s">
        <v>85</v>
      </c>
      <c r="AW2171" s="13" t="s">
        <v>32</v>
      </c>
      <c r="AX2171" s="13" t="s">
        <v>76</v>
      </c>
      <c r="AY2171" s="254" t="s">
        <v>274</v>
      </c>
    </row>
    <row r="2172" s="13" customFormat="1">
      <c r="A2172" s="13"/>
      <c r="B2172" s="243"/>
      <c r="C2172" s="244"/>
      <c r="D2172" s="245" t="s">
        <v>283</v>
      </c>
      <c r="E2172" s="246" t="s">
        <v>206</v>
      </c>
      <c r="F2172" s="247" t="s">
        <v>2632</v>
      </c>
      <c r="G2172" s="244"/>
      <c r="H2172" s="248">
        <v>113.3</v>
      </c>
      <c r="I2172" s="249"/>
      <c r="J2172" s="244"/>
      <c r="K2172" s="244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4" t="s">
        <v>283</v>
      </c>
      <c r="AU2172" s="254" t="s">
        <v>85</v>
      </c>
      <c r="AV2172" s="13" t="s">
        <v>85</v>
      </c>
      <c r="AW2172" s="13" t="s">
        <v>32</v>
      </c>
      <c r="AX2172" s="13" t="s">
        <v>76</v>
      </c>
      <c r="AY2172" s="254" t="s">
        <v>274</v>
      </c>
    </row>
    <row r="2173" s="13" customFormat="1">
      <c r="A2173" s="13"/>
      <c r="B2173" s="243"/>
      <c r="C2173" s="244"/>
      <c r="D2173" s="245" t="s">
        <v>283</v>
      </c>
      <c r="E2173" s="246" t="s">
        <v>208</v>
      </c>
      <c r="F2173" s="247" t="s">
        <v>2633</v>
      </c>
      <c r="G2173" s="244"/>
      <c r="H2173" s="248">
        <v>130.80000000000001</v>
      </c>
      <c r="I2173" s="249"/>
      <c r="J2173" s="244"/>
      <c r="K2173" s="244"/>
      <c r="L2173" s="250"/>
      <c r="M2173" s="251"/>
      <c r="N2173" s="252"/>
      <c r="O2173" s="252"/>
      <c r="P2173" s="252"/>
      <c r="Q2173" s="252"/>
      <c r="R2173" s="252"/>
      <c r="S2173" s="252"/>
      <c r="T2173" s="25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4" t="s">
        <v>283</v>
      </c>
      <c r="AU2173" s="254" t="s">
        <v>85</v>
      </c>
      <c r="AV2173" s="13" t="s">
        <v>85</v>
      </c>
      <c r="AW2173" s="13" t="s">
        <v>32</v>
      </c>
      <c r="AX2173" s="13" t="s">
        <v>76</v>
      </c>
      <c r="AY2173" s="254" t="s">
        <v>274</v>
      </c>
    </row>
    <row r="2174" s="13" customFormat="1">
      <c r="A2174" s="13"/>
      <c r="B2174" s="243"/>
      <c r="C2174" s="244"/>
      <c r="D2174" s="245" t="s">
        <v>283</v>
      </c>
      <c r="E2174" s="246" t="s">
        <v>182</v>
      </c>
      <c r="F2174" s="247" t="s">
        <v>2634</v>
      </c>
      <c r="G2174" s="244"/>
      <c r="H2174" s="248">
        <v>126.3</v>
      </c>
      <c r="I2174" s="249"/>
      <c r="J2174" s="244"/>
      <c r="K2174" s="244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4" t="s">
        <v>283</v>
      </c>
      <c r="AU2174" s="254" t="s">
        <v>85</v>
      </c>
      <c r="AV2174" s="13" t="s">
        <v>85</v>
      </c>
      <c r="AW2174" s="13" t="s">
        <v>32</v>
      </c>
      <c r="AX2174" s="13" t="s">
        <v>76</v>
      </c>
      <c r="AY2174" s="254" t="s">
        <v>274</v>
      </c>
    </row>
    <row r="2175" s="15" customFormat="1">
      <c r="A2175" s="15"/>
      <c r="B2175" s="266"/>
      <c r="C2175" s="267"/>
      <c r="D2175" s="245" t="s">
        <v>283</v>
      </c>
      <c r="E2175" s="268" t="s">
        <v>1</v>
      </c>
      <c r="F2175" s="269" t="s">
        <v>286</v>
      </c>
      <c r="G2175" s="267"/>
      <c r="H2175" s="270">
        <v>1652.8</v>
      </c>
      <c r="I2175" s="271"/>
      <c r="J2175" s="267"/>
      <c r="K2175" s="267"/>
      <c r="L2175" s="272"/>
      <c r="M2175" s="273"/>
      <c r="N2175" s="274"/>
      <c r="O2175" s="274"/>
      <c r="P2175" s="274"/>
      <c r="Q2175" s="274"/>
      <c r="R2175" s="274"/>
      <c r="S2175" s="274"/>
      <c r="T2175" s="27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76" t="s">
        <v>283</v>
      </c>
      <c r="AU2175" s="276" t="s">
        <v>85</v>
      </c>
      <c r="AV2175" s="15" t="s">
        <v>281</v>
      </c>
      <c r="AW2175" s="15" t="s">
        <v>32</v>
      </c>
      <c r="AX2175" s="15" t="s">
        <v>83</v>
      </c>
      <c r="AY2175" s="276" t="s">
        <v>274</v>
      </c>
    </row>
    <row r="2176" s="2" customFormat="1" ht="24.15" customHeight="1">
      <c r="A2176" s="39"/>
      <c r="B2176" s="40"/>
      <c r="C2176" s="230" t="s">
        <v>2635</v>
      </c>
      <c r="D2176" s="230" t="s">
        <v>276</v>
      </c>
      <c r="E2176" s="231" t="s">
        <v>2636</v>
      </c>
      <c r="F2176" s="232" t="s">
        <v>2637</v>
      </c>
      <c r="G2176" s="233" t="s">
        <v>279</v>
      </c>
      <c r="H2176" s="234">
        <v>9.625</v>
      </c>
      <c r="I2176" s="235"/>
      <c r="J2176" s="236">
        <f>ROUND(I2176*H2176,2)</f>
        <v>0</v>
      </c>
      <c r="K2176" s="232" t="s">
        <v>280</v>
      </c>
      <c r="L2176" s="45"/>
      <c r="M2176" s="237" t="s">
        <v>1</v>
      </c>
      <c r="N2176" s="238" t="s">
        <v>41</v>
      </c>
      <c r="O2176" s="92"/>
      <c r="P2176" s="239">
        <f>O2176*H2176</f>
        <v>0</v>
      </c>
      <c r="Q2176" s="239">
        <v>0</v>
      </c>
      <c r="R2176" s="239">
        <f>Q2176*H2176</f>
        <v>0</v>
      </c>
      <c r="S2176" s="239">
        <v>0</v>
      </c>
      <c r="T2176" s="240">
        <f>S2176*H2176</f>
        <v>0</v>
      </c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39"/>
      <c r="AE2176" s="39"/>
      <c r="AR2176" s="241" t="s">
        <v>379</v>
      </c>
      <c r="AT2176" s="241" t="s">
        <v>276</v>
      </c>
      <c r="AU2176" s="241" t="s">
        <v>85</v>
      </c>
      <c r="AY2176" s="18" t="s">
        <v>274</v>
      </c>
      <c r="BE2176" s="242">
        <f>IF(N2176="základní",J2176,0)</f>
        <v>0</v>
      </c>
      <c r="BF2176" s="242">
        <f>IF(N2176="snížená",J2176,0)</f>
        <v>0</v>
      </c>
      <c r="BG2176" s="242">
        <f>IF(N2176="zákl. přenesená",J2176,0)</f>
        <v>0</v>
      </c>
      <c r="BH2176" s="242">
        <f>IF(N2176="sníž. přenesená",J2176,0)</f>
        <v>0</v>
      </c>
      <c r="BI2176" s="242">
        <f>IF(N2176="nulová",J2176,0)</f>
        <v>0</v>
      </c>
      <c r="BJ2176" s="18" t="s">
        <v>83</v>
      </c>
      <c r="BK2176" s="242">
        <f>ROUND(I2176*H2176,2)</f>
        <v>0</v>
      </c>
      <c r="BL2176" s="18" t="s">
        <v>379</v>
      </c>
      <c r="BM2176" s="241" t="s">
        <v>2638</v>
      </c>
    </row>
    <row r="2177" s="13" customFormat="1">
      <c r="A2177" s="13"/>
      <c r="B2177" s="243"/>
      <c r="C2177" s="244"/>
      <c r="D2177" s="245" t="s">
        <v>283</v>
      </c>
      <c r="E2177" s="246" t="s">
        <v>1</v>
      </c>
      <c r="F2177" s="247" t="s">
        <v>2639</v>
      </c>
      <c r="G2177" s="244"/>
      <c r="H2177" s="248">
        <v>9.625</v>
      </c>
      <c r="I2177" s="249"/>
      <c r="J2177" s="244"/>
      <c r="K2177" s="244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4" t="s">
        <v>283</v>
      </c>
      <c r="AU2177" s="254" t="s">
        <v>85</v>
      </c>
      <c r="AV2177" s="13" t="s">
        <v>85</v>
      </c>
      <c r="AW2177" s="13" t="s">
        <v>32</v>
      </c>
      <c r="AX2177" s="13" t="s">
        <v>76</v>
      </c>
      <c r="AY2177" s="254" t="s">
        <v>274</v>
      </c>
    </row>
    <row r="2178" s="14" customFormat="1">
      <c r="A2178" s="14"/>
      <c r="B2178" s="255"/>
      <c r="C2178" s="256"/>
      <c r="D2178" s="245" t="s">
        <v>283</v>
      </c>
      <c r="E2178" s="257" t="s">
        <v>1</v>
      </c>
      <c r="F2178" s="258" t="s">
        <v>285</v>
      </c>
      <c r="G2178" s="256"/>
      <c r="H2178" s="259">
        <v>9.625</v>
      </c>
      <c r="I2178" s="260"/>
      <c r="J2178" s="256"/>
      <c r="K2178" s="256"/>
      <c r="L2178" s="261"/>
      <c r="M2178" s="262"/>
      <c r="N2178" s="263"/>
      <c r="O2178" s="263"/>
      <c r="P2178" s="263"/>
      <c r="Q2178" s="263"/>
      <c r="R2178" s="263"/>
      <c r="S2178" s="263"/>
      <c r="T2178" s="26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65" t="s">
        <v>283</v>
      </c>
      <c r="AU2178" s="265" t="s">
        <v>85</v>
      </c>
      <c r="AV2178" s="14" t="s">
        <v>106</v>
      </c>
      <c r="AW2178" s="14" t="s">
        <v>32</v>
      </c>
      <c r="AX2178" s="14" t="s">
        <v>76</v>
      </c>
      <c r="AY2178" s="265" t="s">
        <v>274</v>
      </c>
    </row>
    <row r="2179" s="15" customFormat="1">
      <c r="A2179" s="15"/>
      <c r="B2179" s="266"/>
      <c r="C2179" s="267"/>
      <c r="D2179" s="245" t="s">
        <v>283</v>
      </c>
      <c r="E2179" s="268" t="s">
        <v>220</v>
      </c>
      <c r="F2179" s="269" t="s">
        <v>286</v>
      </c>
      <c r="G2179" s="267"/>
      <c r="H2179" s="270">
        <v>9.625</v>
      </c>
      <c r="I2179" s="271"/>
      <c r="J2179" s="267"/>
      <c r="K2179" s="267"/>
      <c r="L2179" s="272"/>
      <c r="M2179" s="273"/>
      <c r="N2179" s="274"/>
      <c r="O2179" s="274"/>
      <c r="P2179" s="274"/>
      <c r="Q2179" s="274"/>
      <c r="R2179" s="274"/>
      <c r="S2179" s="274"/>
      <c r="T2179" s="27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76" t="s">
        <v>283</v>
      </c>
      <c r="AU2179" s="276" t="s">
        <v>85</v>
      </c>
      <c r="AV2179" s="15" t="s">
        <v>281</v>
      </c>
      <c r="AW2179" s="15" t="s">
        <v>32</v>
      </c>
      <c r="AX2179" s="15" t="s">
        <v>83</v>
      </c>
      <c r="AY2179" s="276" t="s">
        <v>274</v>
      </c>
    </row>
    <row r="2180" s="2" customFormat="1" ht="24.15" customHeight="1">
      <c r="A2180" s="39"/>
      <c r="B2180" s="40"/>
      <c r="C2180" s="230" t="s">
        <v>2640</v>
      </c>
      <c r="D2180" s="230" t="s">
        <v>276</v>
      </c>
      <c r="E2180" s="231" t="s">
        <v>2641</v>
      </c>
      <c r="F2180" s="232" t="s">
        <v>2642</v>
      </c>
      <c r="G2180" s="233" t="s">
        <v>279</v>
      </c>
      <c r="H2180" s="234">
        <v>2587.125</v>
      </c>
      <c r="I2180" s="235"/>
      <c r="J2180" s="236">
        <f>ROUND(I2180*H2180,2)</f>
        <v>0</v>
      </c>
      <c r="K2180" s="232" t="s">
        <v>280</v>
      </c>
      <c r="L2180" s="45"/>
      <c r="M2180" s="237" t="s">
        <v>1</v>
      </c>
      <c r="N2180" s="238" t="s">
        <v>41</v>
      </c>
      <c r="O2180" s="92"/>
      <c r="P2180" s="239">
        <f>O2180*H2180</f>
        <v>0</v>
      </c>
      <c r="Q2180" s="239">
        <v>3.0000000000000001E-05</v>
      </c>
      <c r="R2180" s="239">
        <f>Q2180*H2180</f>
        <v>0.077613749999999995</v>
      </c>
      <c r="S2180" s="239">
        <v>0</v>
      </c>
      <c r="T2180" s="240">
        <f>S2180*H2180</f>
        <v>0</v>
      </c>
      <c r="U2180" s="39"/>
      <c r="V2180" s="39"/>
      <c r="W2180" s="39"/>
      <c r="X2180" s="39"/>
      <c r="Y2180" s="39"/>
      <c r="Z2180" s="39"/>
      <c r="AA2180" s="39"/>
      <c r="AB2180" s="39"/>
      <c r="AC2180" s="39"/>
      <c r="AD2180" s="39"/>
      <c r="AE2180" s="39"/>
      <c r="AR2180" s="241" t="s">
        <v>379</v>
      </c>
      <c r="AT2180" s="241" t="s">
        <v>276</v>
      </c>
      <c r="AU2180" s="241" t="s">
        <v>85</v>
      </c>
      <c r="AY2180" s="18" t="s">
        <v>274</v>
      </c>
      <c r="BE2180" s="242">
        <f>IF(N2180="základní",J2180,0)</f>
        <v>0</v>
      </c>
      <c r="BF2180" s="242">
        <f>IF(N2180="snížená",J2180,0)</f>
        <v>0</v>
      </c>
      <c r="BG2180" s="242">
        <f>IF(N2180="zákl. přenesená",J2180,0)</f>
        <v>0</v>
      </c>
      <c r="BH2180" s="242">
        <f>IF(N2180="sníž. přenesená",J2180,0)</f>
        <v>0</v>
      </c>
      <c r="BI2180" s="242">
        <f>IF(N2180="nulová",J2180,0)</f>
        <v>0</v>
      </c>
      <c r="BJ2180" s="18" t="s">
        <v>83</v>
      </c>
      <c r="BK2180" s="242">
        <f>ROUND(I2180*H2180,2)</f>
        <v>0</v>
      </c>
      <c r="BL2180" s="18" t="s">
        <v>379</v>
      </c>
      <c r="BM2180" s="241" t="s">
        <v>2643</v>
      </c>
    </row>
    <row r="2181" s="13" customFormat="1">
      <c r="A2181" s="13"/>
      <c r="B2181" s="243"/>
      <c r="C2181" s="244"/>
      <c r="D2181" s="245" t="s">
        <v>283</v>
      </c>
      <c r="E2181" s="246" t="s">
        <v>1</v>
      </c>
      <c r="F2181" s="247" t="s">
        <v>204</v>
      </c>
      <c r="G2181" s="244"/>
      <c r="H2181" s="248">
        <v>1282.4000000000001</v>
      </c>
      <c r="I2181" s="249"/>
      <c r="J2181" s="244"/>
      <c r="K2181" s="244"/>
      <c r="L2181" s="250"/>
      <c r="M2181" s="251"/>
      <c r="N2181" s="252"/>
      <c r="O2181" s="252"/>
      <c r="P2181" s="252"/>
      <c r="Q2181" s="252"/>
      <c r="R2181" s="252"/>
      <c r="S2181" s="252"/>
      <c r="T2181" s="25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4" t="s">
        <v>283</v>
      </c>
      <c r="AU2181" s="254" t="s">
        <v>85</v>
      </c>
      <c r="AV2181" s="13" t="s">
        <v>85</v>
      </c>
      <c r="AW2181" s="13" t="s">
        <v>32</v>
      </c>
      <c r="AX2181" s="13" t="s">
        <v>76</v>
      </c>
      <c r="AY2181" s="254" t="s">
        <v>274</v>
      </c>
    </row>
    <row r="2182" s="13" customFormat="1">
      <c r="A2182" s="13"/>
      <c r="B2182" s="243"/>
      <c r="C2182" s="244"/>
      <c r="D2182" s="245" t="s">
        <v>283</v>
      </c>
      <c r="E2182" s="246" t="s">
        <v>1</v>
      </c>
      <c r="F2182" s="247" t="s">
        <v>206</v>
      </c>
      <c r="G2182" s="244"/>
      <c r="H2182" s="248">
        <v>113.3</v>
      </c>
      <c r="I2182" s="249"/>
      <c r="J2182" s="244"/>
      <c r="K2182" s="244"/>
      <c r="L2182" s="250"/>
      <c r="M2182" s="251"/>
      <c r="N2182" s="252"/>
      <c r="O2182" s="252"/>
      <c r="P2182" s="252"/>
      <c r="Q2182" s="252"/>
      <c r="R2182" s="252"/>
      <c r="S2182" s="252"/>
      <c r="T2182" s="25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4" t="s">
        <v>283</v>
      </c>
      <c r="AU2182" s="254" t="s">
        <v>85</v>
      </c>
      <c r="AV2182" s="13" t="s">
        <v>85</v>
      </c>
      <c r="AW2182" s="13" t="s">
        <v>32</v>
      </c>
      <c r="AX2182" s="13" t="s">
        <v>76</v>
      </c>
      <c r="AY2182" s="254" t="s">
        <v>274</v>
      </c>
    </row>
    <row r="2183" s="13" customFormat="1">
      <c r="A2183" s="13"/>
      <c r="B2183" s="243"/>
      <c r="C2183" s="244"/>
      <c r="D2183" s="245" t="s">
        <v>283</v>
      </c>
      <c r="E2183" s="246" t="s">
        <v>1</v>
      </c>
      <c r="F2183" s="247" t="s">
        <v>208</v>
      </c>
      <c r="G2183" s="244"/>
      <c r="H2183" s="248">
        <v>130.80000000000001</v>
      </c>
      <c r="I2183" s="249"/>
      <c r="J2183" s="244"/>
      <c r="K2183" s="244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4" t="s">
        <v>283</v>
      </c>
      <c r="AU2183" s="254" t="s">
        <v>85</v>
      </c>
      <c r="AV2183" s="13" t="s">
        <v>85</v>
      </c>
      <c r="AW2183" s="13" t="s">
        <v>32</v>
      </c>
      <c r="AX2183" s="13" t="s">
        <v>76</v>
      </c>
      <c r="AY2183" s="254" t="s">
        <v>274</v>
      </c>
    </row>
    <row r="2184" s="13" customFormat="1">
      <c r="A2184" s="13"/>
      <c r="B2184" s="243"/>
      <c r="C2184" s="244"/>
      <c r="D2184" s="245" t="s">
        <v>283</v>
      </c>
      <c r="E2184" s="246" t="s">
        <v>1</v>
      </c>
      <c r="F2184" s="247" t="s">
        <v>182</v>
      </c>
      <c r="G2184" s="244"/>
      <c r="H2184" s="248">
        <v>126.3</v>
      </c>
      <c r="I2184" s="249"/>
      <c r="J2184" s="244"/>
      <c r="K2184" s="244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4" t="s">
        <v>283</v>
      </c>
      <c r="AU2184" s="254" t="s">
        <v>85</v>
      </c>
      <c r="AV2184" s="13" t="s">
        <v>85</v>
      </c>
      <c r="AW2184" s="13" t="s">
        <v>32</v>
      </c>
      <c r="AX2184" s="13" t="s">
        <v>76</v>
      </c>
      <c r="AY2184" s="254" t="s">
        <v>274</v>
      </c>
    </row>
    <row r="2185" s="13" customFormat="1">
      <c r="A2185" s="13"/>
      <c r="B2185" s="243"/>
      <c r="C2185" s="244"/>
      <c r="D2185" s="245" t="s">
        <v>283</v>
      </c>
      <c r="E2185" s="246" t="s">
        <v>1</v>
      </c>
      <c r="F2185" s="247" t="s">
        <v>2644</v>
      </c>
      <c r="G2185" s="244"/>
      <c r="H2185" s="248">
        <v>5.4550000000000001</v>
      </c>
      <c r="I2185" s="249"/>
      <c r="J2185" s="244"/>
      <c r="K2185" s="244"/>
      <c r="L2185" s="250"/>
      <c r="M2185" s="251"/>
      <c r="N2185" s="252"/>
      <c r="O2185" s="252"/>
      <c r="P2185" s="252"/>
      <c r="Q2185" s="252"/>
      <c r="R2185" s="252"/>
      <c r="S2185" s="252"/>
      <c r="T2185" s="25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4" t="s">
        <v>283</v>
      </c>
      <c r="AU2185" s="254" t="s">
        <v>85</v>
      </c>
      <c r="AV2185" s="13" t="s">
        <v>85</v>
      </c>
      <c r="AW2185" s="13" t="s">
        <v>32</v>
      </c>
      <c r="AX2185" s="13" t="s">
        <v>76</v>
      </c>
      <c r="AY2185" s="254" t="s">
        <v>274</v>
      </c>
    </row>
    <row r="2186" s="13" customFormat="1">
      <c r="A2186" s="13"/>
      <c r="B2186" s="243"/>
      <c r="C2186" s="244"/>
      <c r="D2186" s="245" t="s">
        <v>283</v>
      </c>
      <c r="E2186" s="246" t="s">
        <v>1</v>
      </c>
      <c r="F2186" s="247" t="s">
        <v>210</v>
      </c>
      <c r="G2186" s="244"/>
      <c r="H2186" s="248">
        <v>928.87</v>
      </c>
      <c r="I2186" s="249"/>
      <c r="J2186" s="244"/>
      <c r="K2186" s="244"/>
      <c r="L2186" s="250"/>
      <c r="M2186" s="251"/>
      <c r="N2186" s="252"/>
      <c r="O2186" s="252"/>
      <c r="P2186" s="252"/>
      <c r="Q2186" s="252"/>
      <c r="R2186" s="252"/>
      <c r="S2186" s="252"/>
      <c r="T2186" s="25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54" t="s">
        <v>283</v>
      </c>
      <c r="AU2186" s="254" t="s">
        <v>85</v>
      </c>
      <c r="AV2186" s="13" t="s">
        <v>85</v>
      </c>
      <c r="AW2186" s="13" t="s">
        <v>32</v>
      </c>
      <c r="AX2186" s="13" t="s">
        <v>76</v>
      </c>
      <c r="AY2186" s="254" t="s">
        <v>274</v>
      </c>
    </row>
    <row r="2187" s="14" customFormat="1">
      <c r="A2187" s="14"/>
      <c r="B2187" s="255"/>
      <c r="C2187" s="256"/>
      <c r="D2187" s="245" t="s">
        <v>283</v>
      </c>
      <c r="E2187" s="257" t="s">
        <v>1</v>
      </c>
      <c r="F2187" s="258" t="s">
        <v>285</v>
      </c>
      <c r="G2187" s="256"/>
      <c r="H2187" s="259">
        <v>2587.125</v>
      </c>
      <c r="I2187" s="260"/>
      <c r="J2187" s="256"/>
      <c r="K2187" s="256"/>
      <c r="L2187" s="261"/>
      <c r="M2187" s="262"/>
      <c r="N2187" s="263"/>
      <c r="O2187" s="263"/>
      <c r="P2187" s="263"/>
      <c r="Q2187" s="263"/>
      <c r="R2187" s="263"/>
      <c r="S2187" s="263"/>
      <c r="T2187" s="26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65" t="s">
        <v>283</v>
      </c>
      <c r="AU2187" s="265" t="s">
        <v>85</v>
      </c>
      <c r="AV2187" s="14" t="s">
        <v>106</v>
      </c>
      <c r="AW2187" s="14" t="s">
        <v>32</v>
      </c>
      <c r="AX2187" s="14" t="s">
        <v>76</v>
      </c>
      <c r="AY2187" s="265" t="s">
        <v>274</v>
      </c>
    </row>
    <row r="2188" s="15" customFormat="1">
      <c r="A2188" s="15"/>
      <c r="B2188" s="266"/>
      <c r="C2188" s="267"/>
      <c r="D2188" s="245" t="s">
        <v>283</v>
      </c>
      <c r="E2188" s="268" t="s">
        <v>202</v>
      </c>
      <c r="F2188" s="269" t="s">
        <v>286</v>
      </c>
      <c r="G2188" s="267"/>
      <c r="H2188" s="270">
        <v>2587.125</v>
      </c>
      <c r="I2188" s="271"/>
      <c r="J2188" s="267"/>
      <c r="K2188" s="267"/>
      <c r="L2188" s="272"/>
      <c r="M2188" s="273"/>
      <c r="N2188" s="274"/>
      <c r="O2188" s="274"/>
      <c r="P2188" s="274"/>
      <c r="Q2188" s="274"/>
      <c r="R2188" s="274"/>
      <c r="S2188" s="274"/>
      <c r="T2188" s="27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76" t="s">
        <v>283</v>
      </c>
      <c r="AU2188" s="276" t="s">
        <v>85</v>
      </c>
      <c r="AV2188" s="15" t="s">
        <v>281</v>
      </c>
      <c r="AW2188" s="15" t="s">
        <v>32</v>
      </c>
      <c r="AX2188" s="15" t="s">
        <v>83</v>
      </c>
      <c r="AY2188" s="276" t="s">
        <v>274</v>
      </c>
    </row>
    <row r="2189" s="2" customFormat="1" ht="24.15" customHeight="1">
      <c r="A2189" s="39"/>
      <c r="B2189" s="40"/>
      <c r="C2189" s="230" t="s">
        <v>2645</v>
      </c>
      <c r="D2189" s="230" t="s">
        <v>276</v>
      </c>
      <c r="E2189" s="231" t="s">
        <v>2646</v>
      </c>
      <c r="F2189" s="232" t="s">
        <v>2647</v>
      </c>
      <c r="G2189" s="233" t="s">
        <v>279</v>
      </c>
      <c r="H2189" s="234">
        <v>1652.8</v>
      </c>
      <c r="I2189" s="235"/>
      <c r="J2189" s="236">
        <f>ROUND(I2189*H2189,2)</f>
        <v>0</v>
      </c>
      <c r="K2189" s="232" t="s">
        <v>280</v>
      </c>
      <c r="L2189" s="45"/>
      <c r="M2189" s="237" t="s">
        <v>1</v>
      </c>
      <c r="N2189" s="238" t="s">
        <v>41</v>
      </c>
      <c r="O2189" s="92"/>
      <c r="P2189" s="239">
        <f>O2189*H2189</f>
        <v>0</v>
      </c>
      <c r="Q2189" s="239">
        <v>0.0045500000000000002</v>
      </c>
      <c r="R2189" s="239">
        <f>Q2189*H2189</f>
        <v>7.5202400000000003</v>
      </c>
      <c r="S2189" s="239">
        <v>0</v>
      </c>
      <c r="T2189" s="240">
        <f>S2189*H2189</f>
        <v>0</v>
      </c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  <c r="AR2189" s="241" t="s">
        <v>379</v>
      </c>
      <c r="AT2189" s="241" t="s">
        <v>276</v>
      </c>
      <c r="AU2189" s="241" t="s">
        <v>85</v>
      </c>
      <c r="AY2189" s="18" t="s">
        <v>274</v>
      </c>
      <c r="BE2189" s="242">
        <f>IF(N2189="základní",J2189,0)</f>
        <v>0</v>
      </c>
      <c r="BF2189" s="242">
        <f>IF(N2189="snížená",J2189,0)</f>
        <v>0</v>
      </c>
      <c r="BG2189" s="242">
        <f>IF(N2189="zákl. přenesená",J2189,0)</f>
        <v>0</v>
      </c>
      <c r="BH2189" s="242">
        <f>IF(N2189="sníž. přenesená",J2189,0)</f>
        <v>0</v>
      </c>
      <c r="BI2189" s="242">
        <f>IF(N2189="nulová",J2189,0)</f>
        <v>0</v>
      </c>
      <c r="BJ2189" s="18" t="s">
        <v>83</v>
      </c>
      <c r="BK2189" s="242">
        <f>ROUND(I2189*H2189,2)</f>
        <v>0</v>
      </c>
      <c r="BL2189" s="18" t="s">
        <v>379</v>
      </c>
      <c r="BM2189" s="241" t="s">
        <v>2648</v>
      </c>
    </row>
    <row r="2190" s="13" customFormat="1">
      <c r="A2190" s="13"/>
      <c r="B2190" s="243"/>
      <c r="C2190" s="244"/>
      <c r="D2190" s="245" t="s">
        <v>283</v>
      </c>
      <c r="E2190" s="246" t="s">
        <v>1</v>
      </c>
      <c r="F2190" s="247" t="s">
        <v>204</v>
      </c>
      <c r="G2190" s="244"/>
      <c r="H2190" s="248">
        <v>1282.4000000000001</v>
      </c>
      <c r="I2190" s="249"/>
      <c r="J2190" s="244"/>
      <c r="K2190" s="244"/>
      <c r="L2190" s="250"/>
      <c r="M2190" s="251"/>
      <c r="N2190" s="252"/>
      <c r="O2190" s="252"/>
      <c r="P2190" s="252"/>
      <c r="Q2190" s="252"/>
      <c r="R2190" s="252"/>
      <c r="S2190" s="252"/>
      <c r="T2190" s="25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54" t="s">
        <v>283</v>
      </c>
      <c r="AU2190" s="254" t="s">
        <v>85</v>
      </c>
      <c r="AV2190" s="13" t="s">
        <v>85</v>
      </c>
      <c r="AW2190" s="13" t="s">
        <v>32</v>
      </c>
      <c r="AX2190" s="13" t="s">
        <v>76</v>
      </c>
      <c r="AY2190" s="254" t="s">
        <v>274</v>
      </c>
    </row>
    <row r="2191" s="13" customFormat="1">
      <c r="A2191" s="13"/>
      <c r="B2191" s="243"/>
      <c r="C2191" s="244"/>
      <c r="D2191" s="245" t="s">
        <v>283</v>
      </c>
      <c r="E2191" s="246" t="s">
        <v>1</v>
      </c>
      <c r="F2191" s="247" t="s">
        <v>206</v>
      </c>
      <c r="G2191" s="244"/>
      <c r="H2191" s="248">
        <v>113.3</v>
      </c>
      <c r="I2191" s="249"/>
      <c r="J2191" s="244"/>
      <c r="K2191" s="244"/>
      <c r="L2191" s="250"/>
      <c r="M2191" s="251"/>
      <c r="N2191" s="252"/>
      <c r="O2191" s="252"/>
      <c r="P2191" s="252"/>
      <c r="Q2191" s="252"/>
      <c r="R2191" s="252"/>
      <c r="S2191" s="252"/>
      <c r="T2191" s="25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4" t="s">
        <v>283</v>
      </c>
      <c r="AU2191" s="254" t="s">
        <v>85</v>
      </c>
      <c r="AV2191" s="13" t="s">
        <v>85</v>
      </c>
      <c r="AW2191" s="13" t="s">
        <v>32</v>
      </c>
      <c r="AX2191" s="13" t="s">
        <v>76</v>
      </c>
      <c r="AY2191" s="254" t="s">
        <v>274</v>
      </c>
    </row>
    <row r="2192" s="13" customFormat="1">
      <c r="A2192" s="13"/>
      <c r="B2192" s="243"/>
      <c r="C2192" s="244"/>
      <c r="D2192" s="245" t="s">
        <v>283</v>
      </c>
      <c r="E2192" s="246" t="s">
        <v>1</v>
      </c>
      <c r="F2192" s="247" t="s">
        <v>208</v>
      </c>
      <c r="G2192" s="244"/>
      <c r="H2192" s="248">
        <v>130.80000000000001</v>
      </c>
      <c r="I2192" s="249"/>
      <c r="J2192" s="244"/>
      <c r="K2192" s="244"/>
      <c r="L2192" s="250"/>
      <c r="M2192" s="251"/>
      <c r="N2192" s="252"/>
      <c r="O2192" s="252"/>
      <c r="P2192" s="252"/>
      <c r="Q2192" s="252"/>
      <c r="R2192" s="252"/>
      <c r="S2192" s="252"/>
      <c r="T2192" s="25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4" t="s">
        <v>283</v>
      </c>
      <c r="AU2192" s="254" t="s">
        <v>85</v>
      </c>
      <c r="AV2192" s="13" t="s">
        <v>85</v>
      </c>
      <c r="AW2192" s="13" t="s">
        <v>32</v>
      </c>
      <c r="AX2192" s="13" t="s">
        <v>76</v>
      </c>
      <c r="AY2192" s="254" t="s">
        <v>274</v>
      </c>
    </row>
    <row r="2193" s="13" customFormat="1">
      <c r="A2193" s="13"/>
      <c r="B2193" s="243"/>
      <c r="C2193" s="244"/>
      <c r="D2193" s="245" t="s">
        <v>283</v>
      </c>
      <c r="E2193" s="246" t="s">
        <v>1</v>
      </c>
      <c r="F2193" s="247" t="s">
        <v>182</v>
      </c>
      <c r="G2193" s="244"/>
      <c r="H2193" s="248">
        <v>126.3</v>
      </c>
      <c r="I2193" s="249"/>
      <c r="J2193" s="244"/>
      <c r="K2193" s="244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4" t="s">
        <v>283</v>
      </c>
      <c r="AU2193" s="254" t="s">
        <v>85</v>
      </c>
      <c r="AV2193" s="13" t="s">
        <v>85</v>
      </c>
      <c r="AW2193" s="13" t="s">
        <v>32</v>
      </c>
      <c r="AX2193" s="13" t="s">
        <v>76</v>
      </c>
      <c r="AY2193" s="254" t="s">
        <v>274</v>
      </c>
    </row>
    <row r="2194" s="14" customFormat="1">
      <c r="A2194" s="14"/>
      <c r="B2194" s="255"/>
      <c r="C2194" s="256"/>
      <c r="D2194" s="245" t="s">
        <v>283</v>
      </c>
      <c r="E2194" s="257" t="s">
        <v>1</v>
      </c>
      <c r="F2194" s="258" t="s">
        <v>285</v>
      </c>
      <c r="G2194" s="256"/>
      <c r="H2194" s="259">
        <v>1652.8</v>
      </c>
      <c r="I2194" s="260"/>
      <c r="J2194" s="256"/>
      <c r="K2194" s="256"/>
      <c r="L2194" s="261"/>
      <c r="M2194" s="262"/>
      <c r="N2194" s="263"/>
      <c r="O2194" s="263"/>
      <c r="P2194" s="263"/>
      <c r="Q2194" s="263"/>
      <c r="R2194" s="263"/>
      <c r="S2194" s="263"/>
      <c r="T2194" s="26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5" t="s">
        <v>283</v>
      </c>
      <c r="AU2194" s="265" t="s">
        <v>85</v>
      </c>
      <c r="AV2194" s="14" t="s">
        <v>106</v>
      </c>
      <c r="AW2194" s="14" t="s">
        <v>32</v>
      </c>
      <c r="AX2194" s="14" t="s">
        <v>76</v>
      </c>
      <c r="AY2194" s="265" t="s">
        <v>274</v>
      </c>
    </row>
    <row r="2195" s="15" customFormat="1">
      <c r="A2195" s="15"/>
      <c r="B2195" s="266"/>
      <c r="C2195" s="267"/>
      <c r="D2195" s="245" t="s">
        <v>283</v>
      </c>
      <c r="E2195" s="268" t="s">
        <v>1</v>
      </c>
      <c r="F2195" s="269" t="s">
        <v>286</v>
      </c>
      <c r="G2195" s="267"/>
      <c r="H2195" s="270">
        <v>1652.8</v>
      </c>
      <c r="I2195" s="271"/>
      <c r="J2195" s="267"/>
      <c r="K2195" s="267"/>
      <c r="L2195" s="272"/>
      <c r="M2195" s="273"/>
      <c r="N2195" s="274"/>
      <c r="O2195" s="274"/>
      <c r="P2195" s="274"/>
      <c r="Q2195" s="274"/>
      <c r="R2195" s="274"/>
      <c r="S2195" s="274"/>
      <c r="T2195" s="27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76" t="s">
        <v>283</v>
      </c>
      <c r="AU2195" s="276" t="s">
        <v>85</v>
      </c>
      <c r="AV2195" s="15" t="s">
        <v>281</v>
      </c>
      <c r="AW2195" s="15" t="s">
        <v>32</v>
      </c>
      <c r="AX2195" s="15" t="s">
        <v>83</v>
      </c>
      <c r="AY2195" s="276" t="s">
        <v>274</v>
      </c>
    </row>
    <row r="2196" s="2" customFormat="1" ht="37.8" customHeight="1">
      <c r="A2196" s="39"/>
      <c r="B2196" s="40"/>
      <c r="C2196" s="230" t="s">
        <v>2649</v>
      </c>
      <c r="D2196" s="230" t="s">
        <v>276</v>
      </c>
      <c r="E2196" s="231" t="s">
        <v>2650</v>
      </c>
      <c r="F2196" s="232" t="s">
        <v>2651</v>
      </c>
      <c r="G2196" s="233" t="s">
        <v>279</v>
      </c>
      <c r="H2196" s="234">
        <v>5.9500000000000002</v>
      </c>
      <c r="I2196" s="235"/>
      <c r="J2196" s="236">
        <f>ROUND(I2196*H2196,2)</f>
        <v>0</v>
      </c>
      <c r="K2196" s="232" t="s">
        <v>280</v>
      </c>
      <c r="L2196" s="45"/>
      <c r="M2196" s="237" t="s">
        <v>1</v>
      </c>
      <c r="N2196" s="238" t="s">
        <v>41</v>
      </c>
      <c r="O2196" s="92"/>
      <c r="P2196" s="239">
        <f>O2196*H2196</f>
        <v>0</v>
      </c>
      <c r="Q2196" s="239">
        <v>0.0049500000000000004</v>
      </c>
      <c r="R2196" s="239">
        <f>Q2196*H2196</f>
        <v>0.029452500000000003</v>
      </c>
      <c r="S2196" s="239">
        <v>0</v>
      </c>
      <c r="T2196" s="240">
        <f>S2196*H2196</f>
        <v>0</v>
      </c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R2196" s="241" t="s">
        <v>379</v>
      </c>
      <c r="AT2196" s="241" t="s">
        <v>276</v>
      </c>
      <c r="AU2196" s="241" t="s">
        <v>85</v>
      </c>
      <c r="AY2196" s="18" t="s">
        <v>274</v>
      </c>
      <c r="BE2196" s="242">
        <f>IF(N2196="základní",J2196,0)</f>
        <v>0</v>
      </c>
      <c r="BF2196" s="242">
        <f>IF(N2196="snížená",J2196,0)</f>
        <v>0</v>
      </c>
      <c r="BG2196" s="242">
        <f>IF(N2196="zákl. přenesená",J2196,0)</f>
        <v>0</v>
      </c>
      <c r="BH2196" s="242">
        <f>IF(N2196="sníž. přenesená",J2196,0)</f>
        <v>0</v>
      </c>
      <c r="BI2196" s="242">
        <f>IF(N2196="nulová",J2196,0)</f>
        <v>0</v>
      </c>
      <c r="BJ2196" s="18" t="s">
        <v>83</v>
      </c>
      <c r="BK2196" s="242">
        <f>ROUND(I2196*H2196,2)</f>
        <v>0</v>
      </c>
      <c r="BL2196" s="18" t="s">
        <v>379</v>
      </c>
      <c r="BM2196" s="241" t="s">
        <v>2652</v>
      </c>
    </row>
    <row r="2197" s="13" customFormat="1">
      <c r="A2197" s="13"/>
      <c r="B2197" s="243"/>
      <c r="C2197" s="244"/>
      <c r="D2197" s="245" t="s">
        <v>283</v>
      </c>
      <c r="E2197" s="246" t="s">
        <v>1</v>
      </c>
      <c r="F2197" s="247" t="s">
        <v>2653</v>
      </c>
      <c r="G2197" s="244"/>
      <c r="H2197" s="248">
        <v>5.9500000000000002</v>
      </c>
      <c r="I2197" s="249"/>
      <c r="J2197" s="244"/>
      <c r="K2197" s="244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4" t="s">
        <v>283</v>
      </c>
      <c r="AU2197" s="254" t="s">
        <v>85</v>
      </c>
      <c r="AV2197" s="13" t="s">
        <v>85</v>
      </c>
      <c r="AW2197" s="13" t="s">
        <v>32</v>
      </c>
      <c r="AX2197" s="13" t="s">
        <v>76</v>
      </c>
      <c r="AY2197" s="254" t="s">
        <v>274</v>
      </c>
    </row>
    <row r="2198" s="14" customFormat="1">
      <c r="A2198" s="14"/>
      <c r="B2198" s="255"/>
      <c r="C2198" s="256"/>
      <c r="D2198" s="245" t="s">
        <v>283</v>
      </c>
      <c r="E2198" s="257" t="s">
        <v>1</v>
      </c>
      <c r="F2198" s="258" t="s">
        <v>285</v>
      </c>
      <c r="G2198" s="256"/>
      <c r="H2198" s="259">
        <v>5.9500000000000002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65" t="s">
        <v>283</v>
      </c>
      <c r="AU2198" s="265" t="s">
        <v>85</v>
      </c>
      <c r="AV2198" s="14" t="s">
        <v>106</v>
      </c>
      <c r="AW2198" s="14" t="s">
        <v>32</v>
      </c>
      <c r="AX2198" s="14" t="s">
        <v>76</v>
      </c>
      <c r="AY2198" s="265" t="s">
        <v>274</v>
      </c>
    </row>
    <row r="2199" s="15" customFormat="1">
      <c r="A2199" s="15"/>
      <c r="B2199" s="266"/>
      <c r="C2199" s="267"/>
      <c r="D2199" s="245" t="s">
        <v>283</v>
      </c>
      <c r="E2199" s="268" t="s">
        <v>1</v>
      </c>
      <c r="F2199" s="269" t="s">
        <v>286</v>
      </c>
      <c r="G2199" s="267"/>
      <c r="H2199" s="270">
        <v>5.9500000000000002</v>
      </c>
      <c r="I2199" s="271"/>
      <c r="J2199" s="267"/>
      <c r="K2199" s="267"/>
      <c r="L2199" s="272"/>
      <c r="M2199" s="273"/>
      <c r="N2199" s="274"/>
      <c r="O2199" s="274"/>
      <c r="P2199" s="274"/>
      <c r="Q2199" s="274"/>
      <c r="R2199" s="274"/>
      <c r="S2199" s="274"/>
      <c r="T2199" s="27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T2199" s="276" t="s">
        <v>283</v>
      </c>
      <c r="AU2199" s="276" t="s">
        <v>85</v>
      </c>
      <c r="AV2199" s="15" t="s">
        <v>281</v>
      </c>
      <c r="AW2199" s="15" t="s">
        <v>32</v>
      </c>
      <c r="AX2199" s="15" t="s">
        <v>83</v>
      </c>
      <c r="AY2199" s="276" t="s">
        <v>274</v>
      </c>
    </row>
    <row r="2200" s="2" customFormat="1" ht="24.15" customHeight="1">
      <c r="A2200" s="39"/>
      <c r="B2200" s="40"/>
      <c r="C2200" s="230" t="s">
        <v>2654</v>
      </c>
      <c r="D2200" s="230" t="s">
        <v>276</v>
      </c>
      <c r="E2200" s="231" t="s">
        <v>2655</v>
      </c>
      <c r="F2200" s="232" t="s">
        <v>2656</v>
      </c>
      <c r="G2200" s="233" t="s">
        <v>279</v>
      </c>
      <c r="H2200" s="234">
        <v>3.6749999999999998</v>
      </c>
      <c r="I2200" s="235"/>
      <c r="J2200" s="236">
        <f>ROUND(I2200*H2200,2)</f>
        <v>0</v>
      </c>
      <c r="K2200" s="232" t="s">
        <v>280</v>
      </c>
      <c r="L2200" s="45"/>
      <c r="M2200" s="237" t="s">
        <v>1</v>
      </c>
      <c r="N2200" s="238" t="s">
        <v>41</v>
      </c>
      <c r="O2200" s="92"/>
      <c r="P2200" s="239">
        <f>O2200*H2200</f>
        <v>0</v>
      </c>
      <c r="Q2200" s="239">
        <v>0.0043200000000000001</v>
      </c>
      <c r="R2200" s="239">
        <f>Q2200*H2200</f>
        <v>0.015875999999999998</v>
      </c>
      <c r="S2200" s="239">
        <v>0</v>
      </c>
      <c r="T2200" s="240">
        <f>S2200*H2200</f>
        <v>0</v>
      </c>
      <c r="U2200" s="39"/>
      <c r="V2200" s="39"/>
      <c r="W2200" s="39"/>
      <c r="X2200" s="39"/>
      <c r="Y2200" s="39"/>
      <c r="Z2200" s="39"/>
      <c r="AA2200" s="39"/>
      <c r="AB2200" s="39"/>
      <c r="AC2200" s="39"/>
      <c r="AD2200" s="39"/>
      <c r="AE2200" s="39"/>
      <c r="AR2200" s="241" t="s">
        <v>379</v>
      </c>
      <c r="AT2200" s="241" t="s">
        <v>276</v>
      </c>
      <c r="AU2200" s="241" t="s">
        <v>85</v>
      </c>
      <c r="AY2200" s="18" t="s">
        <v>274</v>
      </c>
      <c r="BE2200" s="242">
        <f>IF(N2200="základní",J2200,0)</f>
        <v>0</v>
      </c>
      <c r="BF2200" s="242">
        <f>IF(N2200="snížená",J2200,0)</f>
        <v>0</v>
      </c>
      <c r="BG2200" s="242">
        <f>IF(N2200="zákl. přenesená",J2200,0)</f>
        <v>0</v>
      </c>
      <c r="BH2200" s="242">
        <f>IF(N2200="sníž. přenesená",J2200,0)</f>
        <v>0</v>
      </c>
      <c r="BI2200" s="242">
        <f>IF(N2200="nulová",J2200,0)</f>
        <v>0</v>
      </c>
      <c r="BJ2200" s="18" t="s">
        <v>83</v>
      </c>
      <c r="BK2200" s="242">
        <f>ROUND(I2200*H2200,2)</f>
        <v>0</v>
      </c>
      <c r="BL2200" s="18" t="s">
        <v>379</v>
      </c>
      <c r="BM2200" s="241" t="s">
        <v>2657</v>
      </c>
    </row>
    <row r="2201" s="13" customFormat="1">
      <c r="A2201" s="13"/>
      <c r="B2201" s="243"/>
      <c r="C2201" s="244"/>
      <c r="D2201" s="245" t="s">
        <v>283</v>
      </c>
      <c r="E2201" s="246" t="s">
        <v>1</v>
      </c>
      <c r="F2201" s="247" t="s">
        <v>2658</v>
      </c>
      <c r="G2201" s="244"/>
      <c r="H2201" s="248">
        <v>3.6749999999999998</v>
      </c>
      <c r="I2201" s="249"/>
      <c r="J2201" s="244"/>
      <c r="K2201" s="244"/>
      <c r="L2201" s="250"/>
      <c r="M2201" s="251"/>
      <c r="N2201" s="252"/>
      <c r="O2201" s="252"/>
      <c r="P2201" s="252"/>
      <c r="Q2201" s="252"/>
      <c r="R2201" s="252"/>
      <c r="S2201" s="252"/>
      <c r="T2201" s="25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4" t="s">
        <v>283</v>
      </c>
      <c r="AU2201" s="254" t="s">
        <v>85</v>
      </c>
      <c r="AV2201" s="13" t="s">
        <v>85</v>
      </c>
      <c r="AW2201" s="13" t="s">
        <v>32</v>
      </c>
      <c r="AX2201" s="13" t="s">
        <v>76</v>
      </c>
      <c r="AY2201" s="254" t="s">
        <v>274</v>
      </c>
    </row>
    <row r="2202" s="14" customFormat="1">
      <c r="A2202" s="14"/>
      <c r="B2202" s="255"/>
      <c r="C2202" s="256"/>
      <c r="D2202" s="245" t="s">
        <v>283</v>
      </c>
      <c r="E2202" s="257" t="s">
        <v>1</v>
      </c>
      <c r="F2202" s="258" t="s">
        <v>285</v>
      </c>
      <c r="G2202" s="256"/>
      <c r="H2202" s="259">
        <v>3.6749999999999998</v>
      </c>
      <c r="I2202" s="260"/>
      <c r="J2202" s="256"/>
      <c r="K2202" s="256"/>
      <c r="L2202" s="261"/>
      <c r="M2202" s="262"/>
      <c r="N2202" s="263"/>
      <c r="O2202" s="263"/>
      <c r="P2202" s="263"/>
      <c r="Q2202" s="263"/>
      <c r="R2202" s="263"/>
      <c r="S2202" s="263"/>
      <c r="T2202" s="26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5" t="s">
        <v>283</v>
      </c>
      <c r="AU2202" s="265" t="s">
        <v>85</v>
      </c>
      <c r="AV2202" s="14" t="s">
        <v>106</v>
      </c>
      <c r="AW2202" s="14" t="s">
        <v>32</v>
      </c>
      <c r="AX2202" s="14" t="s">
        <v>76</v>
      </c>
      <c r="AY2202" s="265" t="s">
        <v>274</v>
      </c>
    </row>
    <row r="2203" s="15" customFormat="1">
      <c r="A2203" s="15"/>
      <c r="B2203" s="266"/>
      <c r="C2203" s="267"/>
      <c r="D2203" s="245" t="s">
        <v>283</v>
      </c>
      <c r="E2203" s="268" t="s">
        <v>1</v>
      </c>
      <c r="F2203" s="269" t="s">
        <v>286</v>
      </c>
      <c r="G2203" s="267"/>
      <c r="H2203" s="270">
        <v>3.6749999999999998</v>
      </c>
      <c r="I2203" s="271"/>
      <c r="J2203" s="267"/>
      <c r="K2203" s="267"/>
      <c r="L2203" s="272"/>
      <c r="M2203" s="273"/>
      <c r="N2203" s="274"/>
      <c r="O2203" s="274"/>
      <c r="P2203" s="274"/>
      <c r="Q2203" s="274"/>
      <c r="R2203" s="274"/>
      <c r="S2203" s="274"/>
      <c r="T2203" s="27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76" t="s">
        <v>283</v>
      </c>
      <c r="AU2203" s="276" t="s">
        <v>85</v>
      </c>
      <c r="AV2203" s="15" t="s">
        <v>281</v>
      </c>
      <c r="AW2203" s="15" t="s">
        <v>32</v>
      </c>
      <c r="AX2203" s="15" t="s">
        <v>83</v>
      </c>
      <c r="AY2203" s="276" t="s">
        <v>274</v>
      </c>
    </row>
    <row r="2204" s="2" customFormat="1" ht="16.5" customHeight="1">
      <c r="A2204" s="39"/>
      <c r="B2204" s="40"/>
      <c r="C2204" s="230" t="s">
        <v>2659</v>
      </c>
      <c r="D2204" s="230" t="s">
        <v>276</v>
      </c>
      <c r="E2204" s="231" t="s">
        <v>2660</v>
      </c>
      <c r="F2204" s="232" t="s">
        <v>2661</v>
      </c>
      <c r="G2204" s="233" t="s">
        <v>398</v>
      </c>
      <c r="H2204" s="234">
        <v>24.149999999999999</v>
      </c>
      <c r="I2204" s="235"/>
      <c r="J2204" s="236">
        <f>ROUND(I2204*H2204,2)</f>
        <v>0</v>
      </c>
      <c r="K2204" s="232" t="s">
        <v>280</v>
      </c>
      <c r="L2204" s="45"/>
      <c r="M2204" s="237" t="s">
        <v>1</v>
      </c>
      <c r="N2204" s="238" t="s">
        <v>41</v>
      </c>
      <c r="O2204" s="92"/>
      <c r="P2204" s="239">
        <f>O2204*H2204</f>
        <v>0</v>
      </c>
      <c r="Q2204" s="239">
        <v>0.0011999999999999999</v>
      </c>
      <c r="R2204" s="239">
        <f>Q2204*H2204</f>
        <v>0.028979999999999995</v>
      </c>
      <c r="S2204" s="239">
        <v>0</v>
      </c>
      <c r="T2204" s="240">
        <f>S2204*H2204</f>
        <v>0</v>
      </c>
      <c r="U2204" s="39"/>
      <c r="V2204" s="39"/>
      <c r="W2204" s="39"/>
      <c r="X2204" s="39"/>
      <c r="Y2204" s="39"/>
      <c r="Z2204" s="39"/>
      <c r="AA2204" s="39"/>
      <c r="AB2204" s="39"/>
      <c r="AC2204" s="39"/>
      <c r="AD2204" s="39"/>
      <c r="AE2204" s="39"/>
      <c r="AR2204" s="241" t="s">
        <v>379</v>
      </c>
      <c r="AT2204" s="241" t="s">
        <v>276</v>
      </c>
      <c r="AU2204" s="241" t="s">
        <v>85</v>
      </c>
      <c r="AY2204" s="18" t="s">
        <v>274</v>
      </c>
      <c r="BE2204" s="242">
        <f>IF(N2204="základní",J2204,0)</f>
        <v>0</v>
      </c>
      <c r="BF2204" s="242">
        <f>IF(N2204="snížená",J2204,0)</f>
        <v>0</v>
      </c>
      <c r="BG2204" s="242">
        <f>IF(N2204="zákl. přenesená",J2204,0)</f>
        <v>0</v>
      </c>
      <c r="BH2204" s="242">
        <f>IF(N2204="sníž. přenesená",J2204,0)</f>
        <v>0</v>
      </c>
      <c r="BI2204" s="242">
        <f>IF(N2204="nulová",J2204,0)</f>
        <v>0</v>
      </c>
      <c r="BJ2204" s="18" t="s">
        <v>83</v>
      </c>
      <c r="BK2204" s="242">
        <f>ROUND(I2204*H2204,2)</f>
        <v>0</v>
      </c>
      <c r="BL2204" s="18" t="s">
        <v>379</v>
      </c>
      <c r="BM2204" s="241" t="s">
        <v>2662</v>
      </c>
    </row>
    <row r="2205" s="13" customFormat="1">
      <c r="A2205" s="13"/>
      <c r="B2205" s="243"/>
      <c r="C2205" s="244"/>
      <c r="D2205" s="245" t="s">
        <v>283</v>
      </c>
      <c r="E2205" s="246" t="s">
        <v>1</v>
      </c>
      <c r="F2205" s="247" t="s">
        <v>2663</v>
      </c>
      <c r="G2205" s="244"/>
      <c r="H2205" s="248">
        <v>24.149999999999999</v>
      </c>
      <c r="I2205" s="249"/>
      <c r="J2205" s="244"/>
      <c r="K2205" s="244"/>
      <c r="L2205" s="250"/>
      <c r="M2205" s="251"/>
      <c r="N2205" s="252"/>
      <c r="O2205" s="252"/>
      <c r="P2205" s="252"/>
      <c r="Q2205" s="252"/>
      <c r="R2205" s="252"/>
      <c r="S2205" s="252"/>
      <c r="T2205" s="25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4" t="s">
        <v>283</v>
      </c>
      <c r="AU2205" s="254" t="s">
        <v>85</v>
      </c>
      <c r="AV2205" s="13" t="s">
        <v>85</v>
      </c>
      <c r="AW2205" s="13" t="s">
        <v>32</v>
      </c>
      <c r="AX2205" s="13" t="s">
        <v>76</v>
      </c>
      <c r="AY2205" s="254" t="s">
        <v>274</v>
      </c>
    </row>
    <row r="2206" s="14" customFormat="1">
      <c r="A2206" s="14"/>
      <c r="B2206" s="255"/>
      <c r="C2206" s="256"/>
      <c r="D2206" s="245" t="s">
        <v>283</v>
      </c>
      <c r="E2206" s="257" t="s">
        <v>1</v>
      </c>
      <c r="F2206" s="258" t="s">
        <v>285</v>
      </c>
      <c r="G2206" s="256"/>
      <c r="H2206" s="259">
        <v>24.149999999999999</v>
      </c>
      <c r="I2206" s="260"/>
      <c r="J2206" s="256"/>
      <c r="K2206" s="256"/>
      <c r="L2206" s="261"/>
      <c r="M2206" s="262"/>
      <c r="N2206" s="263"/>
      <c r="O2206" s="263"/>
      <c r="P2206" s="263"/>
      <c r="Q2206" s="263"/>
      <c r="R2206" s="263"/>
      <c r="S2206" s="263"/>
      <c r="T2206" s="26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5" t="s">
        <v>283</v>
      </c>
      <c r="AU2206" s="265" t="s">
        <v>85</v>
      </c>
      <c r="AV2206" s="14" t="s">
        <v>106</v>
      </c>
      <c r="AW2206" s="14" t="s">
        <v>32</v>
      </c>
      <c r="AX2206" s="14" t="s">
        <v>76</v>
      </c>
      <c r="AY2206" s="265" t="s">
        <v>274</v>
      </c>
    </row>
    <row r="2207" s="15" customFormat="1">
      <c r="A2207" s="15"/>
      <c r="B2207" s="266"/>
      <c r="C2207" s="267"/>
      <c r="D2207" s="245" t="s">
        <v>283</v>
      </c>
      <c r="E2207" s="268" t="s">
        <v>1</v>
      </c>
      <c r="F2207" s="269" t="s">
        <v>286</v>
      </c>
      <c r="G2207" s="267"/>
      <c r="H2207" s="270">
        <v>24.149999999999999</v>
      </c>
      <c r="I2207" s="271"/>
      <c r="J2207" s="267"/>
      <c r="K2207" s="267"/>
      <c r="L2207" s="272"/>
      <c r="M2207" s="273"/>
      <c r="N2207" s="274"/>
      <c r="O2207" s="274"/>
      <c r="P2207" s="274"/>
      <c r="Q2207" s="274"/>
      <c r="R2207" s="274"/>
      <c r="S2207" s="274"/>
      <c r="T2207" s="27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76" t="s">
        <v>283</v>
      </c>
      <c r="AU2207" s="276" t="s">
        <v>85</v>
      </c>
      <c r="AV2207" s="15" t="s">
        <v>281</v>
      </c>
      <c r="AW2207" s="15" t="s">
        <v>32</v>
      </c>
      <c r="AX2207" s="15" t="s">
        <v>83</v>
      </c>
      <c r="AY2207" s="276" t="s">
        <v>274</v>
      </c>
    </row>
    <row r="2208" s="2" customFormat="1" ht="16.5" customHeight="1">
      <c r="A2208" s="39"/>
      <c r="B2208" s="40"/>
      <c r="C2208" s="230" t="s">
        <v>2664</v>
      </c>
      <c r="D2208" s="230" t="s">
        <v>276</v>
      </c>
      <c r="E2208" s="231" t="s">
        <v>2665</v>
      </c>
      <c r="F2208" s="232" t="s">
        <v>2666</v>
      </c>
      <c r="G2208" s="233" t="s">
        <v>279</v>
      </c>
      <c r="H2208" s="234">
        <v>126.3</v>
      </c>
      <c r="I2208" s="235"/>
      <c r="J2208" s="236">
        <f>ROUND(I2208*H2208,2)</f>
        <v>0</v>
      </c>
      <c r="K2208" s="232" t="s">
        <v>280</v>
      </c>
      <c r="L2208" s="45"/>
      <c r="M2208" s="237" t="s">
        <v>1</v>
      </c>
      <c r="N2208" s="238" t="s">
        <v>41</v>
      </c>
      <c r="O2208" s="92"/>
      <c r="P2208" s="239">
        <f>O2208*H2208</f>
        <v>0</v>
      </c>
      <c r="Q2208" s="239">
        <v>0.00050000000000000001</v>
      </c>
      <c r="R2208" s="239">
        <f>Q2208*H2208</f>
        <v>0.063149999999999998</v>
      </c>
      <c r="S2208" s="239">
        <v>0</v>
      </c>
      <c r="T2208" s="240">
        <f>S2208*H2208</f>
        <v>0</v>
      </c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R2208" s="241" t="s">
        <v>379</v>
      </c>
      <c r="AT2208" s="241" t="s">
        <v>276</v>
      </c>
      <c r="AU2208" s="241" t="s">
        <v>85</v>
      </c>
      <c r="AY2208" s="18" t="s">
        <v>274</v>
      </c>
      <c r="BE2208" s="242">
        <f>IF(N2208="základní",J2208,0)</f>
        <v>0</v>
      </c>
      <c r="BF2208" s="242">
        <f>IF(N2208="snížená",J2208,0)</f>
        <v>0</v>
      </c>
      <c r="BG2208" s="242">
        <f>IF(N2208="zákl. přenesená",J2208,0)</f>
        <v>0</v>
      </c>
      <c r="BH2208" s="242">
        <f>IF(N2208="sníž. přenesená",J2208,0)</f>
        <v>0</v>
      </c>
      <c r="BI2208" s="242">
        <f>IF(N2208="nulová",J2208,0)</f>
        <v>0</v>
      </c>
      <c r="BJ2208" s="18" t="s">
        <v>83</v>
      </c>
      <c r="BK2208" s="242">
        <f>ROUND(I2208*H2208,2)</f>
        <v>0</v>
      </c>
      <c r="BL2208" s="18" t="s">
        <v>379</v>
      </c>
      <c r="BM2208" s="241" t="s">
        <v>2667</v>
      </c>
    </row>
    <row r="2209" s="13" customFormat="1">
      <c r="A2209" s="13"/>
      <c r="B2209" s="243"/>
      <c r="C2209" s="244"/>
      <c r="D2209" s="245" t="s">
        <v>283</v>
      </c>
      <c r="E2209" s="246" t="s">
        <v>1</v>
      </c>
      <c r="F2209" s="247" t="s">
        <v>182</v>
      </c>
      <c r="G2209" s="244"/>
      <c r="H2209" s="248">
        <v>126.3</v>
      </c>
      <c r="I2209" s="249"/>
      <c r="J2209" s="244"/>
      <c r="K2209" s="244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4" t="s">
        <v>283</v>
      </c>
      <c r="AU2209" s="254" t="s">
        <v>85</v>
      </c>
      <c r="AV2209" s="13" t="s">
        <v>85</v>
      </c>
      <c r="AW2209" s="13" t="s">
        <v>32</v>
      </c>
      <c r="AX2209" s="13" t="s">
        <v>76</v>
      </c>
      <c r="AY2209" s="254" t="s">
        <v>274</v>
      </c>
    </row>
    <row r="2210" s="14" customFormat="1">
      <c r="A2210" s="14"/>
      <c r="B2210" s="255"/>
      <c r="C2210" s="256"/>
      <c r="D2210" s="245" t="s">
        <v>283</v>
      </c>
      <c r="E2210" s="257" t="s">
        <v>1</v>
      </c>
      <c r="F2210" s="258" t="s">
        <v>285</v>
      </c>
      <c r="G2210" s="256"/>
      <c r="H2210" s="259">
        <v>126.3</v>
      </c>
      <c r="I2210" s="260"/>
      <c r="J2210" s="256"/>
      <c r="K2210" s="256"/>
      <c r="L2210" s="261"/>
      <c r="M2210" s="262"/>
      <c r="N2210" s="263"/>
      <c r="O2210" s="263"/>
      <c r="P2210" s="263"/>
      <c r="Q2210" s="263"/>
      <c r="R2210" s="263"/>
      <c r="S2210" s="263"/>
      <c r="T2210" s="26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5" t="s">
        <v>283</v>
      </c>
      <c r="AU2210" s="265" t="s">
        <v>85</v>
      </c>
      <c r="AV2210" s="14" t="s">
        <v>106</v>
      </c>
      <c r="AW2210" s="14" t="s">
        <v>32</v>
      </c>
      <c r="AX2210" s="14" t="s">
        <v>76</v>
      </c>
      <c r="AY2210" s="265" t="s">
        <v>274</v>
      </c>
    </row>
    <row r="2211" s="15" customFormat="1">
      <c r="A2211" s="15"/>
      <c r="B2211" s="266"/>
      <c r="C2211" s="267"/>
      <c r="D2211" s="245" t="s">
        <v>283</v>
      </c>
      <c r="E2211" s="268" t="s">
        <v>1</v>
      </c>
      <c r="F2211" s="269" t="s">
        <v>286</v>
      </c>
      <c r="G2211" s="267"/>
      <c r="H2211" s="270">
        <v>126.3</v>
      </c>
      <c r="I2211" s="271"/>
      <c r="J2211" s="267"/>
      <c r="K2211" s="267"/>
      <c r="L2211" s="272"/>
      <c r="M2211" s="273"/>
      <c r="N2211" s="274"/>
      <c r="O2211" s="274"/>
      <c r="P2211" s="274"/>
      <c r="Q2211" s="274"/>
      <c r="R2211" s="274"/>
      <c r="S2211" s="274"/>
      <c r="T2211" s="27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76" t="s">
        <v>283</v>
      </c>
      <c r="AU2211" s="276" t="s">
        <v>85</v>
      </c>
      <c r="AV2211" s="15" t="s">
        <v>281</v>
      </c>
      <c r="AW2211" s="15" t="s">
        <v>32</v>
      </c>
      <c r="AX2211" s="15" t="s">
        <v>83</v>
      </c>
      <c r="AY2211" s="276" t="s">
        <v>274</v>
      </c>
    </row>
    <row r="2212" s="2" customFormat="1" ht="16.5" customHeight="1">
      <c r="A2212" s="39"/>
      <c r="B2212" s="40"/>
      <c r="C2212" s="287" t="s">
        <v>2668</v>
      </c>
      <c r="D2212" s="287" t="s">
        <v>385</v>
      </c>
      <c r="E2212" s="288" t="s">
        <v>2669</v>
      </c>
      <c r="F2212" s="289" t="s">
        <v>2670</v>
      </c>
      <c r="G2212" s="290" t="s">
        <v>279</v>
      </c>
      <c r="H2212" s="291">
        <v>138.93000000000001</v>
      </c>
      <c r="I2212" s="292"/>
      <c r="J2212" s="293">
        <f>ROUND(I2212*H2212,2)</f>
        <v>0</v>
      </c>
      <c r="K2212" s="289" t="s">
        <v>1</v>
      </c>
      <c r="L2212" s="294"/>
      <c r="M2212" s="295" t="s">
        <v>1</v>
      </c>
      <c r="N2212" s="296" t="s">
        <v>41</v>
      </c>
      <c r="O2212" s="92"/>
      <c r="P2212" s="239">
        <f>O2212*H2212</f>
        <v>0</v>
      </c>
      <c r="Q2212" s="239">
        <v>0</v>
      </c>
      <c r="R2212" s="239">
        <f>Q2212*H2212</f>
        <v>0</v>
      </c>
      <c r="S2212" s="239">
        <v>0</v>
      </c>
      <c r="T2212" s="240">
        <f>S2212*H2212</f>
        <v>0</v>
      </c>
      <c r="U2212" s="39"/>
      <c r="V2212" s="39"/>
      <c r="W2212" s="39"/>
      <c r="X2212" s="39"/>
      <c r="Y2212" s="39"/>
      <c r="Z2212" s="39"/>
      <c r="AA2212" s="39"/>
      <c r="AB2212" s="39"/>
      <c r="AC2212" s="39"/>
      <c r="AD2212" s="39"/>
      <c r="AE2212" s="39"/>
      <c r="AR2212" s="241" t="s">
        <v>510</v>
      </c>
      <c r="AT2212" s="241" t="s">
        <v>385</v>
      </c>
      <c r="AU2212" s="241" t="s">
        <v>85</v>
      </c>
      <c r="AY2212" s="18" t="s">
        <v>274</v>
      </c>
      <c r="BE2212" s="242">
        <f>IF(N2212="základní",J2212,0)</f>
        <v>0</v>
      </c>
      <c r="BF2212" s="242">
        <f>IF(N2212="snížená",J2212,0)</f>
        <v>0</v>
      </c>
      <c r="BG2212" s="242">
        <f>IF(N2212="zákl. přenesená",J2212,0)</f>
        <v>0</v>
      </c>
      <c r="BH2212" s="242">
        <f>IF(N2212="sníž. přenesená",J2212,0)</f>
        <v>0</v>
      </c>
      <c r="BI2212" s="242">
        <f>IF(N2212="nulová",J2212,0)</f>
        <v>0</v>
      </c>
      <c r="BJ2212" s="18" t="s">
        <v>83</v>
      </c>
      <c r="BK2212" s="242">
        <f>ROUND(I2212*H2212,2)</f>
        <v>0</v>
      </c>
      <c r="BL2212" s="18" t="s">
        <v>379</v>
      </c>
      <c r="BM2212" s="241" t="s">
        <v>2671</v>
      </c>
    </row>
    <row r="2213" s="13" customFormat="1">
      <c r="A2213" s="13"/>
      <c r="B2213" s="243"/>
      <c r="C2213" s="244"/>
      <c r="D2213" s="245" t="s">
        <v>283</v>
      </c>
      <c r="E2213" s="244"/>
      <c r="F2213" s="247" t="s">
        <v>2672</v>
      </c>
      <c r="G2213" s="244"/>
      <c r="H2213" s="248">
        <v>138.93000000000001</v>
      </c>
      <c r="I2213" s="249"/>
      <c r="J2213" s="244"/>
      <c r="K2213" s="244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4" t="s">
        <v>283</v>
      </c>
      <c r="AU2213" s="254" t="s">
        <v>85</v>
      </c>
      <c r="AV2213" s="13" t="s">
        <v>85</v>
      </c>
      <c r="AW2213" s="13" t="s">
        <v>4</v>
      </c>
      <c r="AX2213" s="13" t="s">
        <v>83</v>
      </c>
      <c r="AY2213" s="254" t="s">
        <v>274</v>
      </c>
    </row>
    <row r="2214" s="2" customFormat="1" ht="16.5" customHeight="1">
      <c r="A2214" s="39"/>
      <c r="B2214" s="40"/>
      <c r="C2214" s="230" t="s">
        <v>2673</v>
      </c>
      <c r="D2214" s="230" t="s">
        <v>276</v>
      </c>
      <c r="E2214" s="231" t="s">
        <v>2674</v>
      </c>
      <c r="F2214" s="232" t="s">
        <v>2675</v>
      </c>
      <c r="G2214" s="233" t="s">
        <v>279</v>
      </c>
      <c r="H2214" s="234">
        <v>1526.5</v>
      </c>
      <c r="I2214" s="235"/>
      <c r="J2214" s="236">
        <f>ROUND(I2214*H2214,2)</f>
        <v>0</v>
      </c>
      <c r="K2214" s="232" t="s">
        <v>280</v>
      </c>
      <c r="L2214" s="45"/>
      <c r="M2214" s="237" t="s">
        <v>1</v>
      </c>
      <c r="N2214" s="238" t="s">
        <v>41</v>
      </c>
      <c r="O2214" s="92"/>
      <c r="P2214" s="239">
        <f>O2214*H2214</f>
        <v>0</v>
      </c>
      <c r="Q2214" s="239">
        <v>0.00029999999999999997</v>
      </c>
      <c r="R2214" s="239">
        <f>Q2214*H2214</f>
        <v>0.45794999999999997</v>
      </c>
      <c r="S2214" s="239">
        <v>0</v>
      </c>
      <c r="T2214" s="240">
        <f>S2214*H2214</f>
        <v>0</v>
      </c>
      <c r="U2214" s="39"/>
      <c r="V2214" s="39"/>
      <c r="W2214" s="39"/>
      <c r="X2214" s="39"/>
      <c r="Y2214" s="39"/>
      <c r="Z2214" s="39"/>
      <c r="AA2214" s="39"/>
      <c r="AB2214" s="39"/>
      <c r="AC2214" s="39"/>
      <c r="AD2214" s="39"/>
      <c r="AE2214" s="39"/>
      <c r="AR2214" s="241" t="s">
        <v>379</v>
      </c>
      <c r="AT2214" s="241" t="s">
        <v>276</v>
      </c>
      <c r="AU2214" s="241" t="s">
        <v>85</v>
      </c>
      <c r="AY2214" s="18" t="s">
        <v>274</v>
      </c>
      <c r="BE2214" s="242">
        <f>IF(N2214="základní",J2214,0)</f>
        <v>0</v>
      </c>
      <c r="BF2214" s="242">
        <f>IF(N2214="snížená",J2214,0)</f>
        <v>0</v>
      </c>
      <c r="BG2214" s="242">
        <f>IF(N2214="zákl. přenesená",J2214,0)</f>
        <v>0</v>
      </c>
      <c r="BH2214" s="242">
        <f>IF(N2214="sníž. přenesená",J2214,0)</f>
        <v>0</v>
      </c>
      <c r="BI2214" s="242">
        <f>IF(N2214="nulová",J2214,0)</f>
        <v>0</v>
      </c>
      <c r="BJ2214" s="18" t="s">
        <v>83</v>
      </c>
      <c r="BK2214" s="242">
        <f>ROUND(I2214*H2214,2)</f>
        <v>0</v>
      </c>
      <c r="BL2214" s="18" t="s">
        <v>379</v>
      </c>
      <c r="BM2214" s="241" t="s">
        <v>2676</v>
      </c>
    </row>
    <row r="2215" s="13" customFormat="1">
      <c r="A2215" s="13"/>
      <c r="B2215" s="243"/>
      <c r="C2215" s="244"/>
      <c r="D2215" s="245" t="s">
        <v>283</v>
      </c>
      <c r="E2215" s="246" t="s">
        <v>1</v>
      </c>
      <c r="F2215" s="247" t="s">
        <v>204</v>
      </c>
      <c r="G2215" s="244"/>
      <c r="H2215" s="248">
        <v>1282.4000000000001</v>
      </c>
      <c r="I2215" s="249"/>
      <c r="J2215" s="244"/>
      <c r="K2215" s="244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4" t="s">
        <v>283</v>
      </c>
      <c r="AU2215" s="254" t="s">
        <v>85</v>
      </c>
      <c r="AV2215" s="13" t="s">
        <v>85</v>
      </c>
      <c r="AW2215" s="13" t="s">
        <v>32</v>
      </c>
      <c r="AX2215" s="13" t="s">
        <v>76</v>
      </c>
      <c r="AY2215" s="254" t="s">
        <v>274</v>
      </c>
    </row>
    <row r="2216" s="13" customFormat="1">
      <c r="A2216" s="13"/>
      <c r="B2216" s="243"/>
      <c r="C2216" s="244"/>
      <c r="D2216" s="245" t="s">
        <v>283</v>
      </c>
      <c r="E2216" s="246" t="s">
        <v>1</v>
      </c>
      <c r="F2216" s="247" t="s">
        <v>206</v>
      </c>
      <c r="G2216" s="244"/>
      <c r="H2216" s="248">
        <v>113.3</v>
      </c>
      <c r="I2216" s="249"/>
      <c r="J2216" s="244"/>
      <c r="K2216" s="244"/>
      <c r="L2216" s="250"/>
      <c r="M2216" s="251"/>
      <c r="N2216" s="252"/>
      <c r="O2216" s="252"/>
      <c r="P2216" s="252"/>
      <c r="Q2216" s="252"/>
      <c r="R2216" s="252"/>
      <c r="S2216" s="252"/>
      <c r="T2216" s="25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4" t="s">
        <v>283</v>
      </c>
      <c r="AU2216" s="254" t="s">
        <v>85</v>
      </c>
      <c r="AV2216" s="13" t="s">
        <v>85</v>
      </c>
      <c r="AW2216" s="13" t="s">
        <v>32</v>
      </c>
      <c r="AX2216" s="13" t="s">
        <v>76</v>
      </c>
      <c r="AY2216" s="254" t="s">
        <v>274</v>
      </c>
    </row>
    <row r="2217" s="13" customFormat="1">
      <c r="A2217" s="13"/>
      <c r="B2217" s="243"/>
      <c r="C2217" s="244"/>
      <c r="D2217" s="245" t="s">
        <v>283</v>
      </c>
      <c r="E2217" s="246" t="s">
        <v>1</v>
      </c>
      <c r="F2217" s="247" t="s">
        <v>208</v>
      </c>
      <c r="G2217" s="244"/>
      <c r="H2217" s="248">
        <v>130.80000000000001</v>
      </c>
      <c r="I2217" s="249"/>
      <c r="J2217" s="244"/>
      <c r="K2217" s="244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4" t="s">
        <v>283</v>
      </c>
      <c r="AU2217" s="254" t="s">
        <v>85</v>
      </c>
      <c r="AV2217" s="13" t="s">
        <v>85</v>
      </c>
      <c r="AW2217" s="13" t="s">
        <v>32</v>
      </c>
      <c r="AX2217" s="13" t="s">
        <v>76</v>
      </c>
      <c r="AY2217" s="254" t="s">
        <v>274</v>
      </c>
    </row>
    <row r="2218" s="14" customFormat="1">
      <c r="A2218" s="14"/>
      <c r="B2218" s="255"/>
      <c r="C2218" s="256"/>
      <c r="D2218" s="245" t="s">
        <v>283</v>
      </c>
      <c r="E2218" s="257" t="s">
        <v>1</v>
      </c>
      <c r="F2218" s="258" t="s">
        <v>285</v>
      </c>
      <c r="G2218" s="256"/>
      <c r="H2218" s="259">
        <v>1526.5</v>
      </c>
      <c r="I2218" s="260"/>
      <c r="J2218" s="256"/>
      <c r="K2218" s="256"/>
      <c r="L2218" s="261"/>
      <c r="M2218" s="262"/>
      <c r="N2218" s="263"/>
      <c r="O2218" s="263"/>
      <c r="P2218" s="263"/>
      <c r="Q2218" s="263"/>
      <c r="R2218" s="263"/>
      <c r="S2218" s="263"/>
      <c r="T2218" s="26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65" t="s">
        <v>283</v>
      </c>
      <c r="AU2218" s="265" t="s">
        <v>85</v>
      </c>
      <c r="AV2218" s="14" t="s">
        <v>106</v>
      </c>
      <c r="AW2218" s="14" t="s">
        <v>32</v>
      </c>
      <c r="AX2218" s="14" t="s">
        <v>76</v>
      </c>
      <c r="AY2218" s="265" t="s">
        <v>274</v>
      </c>
    </row>
    <row r="2219" s="15" customFormat="1">
      <c r="A2219" s="15"/>
      <c r="B2219" s="266"/>
      <c r="C2219" s="267"/>
      <c r="D2219" s="245" t="s">
        <v>283</v>
      </c>
      <c r="E2219" s="268" t="s">
        <v>1</v>
      </c>
      <c r="F2219" s="269" t="s">
        <v>286</v>
      </c>
      <c r="G2219" s="267"/>
      <c r="H2219" s="270">
        <v>1526.5</v>
      </c>
      <c r="I2219" s="271"/>
      <c r="J2219" s="267"/>
      <c r="K2219" s="267"/>
      <c r="L2219" s="272"/>
      <c r="M2219" s="273"/>
      <c r="N2219" s="274"/>
      <c r="O2219" s="274"/>
      <c r="P2219" s="274"/>
      <c r="Q2219" s="274"/>
      <c r="R2219" s="274"/>
      <c r="S2219" s="274"/>
      <c r="T2219" s="27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76" t="s">
        <v>283</v>
      </c>
      <c r="AU2219" s="276" t="s">
        <v>85</v>
      </c>
      <c r="AV2219" s="15" t="s">
        <v>281</v>
      </c>
      <c r="AW2219" s="15" t="s">
        <v>32</v>
      </c>
      <c r="AX2219" s="15" t="s">
        <v>83</v>
      </c>
      <c r="AY2219" s="276" t="s">
        <v>274</v>
      </c>
    </row>
    <row r="2220" s="2" customFormat="1" ht="16.5" customHeight="1">
      <c r="A2220" s="39"/>
      <c r="B2220" s="40"/>
      <c r="C2220" s="287" t="s">
        <v>2677</v>
      </c>
      <c r="D2220" s="287" t="s">
        <v>385</v>
      </c>
      <c r="E2220" s="288" t="s">
        <v>2678</v>
      </c>
      <c r="F2220" s="289" t="s">
        <v>2679</v>
      </c>
      <c r="G2220" s="290" t="s">
        <v>279</v>
      </c>
      <c r="H2220" s="291">
        <v>1410.6400000000001</v>
      </c>
      <c r="I2220" s="292"/>
      <c r="J2220" s="293">
        <f>ROUND(I2220*H2220,2)</f>
        <v>0</v>
      </c>
      <c r="K2220" s="289" t="s">
        <v>1</v>
      </c>
      <c r="L2220" s="294"/>
      <c r="M2220" s="295" t="s">
        <v>1</v>
      </c>
      <c r="N2220" s="296" t="s">
        <v>41</v>
      </c>
      <c r="O2220" s="92"/>
      <c r="P2220" s="239">
        <f>O2220*H2220</f>
        <v>0</v>
      </c>
      <c r="Q2220" s="239">
        <v>0</v>
      </c>
      <c r="R2220" s="239">
        <f>Q2220*H2220</f>
        <v>0</v>
      </c>
      <c r="S2220" s="239">
        <v>0</v>
      </c>
      <c r="T2220" s="240">
        <f>S2220*H2220</f>
        <v>0</v>
      </c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39"/>
      <c r="AE2220" s="39"/>
      <c r="AR2220" s="241" t="s">
        <v>510</v>
      </c>
      <c r="AT2220" s="241" t="s">
        <v>385</v>
      </c>
      <c r="AU2220" s="241" t="s">
        <v>85</v>
      </c>
      <c r="AY2220" s="18" t="s">
        <v>274</v>
      </c>
      <c r="BE2220" s="242">
        <f>IF(N2220="základní",J2220,0)</f>
        <v>0</v>
      </c>
      <c r="BF2220" s="242">
        <f>IF(N2220="snížená",J2220,0)</f>
        <v>0</v>
      </c>
      <c r="BG2220" s="242">
        <f>IF(N2220="zákl. přenesená",J2220,0)</f>
        <v>0</v>
      </c>
      <c r="BH2220" s="242">
        <f>IF(N2220="sníž. přenesená",J2220,0)</f>
        <v>0</v>
      </c>
      <c r="BI2220" s="242">
        <f>IF(N2220="nulová",J2220,0)</f>
        <v>0</v>
      </c>
      <c r="BJ2220" s="18" t="s">
        <v>83</v>
      </c>
      <c r="BK2220" s="242">
        <f>ROUND(I2220*H2220,2)</f>
        <v>0</v>
      </c>
      <c r="BL2220" s="18" t="s">
        <v>379</v>
      </c>
      <c r="BM2220" s="241" t="s">
        <v>2680</v>
      </c>
    </row>
    <row r="2221" s="13" customFormat="1">
      <c r="A2221" s="13"/>
      <c r="B2221" s="243"/>
      <c r="C2221" s="244"/>
      <c r="D2221" s="245" t="s">
        <v>283</v>
      </c>
      <c r="E2221" s="246" t="s">
        <v>1</v>
      </c>
      <c r="F2221" s="247" t="s">
        <v>204</v>
      </c>
      <c r="G2221" s="244"/>
      <c r="H2221" s="248">
        <v>1282.4000000000001</v>
      </c>
      <c r="I2221" s="249"/>
      <c r="J2221" s="244"/>
      <c r="K2221" s="244"/>
      <c r="L2221" s="250"/>
      <c r="M2221" s="251"/>
      <c r="N2221" s="252"/>
      <c r="O2221" s="252"/>
      <c r="P2221" s="252"/>
      <c r="Q2221" s="252"/>
      <c r="R2221" s="252"/>
      <c r="S2221" s="252"/>
      <c r="T2221" s="25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4" t="s">
        <v>283</v>
      </c>
      <c r="AU2221" s="254" t="s">
        <v>85</v>
      </c>
      <c r="AV2221" s="13" t="s">
        <v>85</v>
      </c>
      <c r="AW2221" s="13" t="s">
        <v>32</v>
      </c>
      <c r="AX2221" s="13" t="s">
        <v>76</v>
      </c>
      <c r="AY2221" s="254" t="s">
        <v>274</v>
      </c>
    </row>
    <row r="2222" s="14" customFormat="1">
      <c r="A2222" s="14"/>
      <c r="B2222" s="255"/>
      <c r="C2222" s="256"/>
      <c r="D2222" s="245" t="s">
        <v>283</v>
      </c>
      <c r="E2222" s="257" t="s">
        <v>1</v>
      </c>
      <c r="F2222" s="258" t="s">
        <v>285</v>
      </c>
      <c r="G2222" s="256"/>
      <c r="H2222" s="259">
        <v>1282.4000000000001</v>
      </c>
      <c r="I2222" s="260"/>
      <c r="J2222" s="256"/>
      <c r="K2222" s="256"/>
      <c r="L2222" s="261"/>
      <c r="M2222" s="262"/>
      <c r="N2222" s="263"/>
      <c r="O2222" s="263"/>
      <c r="P2222" s="263"/>
      <c r="Q2222" s="263"/>
      <c r="R2222" s="263"/>
      <c r="S2222" s="263"/>
      <c r="T2222" s="26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65" t="s">
        <v>283</v>
      </c>
      <c r="AU2222" s="265" t="s">
        <v>85</v>
      </c>
      <c r="AV2222" s="14" t="s">
        <v>106</v>
      </c>
      <c r="AW2222" s="14" t="s">
        <v>32</v>
      </c>
      <c r="AX2222" s="14" t="s">
        <v>76</v>
      </c>
      <c r="AY2222" s="265" t="s">
        <v>274</v>
      </c>
    </row>
    <row r="2223" s="15" customFormat="1">
      <c r="A2223" s="15"/>
      <c r="B2223" s="266"/>
      <c r="C2223" s="267"/>
      <c r="D2223" s="245" t="s">
        <v>283</v>
      </c>
      <c r="E2223" s="268" t="s">
        <v>1</v>
      </c>
      <c r="F2223" s="269" t="s">
        <v>286</v>
      </c>
      <c r="G2223" s="267"/>
      <c r="H2223" s="270">
        <v>1282.4000000000001</v>
      </c>
      <c r="I2223" s="271"/>
      <c r="J2223" s="267"/>
      <c r="K2223" s="267"/>
      <c r="L2223" s="272"/>
      <c r="M2223" s="273"/>
      <c r="N2223" s="274"/>
      <c r="O2223" s="274"/>
      <c r="P2223" s="274"/>
      <c r="Q2223" s="274"/>
      <c r="R2223" s="274"/>
      <c r="S2223" s="274"/>
      <c r="T2223" s="27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76" t="s">
        <v>283</v>
      </c>
      <c r="AU2223" s="276" t="s">
        <v>85</v>
      </c>
      <c r="AV2223" s="15" t="s">
        <v>281</v>
      </c>
      <c r="AW2223" s="15" t="s">
        <v>32</v>
      </c>
      <c r="AX2223" s="15" t="s">
        <v>83</v>
      </c>
      <c r="AY2223" s="276" t="s">
        <v>274</v>
      </c>
    </row>
    <row r="2224" s="13" customFormat="1">
      <c r="A2224" s="13"/>
      <c r="B2224" s="243"/>
      <c r="C2224" s="244"/>
      <c r="D2224" s="245" t="s">
        <v>283</v>
      </c>
      <c r="E2224" s="244"/>
      <c r="F2224" s="247" t="s">
        <v>2681</v>
      </c>
      <c r="G2224" s="244"/>
      <c r="H2224" s="248">
        <v>1410.6400000000001</v>
      </c>
      <c r="I2224" s="249"/>
      <c r="J2224" s="244"/>
      <c r="K2224" s="244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54" t="s">
        <v>283</v>
      </c>
      <c r="AU2224" s="254" t="s">
        <v>85</v>
      </c>
      <c r="AV2224" s="13" t="s">
        <v>85</v>
      </c>
      <c r="AW2224" s="13" t="s">
        <v>4</v>
      </c>
      <c r="AX2224" s="13" t="s">
        <v>83</v>
      </c>
      <c r="AY2224" s="254" t="s">
        <v>274</v>
      </c>
    </row>
    <row r="2225" s="2" customFormat="1" ht="16.5" customHeight="1">
      <c r="A2225" s="39"/>
      <c r="B2225" s="40"/>
      <c r="C2225" s="287" t="s">
        <v>2682</v>
      </c>
      <c r="D2225" s="287" t="s">
        <v>385</v>
      </c>
      <c r="E2225" s="288" t="s">
        <v>2683</v>
      </c>
      <c r="F2225" s="289" t="s">
        <v>2684</v>
      </c>
      <c r="G2225" s="290" t="s">
        <v>279</v>
      </c>
      <c r="H2225" s="291">
        <v>124.63</v>
      </c>
      <c r="I2225" s="292"/>
      <c r="J2225" s="293">
        <f>ROUND(I2225*H2225,2)</f>
        <v>0</v>
      </c>
      <c r="K2225" s="289" t="s">
        <v>1</v>
      </c>
      <c r="L2225" s="294"/>
      <c r="M2225" s="295" t="s">
        <v>1</v>
      </c>
      <c r="N2225" s="296" t="s">
        <v>41</v>
      </c>
      <c r="O2225" s="92"/>
      <c r="P2225" s="239">
        <f>O2225*H2225</f>
        <v>0</v>
      </c>
      <c r="Q2225" s="239">
        <v>0</v>
      </c>
      <c r="R2225" s="239">
        <f>Q2225*H2225</f>
        <v>0</v>
      </c>
      <c r="S2225" s="239">
        <v>0</v>
      </c>
      <c r="T2225" s="240">
        <f>S2225*H2225</f>
        <v>0</v>
      </c>
      <c r="U2225" s="39"/>
      <c r="V2225" s="39"/>
      <c r="W2225" s="39"/>
      <c r="X2225" s="39"/>
      <c r="Y2225" s="39"/>
      <c r="Z2225" s="39"/>
      <c r="AA2225" s="39"/>
      <c r="AB2225" s="39"/>
      <c r="AC2225" s="39"/>
      <c r="AD2225" s="39"/>
      <c r="AE2225" s="39"/>
      <c r="AR2225" s="241" t="s">
        <v>510</v>
      </c>
      <c r="AT2225" s="241" t="s">
        <v>385</v>
      </c>
      <c r="AU2225" s="241" t="s">
        <v>85</v>
      </c>
      <c r="AY2225" s="18" t="s">
        <v>274</v>
      </c>
      <c r="BE2225" s="242">
        <f>IF(N2225="základní",J2225,0)</f>
        <v>0</v>
      </c>
      <c r="BF2225" s="242">
        <f>IF(N2225="snížená",J2225,0)</f>
        <v>0</v>
      </c>
      <c r="BG2225" s="242">
        <f>IF(N2225="zákl. přenesená",J2225,0)</f>
        <v>0</v>
      </c>
      <c r="BH2225" s="242">
        <f>IF(N2225="sníž. přenesená",J2225,0)</f>
        <v>0</v>
      </c>
      <c r="BI2225" s="242">
        <f>IF(N2225="nulová",J2225,0)</f>
        <v>0</v>
      </c>
      <c r="BJ2225" s="18" t="s">
        <v>83</v>
      </c>
      <c r="BK2225" s="242">
        <f>ROUND(I2225*H2225,2)</f>
        <v>0</v>
      </c>
      <c r="BL2225" s="18" t="s">
        <v>379</v>
      </c>
      <c r="BM2225" s="241" t="s">
        <v>2685</v>
      </c>
    </row>
    <row r="2226" s="13" customFormat="1">
      <c r="A2226" s="13"/>
      <c r="B2226" s="243"/>
      <c r="C2226" s="244"/>
      <c r="D2226" s="245" t="s">
        <v>283</v>
      </c>
      <c r="E2226" s="246" t="s">
        <v>1</v>
      </c>
      <c r="F2226" s="247" t="s">
        <v>206</v>
      </c>
      <c r="G2226" s="244"/>
      <c r="H2226" s="248">
        <v>113.3</v>
      </c>
      <c r="I2226" s="249"/>
      <c r="J2226" s="244"/>
      <c r="K2226" s="244"/>
      <c r="L2226" s="250"/>
      <c r="M2226" s="251"/>
      <c r="N2226" s="252"/>
      <c r="O2226" s="252"/>
      <c r="P2226" s="252"/>
      <c r="Q2226" s="252"/>
      <c r="R2226" s="252"/>
      <c r="S2226" s="252"/>
      <c r="T2226" s="25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4" t="s">
        <v>283</v>
      </c>
      <c r="AU2226" s="254" t="s">
        <v>85</v>
      </c>
      <c r="AV2226" s="13" t="s">
        <v>85</v>
      </c>
      <c r="AW2226" s="13" t="s">
        <v>32</v>
      </c>
      <c r="AX2226" s="13" t="s">
        <v>76</v>
      </c>
      <c r="AY2226" s="254" t="s">
        <v>274</v>
      </c>
    </row>
    <row r="2227" s="14" customFormat="1">
      <c r="A2227" s="14"/>
      <c r="B2227" s="255"/>
      <c r="C2227" s="256"/>
      <c r="D2227" s="245" t="s">
        <v>283</v>
      </c>
      <c r="E2227" s="257" t="s">
        <v>1</v>
      </c>
      <c r="F2227" s="258" t="s">
        <v>285</v>
      </c>
      <c r="G2227" s="256"/>
      <c r="H2227" s="259">
        <v>113.3</v>
      </c>
      <c r="I2227" s="260"/>
      <c r="J2227" s="256"/>
      <c r="K2227" s="256"/>
      <c r="L2227" s="261"/>
      <c r="M2227" s="262"/>
      <c r="N2227" s="263"/>
      <c r="O2227" s="263"/>
      <c r="P2227" s="263"/>
      <c r="Q2227" s="263"/>
      <c r="R2227" s="263"/>
      <c r="S2227" s="263"/>
      <c r="T2227" s="26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5" t="s">
        <v>283</v>
      </c>
      <c r="AU2227" s="265" t="s">
        <v>85</v>
      </c>
      <c r="AV2227" s="14" t="s">
        <v>106</v>
      </c>
      <c r="AW2227" s="14" t="s">
        <v>32</v>
      </c>
      <c r="AX2227" s="14" t="s">
        <v>76</v>
      </c>
      <c r="AY2227" s="265" t="s">
        <v>274</v>
      </c>
    </row>
    <row r="2228" s="15" customFormat="1">
      <c r="A2228" s="15"/>
      <c r="B2228" s="266"/>
      <c r="C2228" s="267"/>
      <c r="D2228" s="245" t="s">
        <v>283</v>
      </c>
      <c r="E2228" s="268" t="s">
        <v>1</v>
      </c>
      <c r="F2228" s="269" t="s">
        <v>286</v>
      </c>
      <c r="G2228" s="267"/>
      <c r="H2228" s="270">
        <v>113.3</v>
      </c>
      <c r="I2228" s="271"/>
      <c r="J2228" s="267"/>
      <c r="K2228" s="267"/>
      <c r="L2228" s="272"/>
      <c r="M2228" s="273"/>
      <c r="N2228" s="274"/>
      <c r="O2228" s="274"/>
      <c r="P2228" s="274"/>
      <c r="Q2228" s="274"/>
      <c r="R2228" s="274"/>
      <c r="S2228" s="274"/>
      <c r="T2228" s="27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76" t="s">
        <v>283</v>
      </c>
      <c r="AU2228" s="276" t="s">
        <v>85</v>
      </c>
      <c r="AV2228" s="15" t="s">
        <v>281</v>
      </c>
      <c r="AW2228" s="15" t="s">
        <v>32</v>
      </c>
      <c r="AX2228" s="15" t="s">
        <v>83</v>
      </c>
      <c r="AY2228" s="276" t="s">
        <v>274</v>
      </c>
    </row>
    <row r="2229" s="13" customFormat="1">
      <c r="A2229" s="13"/>
      <c r="B2229" s="243"/>
      <c r="C2229" s="244"/>
      <c r="D2229" s="245" t="s">
        <v>283</v>
      </c>
      <c r="E2229" s="244"/>
      <c r="F2229" s="247" t="s">
        <v>2686</v>
      </c>
      <c r="G2229" s="244"/>
      <c r="H2229" s="248">
        <v>124.63</v>
      </c>
      <c r="I2229" s="249"/>
      <c r="J2229" s="244"/>
      <c r="K2229" s="244"/>
      <c r="L2229" s="250"/>
      <c r="M2229" s="251"/>
      <c r="N2229" s="252"/>
      <c r="O2229" s="252"/>
      <c r="P2229" s="252"/>
      <c r="Q2229" s="252"/>
      <c r="R2229" s="252"/>
      <c r="S2229" s="252"/>
      <c r="T2229" s="25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54" t="s">
        <v>283</v>
      </c>
      <c r="AU2229" s="254" t="s">
        <v>85</v>
      </c>
      <c r="AV2229" s="13" t="s">
        <v>85</v>
      </c>
      <c r="AW2229" s="13" t="s">
        <v>4</v>
      </c>
      <c r="AX2229" s="13" t="s">
        <v>83</v>
      </c>
      <c r="AY2229" s="254" t="s">
        <v>274</v>
      </c>
    </row>
    <row r="2230" s="2" customFormat="1" ht="16.5" customHeight="1">
      <c r="A2230" s="39"/>
      <c r="B2230" s="40"/>
      <c r="C2230" s="287" t="s">
        <v>2687</v>
      </c>
      <c r="D2230" s="287" t="s">
        <v>385</v>
      </c>
      <c r="E2230" s="288" t="s">
        <v>2688</v>
      </c>
      <c r="F2230" s="289" t="s">
        <v>2689</v>
      </c>
      <c r="G2230" s="290" t="s">
        <v>279</v>
      </c>
      <c r="H2230" s="291">
        <v>143.88</v>
      </c>
      <c r="I2230" s="292"/>
      <c r="J2230" s="293">
        <f>ROUND(I2230*H2230,2)</f>
        <v>0</v>
      </c>
      <c r="K2230" s="289" t="s">
        <v>1</v>
      </c>
      <c r="L2230" s="294"/>
      <c r="M2230" s="295" t="s">
        <v>1</v>
      </c>
      <c r="N2230" s="296" t="s">
        <v>41</v>
      </c>
      <c r="O2230" s="92"/>
      <c r="P2230" s="239">
        <f>O2230*H2230</f>
        <v>0</v>
      </c>
      <c r="Q2230" s="239">
        <v>0</v>
      </c>
      <c r="R2230" s="239">
        <f>Q2230*H2230</f>
        <v>0</v>
      </c>
      <c r="S2230" s="239">
        <v>0</v>
      </c>
      <c r="T2230" s="240">
        <f>S2230*H2230</f>
        <v>0</v>
      </c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R2230" s="241" t="s">
        <v>510</v>
      </c>
      <c r="AT2230" s="241" t="s">
        <v>385</v>
      </c>
      <c r="AU2230" s="241" t="s">
        <v>85</v>
      </c>
      <c r="AY2230" s="18" t="s">
        <v>274</v>
      </c>
      <c r="BE2230" s="242">
        <f>IF(N2230="základní",J2230,0)</f>
        <v>0</v>
      </c>
      <c r="BF2230" s="242">
        <f>IF(N2230="snížená",J2230,0)</f>
        <v>0</v>
      </c>
      <c r="BG2230" s="242">
        <f>IF(N2230="zákl. přenesená",J2230,0)</f>
        <v>0</v>
      </c>
      <c r="BH2230" s="242">
        <f>IF(N2230="sníž. přenesená",J2230,0)</f>
        <v>0</v>
      </c>
      <c r="BI2230" s="242">
        <f>IF(N2230="nulová",J2230,0)</f>
        <v>0</v>
      </c>
      <c r="BJ2230" s="18" t="s">
        <v>83</v>
      </c>
      <c r="BK2230" s="242">
        <f>ROUND(I2230*H2230,2)</f>
        <v>0</v>
      </c>
      <c r="BL2230" s="18" t="s">
        <v>379</v>
      </c>
      <c r="BM2230" s="241" t="s">
        <v>2690</v>
      </c>
    </row>
    <row r="2231" s="13" customFormat="1">
      <c r="A2231" s="13"/>
      <c r="B2231" s="243"/>
      <c r="C2231" s="244"/>
      <c r="D2231" s="245" t="s">
        <v>283</v>
      </c>
      <c r="E2231" s="246" t="s">
        <v>1</v>
      </c>
      <c r="F2231" s="247" t="s">
        <v>208</v>
      </c>
      <c r="G2231" s="244"/>
      <c r="H2231" s="248">
        <v>130.80000000000001</v>
      </c>
      <c r="I2231" s="249"/>
      <c r="J2231" s="244"/>
      <c r="K2231" s="244"/>
      <c r="L2231" s="250"/>
      <c r="M2231" s="251"/>
      <c r="N2231" s="252"/>
      <c r="O2231" s="252"/>
      <c r="P2231" s="252"/>
      <c r="Q2231" s="252"/>
      <c r="R2231" s="252"/>
      <c r="S2231" s="252"/>
      <c r="T2231" s="25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4" t="s">
        <v>283</v>
      </c>
      <c r="AU2231" s="254" t="s">
        <v>85</v>
      </c>
      <c r="AV2231" s="13" t="s">
        <v>85</v>
      </c>
      <c r="AW2231" s="13" t="s">
        <v>32</v>
      </c>
      <c r="AX2231" s="13" t="s">
        <v>76</v>
      </c>
      <c r="AY2231" s="254" t="s">
        <v>274</v>
      </c>
    </row>
    <row r="2232" s="14" customFormat="1">
      <c r="A2232" s="14"/>
      <c r="B2232" s="255"/>
      <c r="C2232" s="256"/>
      <c r="D2232" s="245" t="s">
        <v>283</v>
      </c>
      <c r="E2232" s="257" t="s">
        <v>1</v>
      </c>
      <c r="F2232" s="258" t="s">
        <v>285</v>
      </c>
      <c r="G2232" s="256"/>
      <c r="H2232" s="259">
        <v>130.80000000000001</v>
      </c>
      <c r="I2232" s="260"/>
      <c r="J2232" s="256"/>
      <c r="K2232" s="256"/>
      <c r="L2232" s="261"/>
      <c r="M2232" s="262"/>
      <c r="N2232" s="263"/>
      <c r="O2232" s="263"/>
      <c r="P2232" s="263"/>
      <c r="Q2232" s="263"/>
      <c r="R2232" s="263"/>
      <c r="S2232" s="263"/>
      <c r="T2232" s="26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65" t="s">
        <v>283</v>
      </c>
      <c r="AU2232" s="265" t="s">
        <v>85</v>
      </c>
      <c r="AV2232" s="14" t="s">
        <v>106</v>
      </c>
      <c r="AW2232" s="14" t="s">
        <v>32</v>
      </c>
      <c r="AX2232" s="14" t="s">
        <v>76</v>
      </c>
      <c r="AY2232" s="265" t="s">
        <v>274</v>
      </c>
    </row>
    <row r="2233" s="15" customFormat="1">
      <c r="A2233" s="15"/>
      <c r="B2233" s="266"/>
      <c r="C2233" s="267"/>
      <c r="D2233" s="245" t="s">
        <v>283</v>
      </c>
      <c r="E2233" s="268" t="s">
        <v>1</v>
      </c>
      <c r="F2233" s="269" t="s">
        <v>286</v>
      </c>
      <c r="G2233" s="267"/>
      <c r="H2233" s="270">
        <v>130.80000000000001</v>
      </c>
      <c r="I2233" s="271"/>
      <c r="J2233" s="267"/>
      <c r="K2233" s="267"/>
      <c r="L2233" s="272"/>
      <c r="M2233" s="273"/>
      <c r="N2233" s="274"/>
      <c r="O2233" s="274"/>
      <c r="P2233" s="274"/>
      <c r="Q2233" s="274"/>
      <c r="R2233" s="274"/>
      <c r="S2233" s="274"/>
      <c r="T2233" s="27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76" t="s">
        <v>283</v>
      </c>
      <c r="AU2233" s="276" t="s">
        <v>85</v>
      </c>
      <c r="AV2233" s="15" t="s">
        <v>281</v>
      </c>
      <c r="AW2233" s="15" t="s">
        <v>32</v>
      </c>
      <c r="AX2233" s="15" t="s">
        <v>83</v>
      </c>
      <c r="AY2233" s="276" t="s">
        <v>274</v>
      </c>
    </row>
    <row r="2234" s="13" customFormat="1">
      <c r="A2234" s="13"/>
      <c r="B2234" s="243"/>
      <c r="C2234" s="244"/>
      <c r="D2234" s="245" t="s">
        <v>283</v>
      </c>
      <c r="E2234" s="244"/>
      <c r="F2234" s="247" t="s">
        <v>2691</v>
      </c>
      <c r="G2234" s="244"/>
      <c r="H2234" s="248">
        <v>143.88</v>
      </c>
      <c r="I2234" s="249"/>
      <c r="J2234" s="244"/>
      <c r="K2234" s="244"/>
      <c r="L2234" s="250"/>
      <c r="M2234" s="251"/>
      <c r="N2234" s="252"/>
      <c r="O2234" s="252"/>
      <c r="P2234" s="252"/>
      <c r="Q2234" s="252"/>
      <c r="R2234" s="252"/>
      <c r="S2234" s="252"/>
      <c r="T2234" s="25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54" t="s">
        <v>283</v>
      </c>
      <c r="AU2234" s="254" t="s">
        <v>85</v>
      </c>
      <c r="AV2234" s="13" t="s">
        <v>85</v>
      </c>
      <c r="AW2234" s="13" t="s">
        <v>4</v>
      </c>
      <c r="AX2234" s="13" t="s">
        <v>83</v>
      </c>
      <c r="AY2234" s="254" t="s">
        <v>274</v>
      </c>
    </row>
    <row r="2235" s="2" customFormat="1" ht="21.75" customHeight="1">
      <c r="A2235" s="39"/>
      <c r="B2235" s="40"/>
      <c r="C2235" s="230" t="s">
        <v>2692</v>
      </c>
      <c r="D2235" s="230" t="s">
        <v>276</v>
      </c>
      <c r="E2235" s="231" t="s">
        <v>2693</v>
      </c>
      <c r="F2235" s="232" t="s">
        <v>2694</v>
      </c>
      <c r="G2235" s="233" t="s">
        <v>398</v>
      </c>
      <c r="H2235" s="234">
        <v>21.850000000000001</v>
      </c>
      <c r="I2235" s="235"/>
      <c r="J2235" s="236">
        <f>ROUND(I2235*H2235,2)</f>
        <v>0</v>
      </c>
      <c r="K2235" s="232" t="s">
        <v>280</v>
      </c>
      <c r="L2235" s="45"/>
      <c r="M2235" s="237" t="s">
        <v>1</v>
      </c>
      <c r="N2235" s="238" t="s">
        <v>41</v>
      </c>
      <c r="O2235" s="92"/>
      <c r="P2235" s="239">
        <f>O2235*H2235</f>
        <v>0</v>
      </c>
      <c r="Q2235" s="239">
        <v>0.00012</v>
      </c>
      <c r="R2235" s="239">
        <f>Q2235*H2235</f>
        <v>0.0026220000000000002</v>
      </c>
      <c r="S2235" s="239">
        <v>0</v>
      </c>
      <c r="T2235" s="240">
        <f>S2235*H2235</f>
        <v>0</v>
      </c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R2235" s="241" t="s">
        <v>379</v>
      </c>
      <c r="AT2235" s="241" t="s">
        <v>276</v>
      </c>
      <c r="AU2235" s="241" t="s">
        <v>85</v>
      </c>
      <c r="AY2235" s="18" t="s">
        <v>274</v>
      </c>
      <c r="BE2235" s="242">
        <f>IF(N2235="základní",J2235,0)</f>
        <v>0</v>
      </c>
      <c r="BF2235" s="242">
        <f>IF(N2235="snížená",J2235,0)</f>
        <v>0</v>
      </c>
      <c r="BG2235" s="242">
        <f>IF(N2235="zákl. přenesená",J2235,0)</f>
        <v>0</v>
      </c>
      <c r="BH2235" s="242">
        <f>IF(N2235="sníž. přenesená",J2235,0)</f>
        <v>0</v>
      </c>
      <c r="BI2235" s="242">
        <f>IF(N2235="nulová",J2235,0)</f>
        <v>0</v>
      </c>
      <c r="BJ2235" s="18" t="s">
        <v>83</v>
      </c>
      <c r="BK2235" s="242">
        <f>ROUND(I2235*H2235,2)</f>
        <v>0</v>
      </c>
      <c r="BL2235" s="18" t="s">
        <v>379</v>
      </c>
      <c r="BM2235" s="241" t="s">
        <v>2695</v>
      </c>
    </row>
    <row r="2236" s="13" customFormat="1">
      <c r="A2236" s="13"/>
      <c r="B2236" s="243"/>
      <c r="C2236" s="244"/>
      <c r="D2236" s="245" t="s">
        <v>283</v>
      </c>
      <c r="E2236" s="246" t="s">
        <v>1</v>
      </c>
      <c r="F2236" s="247" t="s">
        <v>2696</v>
      </c>
      <c r="G2236" s="244"/>
      <c r="H2236" s="248">
        <v>12.65</v>
      </c>
      <c r="I2236" s="249"/>
      <c r="J2236" s="244"/>
      <c r="K2236" s="244"/>
      <c r="L2236" s="250"/>
      <c r="M2236" s="251"/>
      <c r="N2236" s="252"/>
      <c r="O2236" s="252"/>
      <c r="P2236" s="252"/>
      <c r="Q2236" s="252"/>
      <c r="R2236" s="252"/>
      <c r="S2236" s="252"/>
      <c r="T2236" s="25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54" t="s">
        <v>283</v>
      </c>
      <c r="AU2236" s="254" t="s">
        <v>85</v>
      </c>
      <c r="AV2236" s="13" t="s">
        <v>85</v>
      </c>
      <c r="AW2236" s="13" t="s">
        <v>32</v>
      </c>
      <c r="AX2236" s="13" t="s">
        <v>76</v>
      </c>
      <c r="AY2236" s="254" t="s">
        <v>274</v>
      </c>
    </row>
    <row r="2237" s="13" customFormat="1">
      <c r="A2237" s="13"/>
      <c r="B2237" s="243"/>
      <c r="C2237" s="244"/>
      <c r="D2237" s="245" t="s">
        <v>283</v>
      </c>
      <c r="E2237" s="246" t="s">
        <v>1</v>
      </c>
      <c r="F2237" s="247" t="s">
        <v>2697</v>
      </c>
      <c r="G2237" s="244"/>
      <c r="H2237" s="248">
        <v>9.1999999999999993</v>
      </c>
      <c r="I2237" s="249"/>
      <c r="J2237" s="244"/>
      <c r="K2237" s="244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4" t="s">
        <v>283</v>
      </c>
      <c r="AU2237" s="254" t="s">
        <v>85</v>
      </c>
      <c r="AV2237" s="13" t="s">
        <v>85</v>
      </c>
      <c r="AW2237" s="13" t="s">
        <v>32</v>
      </c>
      <c r="AX2237" s="13" t="s">
        <v>76</v>
      </c>
      <c r="AY2237" s="254" t="s">
        <v>274</v>
      </c>
    </row>
    <row r="2238" s="14" customFormat="1">
      <c r="A2238" s="14"/>
      <c r="B2238" s="255"/>
      <c r="C2238" s="256"/>
      <c r="D2238" s="245" t="s">
        <v>283</v>
      </c>
      <c r="E2238" s="257" t="s">
        <v>1</v>
      </c>
      <c r="F2238" s="258" t="s">
        <v>285</v>
      </c>
      <c r="G2238" s="256"/>
      <c r="H2238" s="259">
        <v>21.850000000000001</v>
      </c>
      <c r="I2238" s="260"/>
      <c r="J2238" s="256"/>
      <c r="K2238" s="256"/>
      <c r="L2238" s="261"/>
      <c r="M2238" s="262"/>
      <c r="N2238" s="263"/>
      <c r="O2238" s="263"/>
      <c r="P2238" s="263"/>
      <c r="Q2238" s="263"/>
      <c r="R2238" s="263"/>
      <c r="S2238" s="263"/>
      <c r="T2238" s="26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65" t="s">
        <v>283</v>
      </c>
      <c r="AU2238" s="265" t="s">
        <v>85</v>
      </c>
      <c r="AV2238" s="14" t="s">
        <v>106</v>
      </c>
      <c r="AW2238" s="14" t="s">
        <v>32</v>
      </c>
      <c r="AX2238" s="14" t="s">
        <v>76</v>
      </c>
      <c r="AY2238" s="265" t="s">
        <v>274</v>
      </c>
    </row>
    <row r="2239" s="15" customFormat="1">
      <c r="A2239" s="15"/>
      <c r="B2239" s="266"/>
      <c r="C2239" s="267"/>
      <c r="D2239" s="245" t="s">
        <v>283</v>
      </c>
      <c r="E2239" s="268" t="s">
        <v>1</v>
      </c>
      <c r="F2239" s="269" t="s">
        <v>286</v>
      </c>
      <c r="G2239" s="267"/>
      <c r="H2239" s="270">
        <v>21.850000000000001</v>
      </c>
      <c r="I2239" s="271"/>
      <c r="J2239" s="267"/>
      <c r="K2239" s="267"/>
      <c r="L2239" s="272"/>
      <c r="M2239" s="273"/>
      <c r="N2239" s="274"/>
      <c r="O2239" s="274"/>
      <c r="P2239" s="274"/>
      <c r="Q2239" s="274"/>
      <c r="R2239" s="274"/>
      <c r="S2239" s="274"/>
      <c r="T2239" s="27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76" t="s">
        <v>283</v>
      </c>
      <c r="AU2239" s="276" t="s">
        <v>85</v>
      </c>
      <c r="AV2239" s="15" t="s">
        <v>281</v>
      </c>
      <c r="AW2239" s="15" t="s">
        <v>32</v>
      </c>
      <c r="AX2239" s="15" t="s">
        <v>83</v>
      </c>
      <c r="AY2239" s="276" t="s">
        <v>274</v>
      </c>
    </row>
    <row r="2240" s="2" customFormat="1" ht="16.5" customHeight="1">
      <c r="A2240" s="39"/>
      <c r="B2240" s="40"/>
      <c r="C2240" s="287" t="s">
        <v>2698</v>
      </c>
      <c r="D2240" s="287" t="s">
        <v>385</v>
      </c>
      <c r="E2240" s="288" t="s">
        <v>2678</v>
      </c>
      <c r="F2240" s="289" t="s">
        <v>2679</v>
      </c>
      <c r="G2240" s="290" t="s">
        <v>279</v>
      </c>
      <c r="H2240" s="291">
        <v>6.4900000000000002</v>
      </c>
      <c r="I2240" s="292"/>
      <c r="J2240" s="293">
        <f>ROUND(I2240*H2240,2)</f>
        <v>0</v>
      </c>
      <c r="K2240" s="289" t="s">
        <v>1</v>
      </c>
      <c r="L2240" s="294"/>
      <c r="M2240" s="295" t="s">
        <v>1</v>
      </c>
      <c r="N2240" s="296" t="s">
        <v>41</v>
      </c>
      <c r="O2240" s="92"/>
      <c r="P2240" s="239">
        <f>O2240*H2240</f>
        <v>0</v>
      </c>
      <c r="Q2240" s="239">
        <v>0</v>
      </c>
      <c r="R2240" s="239">
        <f>Q2240*H2240</f>
        <v>0</v>
      </c>
      <c r="S2240" s="239">
        <v>0</v>
      </c>
      <c r="T2240" s="240">
        <f>S2240*H2240</f>
        <v>0</v>
      </c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R2240" s="241" t="s">
        <v>510</v>
      </c>
      <c r="AT2240" s="241" t="s">
        <v>385</v>
      </c>
      <c r="AU2240" s="241" t="s">
        <v>85</v>
      </c>
      <c r="AY2240" s="18" t="s">
        <v>274</v>
      </c>
      <c r="BE2240" s="242">
        <f>IF(N2240="základní",J2240,0)</f>
        <v>0</v>
      </c>
      <c r="BF2240" s="242">
        <f>IF(N2240="snížená",J2240,0)</f>
        <v>0</v>
      </c>
      <c r="BG2240" s="242">
        <f>IF(N2240="zákl. přenesená",J2240,0)</f>
        <v>0</v>
      </c>
      <c r="BH2240" s="242">
        <f>IF(N2240="sníž. přenesená",J2240,0)</f>
        <v>0</v>
      </c>
      <c r="BI2240" s="242">
        <f>IF(N2240="nulová",J2240,0)</f>
        <v>0</v>
      </c>
      <c r="BJ2240" s="18" t="s">
        <v>83</v>
      </c>
      <c r="BK2240" s="242">
        <f>ROUND(I2240*H2240,2)</f>
        <v>0</v>
      </c>
      <c r="BL2240" s="18" t="s">
        <v>379</v>
      </c>
      <c r="BM2240" s="241" t="s">
        <v>2699</v>
      </c>
    </row>
    <row r="2241" s="13" customFormat="1">
      <c r="A2241" s="13"/>
      <c r="B2241" s="243"/>
      <c r="C2241" s="244"/>
      <c r="D2241" s="245" t="s">
        <v>283</v>
      </c>
      <c r="E2241" s="246" t="s">
        <v>1</v>
      </c>
      <c r="F2241" s="247" t="s">
        <v>2700</v>
      </c>
      <c r="G2241" s="244"/>
      <c r="H2241" s="248">
        <v>5.9000000000000004</v>
      </c>
      <c r="I2241" s="249"/>
      <c r="J2241" s="244"/>
      <c r="K2241" s="244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4" t="s">
        <v>283</v>
      </c>
      <c r="AU2241" s="254" t="s">
        <v>85</v>
      </c>
      <c r="AV2241" s="13" t="s">
        <v>85</v>
      </c>
      <c r="AW2241" s="13" t="s">
        <v>32</v>
      </c>
      <c r="AX2241" s="13" t="s">
        <v>76</v>
      </c>
      <c r="AY2241" s="254" t="s">
        <v>274</v>
      </c>
    </row>
    <row r="2242" s="14" customFormat="1">
      <c r="A2242" s="14"/>
      <c r="B2242" s="255"/>
      <c r="C2242" s="256"/>
      <c r="D2242" s="245" t="s">
        <v>283</v>
      </c>
      <c r="E2242" s="257" t="s">
        <v>1</v>
      </c>
      <c r="F2242" s="258" t="s">
        <v>285</v>
      </c>
      <c r="G2242" s="256"/>
      <c r="H2242" s="259">
        <v>5.9000000000000004</v>
      </c>
      <c r="I2242" s="260"/>
      <c r="J2242" s="256"/>
      <c r="K2242" s="256"/>
      <c r="L2242" s="261"/>
      <c r="M2242" s="262"/>
      <c r="N2242" s="263"/>
      <c r="O2242" s="263"/>
      <c r="P2242" s="263"/>
      <c r="Q2242" s="263"/>
      <c r="R2242" s="263"/>
      <c r="S2242" s="263"/>
      <c r="T2242" s="26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65" t="s">
        <v>283</v>
      </c>
      <c r="AU2242" s="265" t="s">
        <v>85</v>
      </c>
      <c r="AV2242" s="14" t="s">
        <v>106</v>
      </c>
      <c r="AW2242" s="14" t="s">
        <v>32</v>
      </c>
      <c r="AX2242" s="14" t="s">
        <v>76</v>
      </c>
      <c r="AY2242" s="265" t="s">
        <v>274</v>
      </c>
    </row>
    <row r="2243" s="15" customFormat="1">
      <c r="A2243" s="15"/>
      <c r="B2243" s="266"/>
      <c r="C2243" s="267"/>
      <c r="D2243" s="245" t="s">
        <v>283</v>
      </c>
      <c r="E2243" s="268" t="s">
        <v>1</v>
      </c>
      <c r="F2243" s="269" t="s">
        <v>286</v>
      </c>
      <c r="G2243" s="267"/>
      <c r="H2243" s="270">
        <v>5.9000000000000004</v>
      </c>
      <c r="I2243" s="271"/>
      <c r="J2243" s="267"/>
      <c r="K2243" s="267"/>
      <c r="L2243" s="272"/>
      <c r="M2243" s="273"/>
      <c r="N2243" s="274"/>
      <c r="O2243" s="274"/>
      <c r="P2243" s="274"/>
      <c r="Q2243" s="274"/>
      <c r="R2243" s="274"/>
      <c r="S2243" s="274"/>
      <c r="T2243" s="27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76" t="s">
        <v>283</v>
      </c>
      <c r="AU2243" s="276" t="s">
        <v>85</v>
      </c>
      <c r="AV2243" s="15" t="s">
        <v>281</v>
      </c>
      <c r="AW2243" s="15" t="s">
        <v>32</v>
      </c>
      <c r="AX2243" s="15" t="s">
        <v>83</v>
      </c>
      <c r="AY2243" s="276" t="s">
        <v>274</v>
      </c>
    </row>
    <row r="2244" s="13" customFormat="1">
      <c r="A2244" s="13"/>
      <c r="B2244" s="243"/>
      <c r="C2244" s="244"/>
      <c r="D2244" s="245" t="s">
        <v>283</v>
      </c>
      <c r="E2244" s="244"/>
      <c r="F2244" s="247" t="s">
        <v>2701</v>
      </c>
      <c r="G2244" s="244"/>
      <c r="H2244" s="248">
        <v>6.4900000000000002</v>
      </c>
      <c r="I2244" s="249"/>
      <c r="J2244" s="244"/>
      <c r="K2244" s="244"/>
      <c r="L2244" s="250"/>
      <c r="M2244" s="251"/>
      <c r="N2244" s="252"/>
      <c r="O2244" s="252"/>
      <c r="P2244" s="252"/>
      <c r="Q2244" s="252"/>
      <c r="R2244" s="252"/>
      <c r="S2244" s="252"/>
      <c r="T2244" s="25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4" t="s">
        <v>283</v>
      </c>
      <c r="AU2244" s="254" t="s">
        <v>85</v>
      </c>
      <c r="AV2244" s="13" t="s">
        <v>85</v>
      </c>
      <c r="AW2244" s="13" t="s">
        <v>4</v>
      </c>
      <c r="AX2244" s="13" t="s">
        <v>83</v>
      </c>
      <c r="AY2244" s="254" t="s">
        <v>274</v>
      </c>
    </row>
    <row r="2245" s="2" customFormat="1" ht="24.15" customHeight="1">
      <c r="A2245" s="39"/>
      <c r="B2245" s="40"/>
      <c r="C2245" s="230" t="s">
        <v>2702</v>
      </c>
      <c r="D2245" s="230" t="s">
        <v>276</v>
      </c>
      <c r="E2245" s="231" t="s">
        <v>2703</v>
      </c>
      <c r="F2245" s="232" t="s">
        <v>2704</v>
      </c>
      <c r="G2245" s="233" t="s">
        <v>398</v>
      </c>
      <c r="H2245" s="234">
        <v>24.149999999999999</v>
      </c>
      <c r="I2245" s="235"/>
      <c r="J2245" s="236">
        <f>ROUND(I2245*H2245,2)</f>
        <v>0</v>
      </c>
      <c r="K2245" s="232" t="s">
        <v>280</v>
      </c>
      <c r="L2245" s="45"/>
      <c r="M2245" s="237" t="s">
        <v>1</v>
      </c>
      <c r="N2245" s="238" t="s">
        <v>41</v>
      </c>
      <c r="O2245" s="92"/>
      <c r="P2245" s="239">
        <f>O2245*H2245</f>
        <v>0</v>
      </c>
      <c r="Q2245" s="239">
        <v>8.0000000000000007E-05</v>
      </c>
      <c r="R2245" s="239">
        <f>Q2245*H2245</f>
        <v>0.0019320000000000001</v>
      </c>
      <c r="S2245" s="239">
        <v>0</v>
      </c>
      <c r="T2245" s="240">
        <f>S2245*H2245</f>
        <v>0</v>
      </c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39"/>
      <c r="AE2245" s="39"/>
      <c r="AR2245" s="241" t="s">
        <v>379</v>
      </c>
      <c r="AT2245" s="241" t="s">
        <v>276</v>
      </c>
      <c r="AU2245" s="241" t="s">
        <v>85</v>
      </c>
      <c r="AY2245" s="18" t="s">
        <v>274</v>
      </c>
      <c r="BE2245" s="242">
        <f>IF(N2245="základní",J2245,0)</f>
        <v>0</v>
      </c>
      <c r="BF2245" s="242">
        <f>IF(N2245="snížená",J2245,0)</f>
        <v>0</v>
      </c>
      <c r="BG2245" s="242">
        <f>IF(N2245="zákl. přenesená",J2245,0)</f>
        <v>0</v>
      </c>
      <c r="BH2245" s="242">
        <f>IF(N2245="sníž. přenesená",J2245,0)</f>
        <v>0</v>
      </c>
      <c r="BI2245" s="242">
        <f>IF(N2245="nulová",J2245,0)</f>
        <v>0</v>
      </c>
      <c r="BJ2245" s="18" t="s">
        <v>83</v>
      </c>
      <c r="BK2245" s="242">
        <f>ROUND(I2245*H2245,2)</f>
        <v>0</v>
      </c>
      <c r="BL2245" s="18" t="s">
        <v>379</v>
      </c>
      <c r="BM2245" s="241" t="s">
        <v>2705</v>
      </c>
    </row>
    <row r="2246" s="13" customFormat="1">
      <c r="A2246" s="13"/>
      <c r="B2246" s="243"/>
      <c r="C2246" s="244"/>
      <c r="D2246" s="245" t="s">
        <v>283</v>
      </c>
      <c r="E2246" s="246" t="s">
        <v>1</v>
      </c>
      <c r="F2246" s="247" t="s">
        <v>2706</v>
      </c>
      <c r="G2246" s="244"/>
      <c r="H2246" s="248">
        <v>24.149999999999999</v>
      </c>
      <c r="I2246" s="249"/>
      <c r="J2246" s="244"/>
      <c r="K2246" s="244"/>
      <c r="L2246" s="250"/>
      <c r="M2246" s="251"/>
      <c r="N2246" s="252"/>
      <c r="O2246" s="252"/>
      <c r="P2246" s="252"/>
      <c r="Q2246" s="252"/>
      <c r="R2246" s="252"/>
      <c r="S2246" s="252"/>
      <c r="T2246" s="25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54" t="s">
        <v>283</v>
      </c>
      <c r="AU2246" s="254" t="s">
        <v>85</v>
      </c>
      <c r="AV2246" s="13" t="s">
        <v>85</v>
      </c>
      <c r="AW2246" s="13" t="s">
        <v>32</v>
      </c>
      <c r="AX2246" s="13" t="s">
        <v>76</v>
      </c>
      <c r="AY2246" s="254" t="s">
        <v>274</v>
      </c>
    </row>
    <row r="2247" s="14" customFormat="1">
      <c r="A2247" s="14"/>
      <c r="B2247" s="255"/>
      <c r="C2247" s="256"/>
      <c r="D2247" s="245" t="s">
        <v>283</v>
      </c>
      <c r="E2247" s="257" t="s">
        <v>1</v>
      </c>
      <c r="F2247" s="258" t="s">
        <v>285</v>
      </c>
      <c r="G2247" s="256"/>
      <c r="H2247" s="259">
        <v>24.149999999999999</v>
      </c>
      <c r="I2247" s="260"/>
      <c r="J2247" s="256"/>
      <c r="K2247" s="256"/>
      <c r="L2247" s="261"/>
      <c r="M2247" s="262"/>
      <c r="N2247" s="263"/>
      <c r="O2247" s="263"/>
      <c r="P2247" s="263"/>
      <c r="Q2247" s="263"/>
      <c r="R2247" s="263"/>
      <c r="S2247" s="263"/>
      <c r="T2247" s="26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65" t="s">
        <v>283</v>
      </c>
      <c r="AU2247" s="265" t="s">
        <v>85</v>
      </c>
      <c r="AV2247" s="14" t="s">
        <v>106</v>
      </c>
      <c r="AW2247" s="14" t="s">
        <v>32</v>
      </c>
      <c r="AX2247" s="14" t="s">
        <v>76</v>
      </c>
      <c r="AY2247" s="265" t="s">
        <v>274</v>
      </c>
    </row>
    <row r="2248" s="15" customFormat="1">
      <c r="A2248" s="15"/>
      <c r="B2248" s="266"/>
      <c r="C2248" s="267"/>
      <c r="D2248" s="245" t="s">
        <v>283</v>
      </c>
      <c r="E2248" s="268" t="s">
        <v>1</v>
      </c>
      <c r="F2248" s="269" t="s">
        <v>286</v>
      </c>
      <c r="G2248" s="267"/>
      <c r="H2248" s="270">
        <v>24.149999999999999</v>
      </c>
      <c r="I2248" s="271"/>
      <c r="J2248" s="267"/>
      <c r="K2248" s="267"/>
      <c r="L2248" s="272"/>
      <c r="M2248" s="273"/>
      <c r="N2248" s="274"/>
      <c r="O2248" s="274"/>
      <c r="P2248" s="274"/>
      <c r="Q2248" s="274"/>
      <c r="R2248" s="274"/>
      <c r="S2248" s="274"/>
      <c r="T2248" s="27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76" t="s">
        <v>283</v>
      </c>
      <c r="AU2248" s="276" t="s">
        <v>85</v>
      </c>
      <c r="AV2248" s="15" t="s">
        <v>281</v>
      </c>
      <c r="AW2248" s="15" t="s">
        <v>32</v>
      </c>
      <c r="AX2248" s="15" t="s">
        <v>83</v>
      </c>
      <c r="AY2248" s="276" t="s">
        <v>274</v>
      </c>
    </row>
    <row r="2249" s="2" customFormat="1" ht="16.5" customHeight="1">
      <c r="A2249" s="39"/>
      <c r="B2249" s="40"/>
      <c r="C2249" s="287" t="s">
        <v>2707</v>
      </c>
      <c r="D2249" s="287" t="s">
        <v>385</v>
      </c>
      <c r="E2249" s="288" t="s">
        <v>2678</v>
      </c>
      <c r="F2249" s="289" t="s">
        <v>2679</v>
      </c>
      <c r="G2249" s="290" t="s">
        <v>279</v>
      </c>
      <c r="H2249" s="291">
        <v>4.649</v>
      </c>
      <c r="I2249" s="292"/>
      <c r="J2249" s="293">
        <f>ROUND(I2249*H2249,2)</f>
        <v>0</v>
      </c>
      <c r="K2249" s="289" t="s">
        <v>1</v>
      </c>
      <c r="L2249" s="294"/>
      <c r="M2249" s="295" t="s">
        <v>1</v>
      </c>
      <c r="N2249" s="296" t="s">
        <v>41</v>
      </c>
      <c r="O2249" s="92"/>
      <c r="P2249" s="239">
        <f>O2249*H2249</f>
        <v>0</v>
      </c>
      <c r="Q2249" s="239">
        <v>0</v>
      </c>
      <c r="R2249" s="239">
        <f>Q2249*H2249</f>
        <v>0</v>
      </c>
      <c r="S2249" s="239">
        <v>0</v>
      </c>
      <c r="T2249" s="240">
        <f>S2249*H2249</f>
        <v>0</v>
      </c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R2249" s="241" t="s">
        <v>510</v>
      </c>
      <c r="AT2249" s="241" t="s">
        <v>385</v>
      </c>
      <c r="AU2249" s="241" t="s">
        <v>85</v>
      </c>
      <c r="AY2249" s="18" t="s">
        <v>274</v>
      </c>
      <c r="BE2249" s="242">
        <f>IF(N2249="základní",J2249,0)</f>
        <v>0</v>
      </c>
      <c r="BF2249" s="242">
        <f>IF(N2249="snížená",J2249,0)</f>
        <v>0</v>
      </c>
      <c r="BG2249" s="242">
        <f>IF(N2249="zákl. přenesená",J2249,0)</f>
        <v>0</v>
      </c>
      <c r="BH2249" s="242">
        <f>IF(N2249="sníž. přenesená",J2249,0)</f>
        <v>0</v>
      </c>
      <c r="BI2249" s="242">
        <f>IF(N2249="nulová",J2249,0)</f>
        <v>0</v>
      </c>
      <c r="BJ2249" s="18" t="s">
        <v>83</v>
      </c>
      <c r="BK2249" s="242">
        <f>ROUND(I2249*H2249,2)</f>
        <v>0</v>
      </c>
      <c r="BL2249" s="18" t="s">
        <v>379</v>
      </c>
      <c r="BM2249" s="241" t="s">
        <v>2708</v>
      </c>
    </row>
    <row r="2250" s="13" customFormat="1">
      <c r="A2250" s="13"/>
      <c r="B2250" s="243"/>
      <c r="C2250" s="244"/>
      <c r="D2250" s="245" t="s">
        <v>283</v>
      </c>
      <c r="E2250" s="246" t="s">
        <v>1</v>
      </c>
      <c r="F2250" s="247" t="s">
        <v>2709</v>
      </c>
      <c r="G2250" s="244"/>
      <c r="H2250" s="248">
        <v>4.226</v>
      </c>
      <c r="I2250" s="249"/>
      <c r="J2250" s="244"/>
      <c r="K2250" s="244"/>
      <c r="L2250" s="250"/>
      <c r="M2250" s="251"/>
      <c r="N2250" s="252"/>
      <c r="O2250" s="252"/>
      <c r="P2250" s="252"/>
      <c r="Q2250" s="252"/>
      <c r="R2250" s="252"/>
      <c r="S2250" s="252"/>
      <c r="T2250" s="25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4" t="s">
        <v>283</v>
      </c>
      <c r="AU2250" s="254" t="s">
        <v>85</v>
      </c>
      <c r="AV2250" s="13" t="s">
        <v>85</v>
      </c>
      <c r="AW2250" s="13" t="s">
        <v>32</v>
      </c>
      <c r="AX2250" s="13" t="s">
        <v>76</v>
      </c>
      <c r="AY2250" s="254" t="s">
        <v>274</v>
      </c>
    </row>
    <row r="2251" s="14" customFormat="1">
      <c r="A2251" s="14"/>
      <c r="B2251" s="255"/>
      <c r="C2251" s="256"/>
      <c r="D2251" s="245" t="s">
        <v>283</v>
      </c>
      <c r="E2251" s="257" t="s">
        <v>1</v>
      </c>
      <c r="F2251" s="258" t="s">
        <v>285</v>
      </c>
      <c r="G2251" s="256"/>
      <c r="H2251" s="259">
        <v>4.226</v>
      </c>
      <c r="I2251" s="260"/>
      <c r="J2251" s="256"/>
      <c r="K2251" s="256"/>
      <c r="L2251" s="261"/>
      <c r="M2251" s="262"/>
      <c r="N2251" s="263"/>
      <c r="O2251" s="263"/>
      <c r="P2251" s="263"/>
      <c r="Q2251" s="263"/>
      <c r="R2251" s="263"/>
      <c r="S2251" s="263"/>
      <c r="T2251" s="26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65" t="s">
        <v>283</v>
      </c>
      <c r="AU2251" s="265" t="s">
        <v>85</v>
      </c>
      <c r="AV2251" s="14" t="s">
        <v>106</v>
      </c>
      <c r="AW2251" s="14" t="s">
        <v>32</v>
      </c>
      <c r="AX2251" s="14" t="s">
        <v>76</v>
      </c>
      <c r="AY2251" s="265" t="s">
        <v>274</v>
      </c>
    </row>
    <row r="2252" s="15" customFormat="1">
      <c r="A2252" s="15"/>
      <c r="B2252" s="266"/>
      <c r="C2252" s="267"/>
      <c r="D2252" s="245" t="s">
        <v>283</v>
      </c>
      <c r="E2252" s="268" t="s">
        <v>1</v>
      </c>
      <c r="F2252" s="269" t="s">
        <v>286</v>
      </c>
      <c r="G2252" s="267"/>
      <c r="H2252" s="270">
        <v>4.226</v>
      </c>
      <c r="I2252" s="271"/>
      <c r="J2252" s="267"/>
      <c r="K2252" s="267"/>
      <c r="L2252" s="272"/>
      <c r="M2252" s="273"/>
      <c r="N2252" s="274"/>
      <c r="O2252" s="274"/>
      <c r="P2252" s="274"/>
      <c r="Q2252" s="274"/>
      <c r="R2252" s="274"/>
      <c r="S2252" s="274"/>
      <c r="T2252" s="27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76" t="s">
        <v>283</v>
      </c>
      <c r="AU2252" s="276" t="s">
        <v>85</v>
      </c>
      <c r="AV2252" s="15" t="s">
        <v>281</v>
      </c>
      <c r="AW2252" s="15" t="s">
        <v>32</v>
      </c>
      <c r="AX2252" s="15" t="s">
        <v>83</v>
      </c>
      <c r="AY2252" s="276" t="s">
        <v>274</v>
      </c>
    </row>
    <row r="2253" s="13" customFormat="1">
      <c r="A2253" s="13"/>
      <c r="B2253" s="243"/>
      <c r="C2253" s="244"/>
      <c r="D2253" s="245" t="s">
        <v>283</v>
      </c>
      <c r="E2253" s="244"/>
      <c r="F2253" s="247" t="s">
        <v>2710</v>
      </c>
      <c r="G2253" s="244"/>
      <c r="H2253" s="248">
        <v>4.649</v>
      </c>
      <c r="I2253" s="249"/>
      <c r="J2253" s="244"/>
      <c r="K2253" s="244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4" t="s">
        <v>283</v>
      </c>
      <c r="AU2253" s="254" t="s">
        <v>85</v>
      </c>
      <c r="AV2253" s="13" t="s">
        <v>85</v>
      </c>
      <c r="AW2253" s="13" t="s">
        <v>4</v>
      </c>
      <c r="AX2253" s="13" t="s">
        <v>83</v>
      </c>
      <c r="AY2253" s="254" t="s">
        <v>274</v>
      </c>
    </row>
    <row r="2254" s="2" customFormat="1" ht="16.5" customHeight="1">
      <c r="A2254" s="39"/>
      <c r="B2254" s="40"/>
      <c r="C2254" s="230" t="s">
        <v>2711</v>
      </c>
      <c r="D2254" s="230" t="s">
        <v>276</v>
      </c>
      <c r="E2254" s="231" t="s">
        <v>2712</v>
      </c>
      <c r="F2254" s="232" t="s">
        <v>2713</v>
      </c>
      <c r="G2254" s="233" t="s">
        <v>398</v>
      </c>
      <c r="H2254" s="234">
        <v>109.09999999999999</v>
      </c>
      <c r="I2254" s="235"/>
      <c r="J2254" s="236">
        <f>ROUND(I2254*H2254,2)</f>
        <v>0</v>
      </c>
      <c r="K2254" s="232" t="s">
        <v>280</v>
      </c>
      <c r="L2254" s="45"/>
      <c r="M2254" s="237" t="s">
        <v>1</v>
      </c>
      <c r="N2254" s="238" t="s">
        <v>41</v>
      </c>
      <c r="O2254" s="92"/>
      <c r="P2254" s="239">
        <f>O2254*H2254</f>
        <v>0</v>
      </c>
      <c r="Q2254" s="239">
        <v>1.0000000000000001E-05</v>
      </c>
      <c r="R2254" s="239">
        <f>Q2254*H2254</f>
        <v>0.001091</v>
      </c>
      <c r="S2254" s="239">
        <v>0</v>
      </c>
      <c r="T2254" s="240">
        <f>S2254*H2254</f>
        <v>0</v>
      </c>
      <c r="U2254" s="39"/>
      <c r="V2254" s="39"/>
      <c r="W2254" s="39"/>
      <c r="X2254" s="39"/>
      <c r="Y2254" s="39"/>
      <c r="Z2254" s="39"/>
      <c r="AA2254" s="39"/>
      <c r="AB2254" s="39"/>
      <c r="AC2254" s="39"/>
      <c r="AD2254" s="39"/>
      <c r="AE2254" s="39"/>
      <c r="AR2254" s="241" t="s">
        <v>379</v>
      </c>
      <c r="AT2254" s="241" t="s">
        <v>276</v>
      </c>
      <c r="AU2254" s="241" t="s">
        <v>85</v>
      </c>
      <c r="AY2254" s="18" t="s">
        <v>274</v>
      </c>
      <c r="BE2254" s="242">
        <f>IF(N2254="základní",J2254,0)</f>
        <v>0</v>
      </c>
      <c r="BF2254" s="242">
        <f>IF(N2254="snížená",J2254,0)</f>
        <v>0</v>
      </c>
      <c r="BG2254" s="242">
        <f>IF(N2254="zákl. přenesená",J2254,0)</f>
        <v>0</v>
      </c>
      <c r="BH2254" s="242">
        <f>IF(N2254="sníž. přenesená",J2254,0)</f>
        <v>0</v>
      </c>
      <c r="BI2254" s="242">
        <f>IF(N2254="nulová",J2254,0)</f>
        <v>0</v>
      </c>
      <c r="BJ2254" s="18" t="s">
        <v>83</v>
      </c>
      <c r="BK2254" s="242">
        <f>ROUND(I2254*H2254,2)</f>
        <v>0</v>
      </c>
      <c r="BL2254" s="18" t="s">
        <v>379</v>
      </c>
      <c r="BM2254" s="241" t="s">
        <v>2714</v>
      </c>
    </row>
    <row r="2255" s="13" customFormat="1">
      <c r="A2255" s="13"/>
      <c r="B2255" s="243"/>
      <c r="C2255" s="244"/>
      <c r="D2255" s="245" t="s">
        <v>283</v>
      </c>
      <c r="E2255" s="246" t="s">
        <v>1</v>
      </c>
      <c r="F2255" s="247" t="s">
        <v>2715</v>
      </c>
      <c r="G2255" s="244"/>
      <c r="H2255" s="248">
        <v>109.09999999999999</v>
      </c>
      <c r="I2255" s="249"/>
      <c r="J2255" s="244"/>
      <c r="K2255" s="244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54" t="s">
        <v>283</v>
      </c>
      <c r="AU2255" s="254" t="s">
        <v>85</v>
      </c>
      <c r="AV2255" s="13" t="s">
        <v>85</v>
      </c>
      <c r="AW2255" s="13" t="s">
        <v>32</v>
      </c>
      <c r="AX2255" s="13" t="s">
        <v>76</v>
      </c>
      <c r="AY2255" s="254" t="s">
        <v>274</v>
      </c>
    </row>
    <row r="2256" s="14" customFormat="1">
      <c r="A2256" s="14"/>
      <c r="B2256" s="255"/>
      <c r="C2256" s="256"/>
      <c r="D2256" s="245" t="s">
        <v>283</v>
      </c>
      <c r="E2256" s="257" t="s">
        <v>1</v>
      </c>
      <c r="F2256" s="258" t="s">
        <v>285</v>
      </c>
      <c r="G2256" s="256"/>
      <c r="H2256" s="259">
        <v>109.09999999999999</v>
      </c>
      <c r="I2256" s="260"/>
      <c r="J2256" s="256"/>
      <c r="K2256" s="256"/>
      <c r="L2256" s="261"/>
      <c r="M2256" s="262"/>
      <c r="N2256" s="263"/>
      <c r="O2256" s="263"/>
      <c r="P2256" s="263"/>
      <c r="Q2256" s="263"/>
      <c r="R2256" s="263"/>
      <c r="S2256" s="263"/>
      <c r="T2256" s="26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5" t="s">
        <v>283</v>
      </c>
      <c r="AU2256" s="265" t="s">
        <v>85</v>
      </c>
      <c r="AV2256" s="14" t="s">
        <v>106</v>
      </c>
      <c r="AW2256" s="14" t="s">
        <v>32</v>
      </c>
      <c r="AX2256" s="14" t="s">
        <v>76</v>
      </c>
      <c r="AY2256" s="265" t="s">
        <v>274</v>
      </c>
    </row>
    <row r="2257" s="15" customFormat="1">
      <c r="A2257" s="15"/>
      <c r="B2257" s="266"/>
      <c r="C2257" s="267"/>
      <c r="D2257" s="245" t="s">
        <v>283</v>
      </c>
      <c r="E2257" s="268" t="s">
        <v>184</v>
      </c>
      <c r="F2257" s="269" t="s">
        <v>286</v>
      </c>
      <c r="G2257" s="267"/>
      <c r="H2257" s="270">
        <v>109.09999999999999</v>
      </c>
      <c r="I2257" s="271"/>
      <c r="J2257" s="267"/>
      <c r="K2257" s="267"/>
      <c r="L2257" s="272"/>
      <c r="M2257" s="273"/>
      <c r="N2257" s="274"/>
      <c r="O2257" s="274"/>
      <c r="P2257" s="274"/>
      <c r="Q2257" s="274"/>
      <c r="R2257" s="274"/>
      <c r="S2257" s="274"/>
      <c r="T2257" s="27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76" t="s">
        <v>283</v>
      </c>
      <c r="AU2257" s="276" t="s">
        <v>85</v>
      </c>
      <c r="AV2257" s="15" t="s">
        <v>281</v>
      </c>
      <c r="AW2257" s="15" t="s">
        <v>32</v>
      </c>
      <c r="AX2257" s="15" t="s">
        <v>83</v>
      </c>
      <c r="AY2257" s="276" t="s">
        <v>274</v>
      </c>
    </row>
    <row r="2258" s="2" customFormat="1" ht="16.5" customHeight="1">
      <c r="A2258" s="39"/>
      <c r="B2258" s="40"/>
      <c r="C2258" s="287" t="s">
        <v>2716</v>
      </c>
      <c r="D2258" s="287" t="s">
        <v>385</v>
      </c>
      <c r="E2258" s="288" t="s">
        <v>2717</v>
      </c>
      <c r="F2258" s="289" t="s">
        <v>2718</v>
      </c>
      <c r="G2258" s="290" t="s">
        <v>398</v>
      </c>
      <c r="H2258" s="291">
        <v>111.282</v>
      </c>
      <c r="I2258" s="292"/>
      <c r="J2258" s="293">
        <f>ROUND(I2258*H2258,2)</f>
        <v>0</v>
      </c>
      <c r="K2258" s="289" t="s">
        <v>280</v>
      </c>
      <c r="L2258" s="294"/>
      <c r="M2258" s="295" t="s">
        <v>1</v>
      </c>
      <c r="N2258" s="296" t="s">
        <v>41</v>
      </c>
      <c r="O2258" s="92"/>
      <c r="P2258" s="239">
        <f>O2258*H2258</f>
        <v>0</v>
      </c>
      <c r="Q2258" s="239">
        <v>0.00020000000000000001</v>
      </c>
      <c r="R2258" s="239">
        <f>Q2258*H2258</f>
        <v>0.022256399999999999</v>
      </c>
      <c r="S2258" s="239">
        <v>0</v>
      </c>
      <c r="T2258" s="240">
        <f>S2258*H2258</f>
        <v>0</v>
      </c>
      <c r="U2258" s="39"/>
      <c r="V2258" s="39"/>
      <c r="W2258" s="39"/>
      <c r="X2258" s="39"/>
      <c r="Y2258" s="39"/>
      <c r="Z2258" s="39"/>
      <c r="AA2258" s="39"/>
      <c r="AB2258" s="39"/>
      <c r="AC2258" s="39"/>
      <c r="AD2258" s="39"/>
      <c r="AE2258" s="39"/>
      <c r="AR2258" s="241" t="s">
        <v>510</v>
      </c>
      <c r="AT2258" s="241" t="s">
        <v>385</v>
      </c>
      <c r="AU2258" s="241" t="s">
        <v>85</v>
      </c>
      <c r="AY2258" s="18" t="s">
        <v>274</v>
      </c>
      <c r="BE2258" s="242">
        <f>IF(N2258="základní",J2258,0)</f>
        <v>0</v>
      </c>
      <c r="BF2258" s="242">
        <f>IF(N2258="snížená",J2258,0)</f>
        <v>0</v>
      </c>
      <c r="BG2258" s="242">
        <f>IF(N2258="zákl. přenesená",J2258,0)</f>
        <v>0</v>
      </c>
      <c r="BH2258" s="242">
        <f>IF(N2258="sníž. přenesená",J2258,0)</f>
        <v>0</v>
      </c>
      <c r="BI2258" s="242">
        <f>IF(N2258="nulová",J2258,0)</f>
        <v>0</v>
      </c>
      <c r="BJ2258" s="18" t="s">
        <v>83</v>
      </c>
      <c r="BK2258" s="242">
        <f>ROUND(I2258*H2258,2)</f>
        <v>0</v>
      </c>
      <c r="BL2258" s="18" t="s">
        <v>379</v>
      </c>
      <c r="BM2258" s="241" t="s">
        <v>2719</v>
      </c>
    </row>
    <row r="2259" s="13" customFormat="1">
      <c r="A2259" s="13"/>
      <c r="B2259" s="243"/>
      <c r="C2259" s="244"/>
      <c r="D2259" s="245" t="s">
        <v>283</v>
      </c>
      <c r="E2259" s="244"/>
      <c r="F2259" s="247" t="s">
        <v>2720</v>
      </c>
      <c r="G2259" s="244"/>
      <c r="H2259" s="248">
        <v>111.282</v>
      </c>
      <c r="I2259" s="249"/>
      <c r="J2259" s="244"/>
      <c r="K2259" s="244"/>
      <c r="L2259" s="250"/>
      <c r="M2259" s="251"/>
      <c r="N2259" s="252"/>
      <c r="O2259" s="252"/>
      <c r="P2259" s="252"/>
      <c r="Q2259" s="252"/>
      <c r="R2259" s="252"/>
      <c r="S2259" s="252"/>
      <c r="T2259" s="25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4" t="s">
        <v>283</v>
      </c>
      <c r="AU2259" s="254" t="s">
        <v>85</v>
      </c>
      <c r="AV2259" s="13" t="s">
        <v>85</v>
      </c>
      <c r="AW2259" s="13" t="s">
        <v>4</v>
      </c>
      <c r="AX2259" s="13" t="s">
        <v>83</v>
      </c>
      <c r="AY2259" s="254" t="s">
        <v>274</v>
      </c>
    </row>
    <row r="2260" s="2" customFormat="1" ht="16.5" customHeight="1">
      <c r="A2260" s="39"/>
      <c r="B2260" s="40"/>
      <c r="C2260" s="230" t="s">
        <v>2721</v>
      </c>
      <c r="D2260" s="230" t="s">
        <v>276</v>
      </c>
      <c r="E2260" s="231" t="s">
        <v>2722</v>
      </c>
      <c r="F2260" s="232" t="s">
        <v>2723</v>
      </c>
      <c r="G2260" s="233" t="s">
        <v>398</v>
      </c>
      <c r="H2260" s="234">
        <v>109.09999999999999</v>
      </c>
      <c r="I2260" s="235"/>
      <c r="J2260" s="236">
        <f>ROUND(I2260*H2260,2)</f>
        <v>0</v>
      </c>
      <c r="K2260" s="232" t="s">
        <v>280</v>
      </c>
      <c r="L2260" s="45"/>
      <c r="M2260" s="237" t="s">
        <v>1</v>
      </c>
      <c r="N2260" s="238" t="s">
        <v>41</v>
      </c>
      <c r="O2260" s="92"/>
      <c r="P2260" s="239">
        <f>O2260*H2260</f>
        <v>0</v>
      </c>
      <c r="Q2260" s="239">
        <v>0</v>
      </c>
      <c r="R2260" s="239">
        <f>Q2260*H2260</f>
        <v>0</v>
      </c>
      <c r="S2260" s="239">
        <v>0</v>
      </c>
      <c r="T2260" s="240">
        <f>S2260*H2260</f>
        <v>0</v>
      </c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R2260" s="241" t="s">
        <v>379</v>
      </c>
      <c r="AT2260" s="241" t="s">
        <v>276</v>
      </c>
      <c r="AU2260" s="241" t="s">
        <v>85</v>
      </c>
      <c r="AY2260" s="18" t="s">
        <v>274</v>
      </c>
      <c r="BE2260" s="242">
        <f>IF(N2260="základní",J2260,0)</f>
        <v>0</v>
      </c>
      <c r="BF2260" s="242">
        <f>IF(N2260="snížená",J2260,0)</f>
        <v>0</v>
      </c>
      <c r="BG2260" s="242">
        <f>IF(N2260="zákl. přenesená",J2260,0)</f>
        <v>0</v>
      </c>
      <c r="BH2260" s="242">
        <f>IF(N2260="sníž. přenesená",J2260,0)</f>
        <v>0</v>
      </c>
      <c r="BI2260" s="242">
        <f>IF(N2260="nulová",J2260,0)</f>
        <v>0</v>
      </c>
      <c r="BJ2260" s="18" t="s">
        <v>83</v>
      </c>
      <c r="BK2260" s="242">
        <f>ROUND(I2260*H2260,2)</f>
        <v>0</v>
      </c>
      <c r="BL2260" s="18" t="s">
        <v>379</v>
      </c>
      <c r="BM2260" s="241" t="s">
        <v>2724</v>
      </c>
    </row>
    <row r="2261" s="13" customFormat="1">
      <c r="A2261" s="13"/>
      <c r="B2261" s="243"/>
      <c r="C2261" s="244"/>
      <c r="D2261" s="245" t="s">
        <v>283</v>
      </c>
      <c r="E2261" s="246" t="s">
        <v>1</v>
      </c>
      <c r="F2261" s="247" t="s">
        <v>2715</v>
      </c>
      <c r="G2261" s="244"/>
      <c r="H2261" s="248">
        <v>109.09999999999999</v>
      </c>
      <c r="I2261" s="249"/>
      <c r="J2261" s="244"/>
      <c r="K2261" s="244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4" t="s">
        <v>283</v>
      </c>
      <c r="AU2261" s="254" t="s">
        <v>85</v>
      </c>
      <c r="AV2261" s="13" t="s">
        <v>85</v>
      </c>
      <c r="AW2261" s="13" t="s">
        <v>32</v>
      </c>
      <c r="AX2261" s="13" t="s">
        <v>76</v>
      </c>
      <c r="AY2261" s="254" t="s">
        <v>274</v>
      </c>
    </row>
    <row r="2262" s="14" customFormat="1">
      <c r="A2262" s="14"/>
      <c r="B2262" s="255"/>
      <c r="C2262" s="256"/>
      <c r="D2262" s="245" t="s">
        <v>283</v>
      </c>
      <c r="E2262" s="257" t="s">
        <v>1</v>
      </c>
      <c r="F2262" s="258" t="s">
        <v>285</v>
      </c>
      <c r="G2262" s="256"/>
      <c r="H2262" s="259">
        <v>109.09999999999999</v>
      </c>
      <c r="I2262" s="260"/>
      <c r="J2262" s="256"/>
      <c r="K2262" s="256"/>
      <c r="L2262" s="261"/>
      <c r="M2262" s="262"/>
      <c r="N2262" s="263"/>
      <c r="O2262" s="263"/>
      <c r="P2262" s="263"/>
      <c r="Q2262" s="263"/>
      <c r="R2262" s="263"/>
      <c r="S2262" s="263"/>
      <c r="T2262" s="26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5" t="s">
        <v>283</v>
      </c>
      <c r="AU2262" s="265" t="s">
        <v>85</v>
      </c>
      <c r="AV2262" s="14" t="s">
        <v>106</v>
      </c>
      <c r="AW2262" s="14" t="s">
        <v>32</v>
      </c>
      <c r="AX2262" s="14" t="s">
        <v>76</v>
      </c>
      <c r="AY2262" s="265" t="s">
        <v>274</v>
      </c>
    </row>
    <row r="2263" s="15" customFormat="1">
      <c r="A2263" s="15"/>
      <c r="B2263" s="266"/>
      <c r="C2263" s="267"/>
      <c r="D2263" s="245" t="s">
        <v>283</v>
      </c>
      <c r="E2263" s="268" t="s">
        <v>1</v>
      </c>
      <c r="F2263" s="269" t="s">
        <v>286</v>
      </c>
      <c r="G2263" s="267"/>
      <c r="H2263" s="270">
        <v>109.09999999999999</v>
      </c>
      <c r="I2263" s="271"/>
      <c r="J2263" s="267"/>
      <c r="K2263" s="267"/>
      <c r="L2263" s="272"/>
      <c r="M2263" s="273"/>
      <c r="N2263" s="274"/>
      <c r="O2263" s="274"/>
      <c r="P2263" s="274"/>
      <c r="Q2263" s="274"/>
      <c r="R2263" s="274"/>
      <c r="S2263" s="274"/>
      <c r="T2263" s="27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76" t="s">
        <v>283</v>
      </c>
      <c r="AU2263" s="276" t="s">
        <v>85</v>
      </c>
      <c r="AV2263" s="15" t="s">
        <v>281</v>
      </c>
      <c r="AW2263" s="15" t="s">
        <v>32</v>
      </c>
      <c r="AX2263" s="15" t="s">
        <v>83</v>
      </c>
      <c r="AY2263" s="276" t="s">
        <v>274</v>
      </c>
    </row>
    <row r="2264" s="2" customFormat="1" ht="16.5" customHeight="1">
      <c r="A2264" s="39"/>
      <c r="B2264" s="40"/>
      <c r="C2264" s="287" t="s">
        <v>2725</v>
      </c>
      <c r="D2264" s="287" t="s">
        <v>385</v>
      </c>
      <c r="E2264" s="288" t="s">
        <v>2669</v>
      </c>
      <c r="F2264" s="289" t="s">
        <v>2670</v>
      </c>
      <c r="G2264" s="290" t="s">
        <v>279</v>
      </c>
      <c r="H2264" s="291">
        <v>6.0010000000000003</v>
      </c>
      <c r="I2264" s="292"/>
      <c r="J2264" s="293">
        <f>ROUND(I2264*H2264,2)</f>
        <v>0</v>
      </c>
      <c r="K2264" s="289" t="s">
        <v>1</v>
      </c>
      <c r="L2264" s="294"/>
      <c r="M2264" s="295" t="s">
        <v>1</v>
      </c>
      <c r="N2264" s="296" t="s">
        <v>41</v>
      </c>
      <c r="O2264" s="92"/>
      <c r="P2264" s="239">
        <f>O2264*H2264</f>
        <v>0</v>
      </c>
      <c r="Q2264" s="239">
        <v>0</v>
      </c>
      <c r="R2264" s="239">
        <f>Q2264*H2264</f>
        <v>0</v>
      </c>
      <c r="S2264" s="239">
        <v>0</v>
      </c>
      <c r="T2264" s="240">
        <f>S2264*H2264</f>
        <v>0</v>
      </c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39"/>
      <c r="AE2264" s="39"/>
      <c r="AR2264" s="241" t="s">
        <v>510</v>
      </c>
      <c r="AT2264" s="241" t="s">
        <v>385</v>
      </c>
      <c r="AU2264" s="241" t="s">
        <v>85</v>
      </c>
      <c r="AY2264" s="18" t="s">
        <v>274</v>
      </c>
      <c r="BE2264" s="242">
        <f>IF(N2264="základní",J2264,0)</f>
        <v>0</v>
      </c>
      <c r="BF2264" s="242">
        <f>IF(N2264="snížená",J2264,0)</f>
        <v>0</v>
      </c>
      <c r="BG2264" s="242">
        <f>IF(N2264="zákl. přenesená",J2264,0)</f>
        <v>0</v>
      </c>
      <c r="BH2264" s="242">
        <f>IF(N2264="sníž. přenesená",J2264,0)</f>
        <v>0</v>
      </c>
      <c r="BI2264" s="242">
        <f>IF(N2264="nulová",J2264,0)</f>
        <v>0</v>
      </c>
      <c r="BJ2264" s="18" t="s">
        <v>83</v>
      </c>
      <c r="BK2264" s="242">
        <f>ROUND(I2264*H2264,2)</f>
        <v>0</v>
      </c>
      <c r="BL2264" s="18" t="s">
        <v>379</v>
      </c>
      <c r="BM2264" s="241" t="s">
        <v>2726</v>
      </c>
    </row>
    <row r="2265" s="13" customFormat="1">
      <c r="A2265" s="13"/>
      <c r="B2265" s="243"/>
      <c r="C2265" s="244"/>
      <c r="D2265" s="245" t="s">
        <v>283</v>
      </c>
      <c r="E2265" s="246" t="s">
        <v>1</v>
      </c>
      <c r="F2265" s="247" t="s">
        <v>2727</v>
      </c>
      <c r="G2265" s="244"/>
      <c r="H2265" s="248">
        <v>5.4550000000000001</v>
      </c>
      <c r="I2265" s="249"/>
      <c r="J2265" s="244"/>
      <c r="K2265" s="244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4" t="s">
        <v>283</v>
      </c>
      <c r="AU2265" s="254" t="s">
        <v>85</v>
      </c>
      <c r="AV2265" s="13" t="s">
        <v>85</v>
      </c>
      <c r="AW2265" s="13" t="s">
        <v>32</v>
      </c>
      <c r="AX2265" s="13" t="s">
        <v>76</v>
      </c>
      <c r="AY2265" s="254" t="s">
        <v>274</v>
      </c>
    </row>
    <row r="2266" s="14" customFormat="1">
      <c r="A2266" s="14"/>
      <c r="B2266" s="255"/>
      <c r="C2266" s="256"/>
      <c r="D2266" s="245" t="s">
        <v>283</v>
      </c>
      <c r="E2266" s="257" t="s">
        <v>1</v>
      </c>
      <c r="F2266" s="258" t="s">
        <v>285</v>
      </c>
      <c r="G2266" s="256"/>
      <c r="H2266" s="259">
        <v>5.4550000000000001</v>
      </c>
      <c r="I2266" s="260"/>
      <c r="J2266" s="256"/>
      <c r="K2266" s="256"/>
      <c r="L2266" s="261"/>
      <c r="M2266" s="262"/>
      <c r="N2266" s="263"/>
      <c r="O2266" s="263"/>
      <c r="P2266" s="263"/>
      <c r="Q2266" s="263"/>
      <c r="R2266" s="263"/>
      <c r="S2266" s="263"/>
      <c r="T2266" s="26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5" t="s">
        <v>283</v>
      </c>
      <c r="AU2266" s="265" t="s">
        <v>85</v>
      </c>
      <c r="AV2266" s="14" t="s">
        <v>106</v>
      </c>
      <c r="AW2266" s="14" t="s">
        <v>32</v>
      </c>
      <c r="AX2266" s="14" t="s">
        <v>76</v>
      </c>
      <c r="AY2266" s="265" t="s">
        <v>274</v>
      </c>
    </row>
    <row r="2267" s="15" customFormat="1">
      <c r="A2267" s="15"/>
      <c r="B2267" s="266"/>
      <c r="C2267" s="267"/>
      <c r="D2267" s="245" t="s">
        <v>283</v>
      </c>
      <c r="E2267" s="268" t="s">
        <v>1</v>
      </c>
      <c r="F2267" s="269" t="s">
        <v>286</v>
      </c>
      <c r="G2267" s="267"/>
      <c r="H2267" s="270">
        <v>5.4550000000000001</v>
      </c>
      <c r="I2267" s="271"/>
      <c r="J2267" s="267"/>
      <c r="K2267" s="267"/>
      <c r="L2267" s="272"/>
      <c r="M2267" s="273"/>
      <c r="N2267" s="274"/>
      <c r="O2267" s="274"/>
      <c r="P2267" s="274"/>
      <c r="Q2267" s="274"/>
      <c r="R2267" s="274"/>
      <c r="S2267" s="274"/>
      <c r="T2267" s="27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76" t="s">
        <v>283</v>
      </c>
      <c r="AU2267" s="276" t="s">
        <v>85</v>
      </c>
      <c r="AV2267" s="15" t="s">
        <v>281</v>
      </c>
      <c r="AW2267" s="15" t="s">
        <v>32</v>
      </c>
      <c r="AX2267" s="15" t="s">
        <v>83</v>
      </c>
      <c r="AY2267" s="276" t="s">
        <v>274</v>
      </c>
    </row>
    <row r="2268" s="13" customFormat="1">
      <c r="A2268" s="13"/>
      <c r="B2268" s="243"/>
      <c r="C2268" s="244"/>
      <c r="D2268" s="245" t="s">
        <v>283</v>
      </c>
      <c r="E2268" s="244"/>
      <c r="F2268" s="247" t="s">
        <v>2728</v>
      </c>
      <c r="G2268" s="244"/>
      <c r="H2268" s="248">
        <v>6.0010000000000003</v>
      </c>
      <c r="I2268" s="249"/>
      <c r="J2268" s="244"/>
      <c r="K2268" s="244"/>
      <c r="L2268" s="250"/>
      <c r="M2268" s="251"/>
      <c r="N2268" s="252"/>
      <c r="O2268" s="252"/>
      <c r="P2268" s="252"/>
      <c r="Q2268" s="252"/>
      <c r="R2268" s="252"/>
      <c r="S2268" s="252"/>
      <c r="T2268" s="25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4" t="s">
        <v>283</v>
      </c>
      <c r="AU2268" s="254" t="s">
        <v>85</v>
      </c>
      <c r="AV2268" s="13" t="s">
        <v>85</v>
      </c>
      <c r="AW2268" s="13" t="s">
        <v>4</v>
      </c>
      <c r="AX2268" s="13" t="s">
        <v>83</v>
      </c>
      <c r="AY2268" s="254" t="s">
        <v>274</v>
      </c>
    </row>
    <row r="2269" s="2" customFormat="1" ht="16.5" customHeight="1">
      <c r="A2269" s="39"/>
      <c r="B2269" s="40"/>
      <c r="C2269" s="230" t="s">
        <v>2729</v>
      </c>
      <c r="D2269" s="230" t="s">
        <v>276</v>
      </c>
      <c r="E2269" s="231" t="s">
        <v>2730</v>
      </c>
      <c r="F2269" s="232" t="s">
        <v>2731</v>
      </c>
      <c r="G2269" s="233" t="s">
        <v>398</v>
      </c>
      <c r="H2269" s="234">
        <v>24.149999999999999</v>
      </c>
      <c r="I2269" s="235"/>
      <c r="J2269" s="236">
        <f>ROUND(I2269*H2269,2)</f>
        <v>0</v>
      </c>
      <c r="K2269" s="232" t="s">
        <v>280</v>
      </c>
      <c r="L2269" s="45"/>
      <c r="M2269" s="237" t="s">
        <v>1</v>
      </c>
      <c r="N2269" s="238" t="s">
        <v>41</v>
      </c>
      <c r="O2269" s="92"/>
      <c r="P2269" s="239">
        <f>O2269*H2269</f>
        <v>0</v>
      </c>
      <c r="Q2269" s="239">
        <v>0</v>
      </c>
      <c r="R2269" s="239">
        <f>Q2269*H2269</f>
        <v>0</v>
      </c>
      <c r="S2269" s="239">
        <v>0</v>
      </c>
      <c r="T2269" s="240">
        <f>S2269*H2269</f>
        <v>0</v>
      </c>
      <c r="U2269" s="39"/>
      <c r="V2269" s="39"/>
      <c r="W2269" s="39"/>
      <c r="X2269" s="39"/>
      <c r="Y2269" s="39"/>
      <c r="Z2269" s="39"/>
      <c r="AA2269" s="39"/>
      <c r="AB2269" s="39"/>
      <c r="AC2269" s="39"/>
      <c r="AD2269" s="39"/>
      <c r="AE2269" s="39"/>
      <c r="AR2269" s="241" t="s">
        <v>379</v>
      </c>
      <c r="AT2269" s="241" t="s">
        <v>276</v>
      </c>
      <c r="AU2269" s="241" t="s">
        <v>85</v>
      </c>
      <c r="AY2269" s="18" t="s">
        <v>274</v>
      </c>
      <c r="BE2269" s="242">
        <f>IF(N2269="základní",J2269,0)</f>
        <v>0</v>
      </c>
      <c r="BF2269" s="242">
        <f>IF(N2269="snížená",J2269,0)</f>
        <v>0</v>
      </c>
      <c r="BG2269" s="242">
        <f>IF(N2269="zákl. přenesená",J2269,0)</f>
        <v>0</v>
      </c>
      <c r="BH2269" s="242">
        <f>IF(N2269="sníž. přenesená",J2269,0)</f>
        <v>0</v>
      </c>
      <c r="BI2269" s="242">
        <f>IF(N2269="nulová",J2269,0)</f>
        <v>0</v>
      </c>
      <c r="BJ2269" s="18" t="s">
        <v>83</v>
      </c>
      <c r="BK2269" s="242">
        <f>ROUND(I2269*H2269,2)</f>
        <v>0</v>
      </c>
      <c r="BL2269" s="18" t="s">
        <v>379</v>
      </c>
      <c r="BM2269" s="241" t="s">
        <v>2732</v>
      </c>
    </row>
    <row r="2270" s="13" customFormat="1">
      <c r="A2270" s="13"/>
      <c r="B2270" s="243"/>
      <c r="C2270" s="244"/>
      <c r="D2270" s="245" t="s">
        <v>283</v>
      </c>
      <c r="E2270" s="246" t="s">
        <v>1</v>
      </c>
      <c r="F2270" s="247" t="s">
        <v>2706</v>
      </c>
      <c r="G2270" s="244"/>
      <c r="H2270" s="248">
        <v>24.149999999999999</v>
      </c>
      <c r="I2270" s="249"/>
      <c r="J2270" s="244"/>
      <c r="K2270" s="244"/>
      <c r="L2270" s="250"/>
      <c r="M2270" s="251"/>
      <c r="N2270" s="252"/>
      <c r="O2270" s="252"/>
      <c r="P2270" s="252"/>
      <c r="Q2270" s="252"/>
      <c r="R2270" s="252"/>
      <c r="S2270" s="252"/>
      <c r="T2270" s="25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4" t="s">
        <v>283</v>
      </c>
      <c r="AU2270" s="254" t="s">
        <v>85</v>
      </c>
      <c r="AV2270" s="13" t="s">
        <v>85</v>
      </c>
      <c r="AW2270" s="13" t="s">
        <v>32</v>
      </c>
      <c r="AX2270" s="13" t="s">
        <v>76</v>
      </c>
      <c r="AY2270" s="254" t="s">
        <v>274</v>
      </c>
    </row>
    <row r="2271" s="14" customFormat="1">
      <c r="A2271" s="14"/>
      <c r="B2271" s="255"/>
      <c r="C2271" s="256"/>
      <c r="D2271" s="245" t="s">
        <v>283</v>
      </c>
      <c r="E2271" s="257" t="s">
        <v>1</v>
      </c>
      <c r="F2271" s="258" t="s">
        <v>285</v>
      </c>
      <c r="G2271" s="256"/>
      <c r="H2271" s="259">
        <v>24.149999999999999</v>
      </c>
      <c r="I2271" s="260"/>
      <c r="J2271" s="256"/>
      <c r="K2271" s="256"/>
      <c r="L2271" s="261"/>
      <c r="M2271" s="262"/>
      <c r="N2271" s="263"/>
      <c r="O2271" s="263"/>
      <c r="P2271" s="263"/>
      <c r="Q2271" s="263"/>
      <c r="R2271" s="263"/>
      <c r="S2271" s="263"/>
      <c r="T2271" s="26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65" t="s">
        <v>283</v>
      </c>
      <c r="AU2271" s="265" t="s">
        <v>85</v>
      </c>
      <c r="AV2271" s="14" t="s">
        <v>106</v>
      </c>
      <c r="AW2271" s="14" t="s">
        <v>32</v>
      </c>
      <c r="AX2271" s="14" t="s">
        <v>76</v>
      </c>
      <c r="AY2271" s="265" t="s">
        <v>274</v>
      </c>
    </row>
    <row r="2272" s="15" customFormat="1">
      <c r="A2272" s="15"/>
      <c r="B2272" s="266"/>
      <c r="C2272" s="267"/>
      <c r="D2272" s="245" t="s">
        <v>283</v>
      </c>
      <c r="E2272" s="268" t="s">
        <v>1</v>
      </c>
      <c r="F2272" s="269" t="s">
        <v>286</v>
      </c>
      <c r="G2272" s="267"/>
      <c r="H2272" s="270">
        <v>24.149999999999999</v>
      </c>
      <c r="I2272" s="271"/>
      <c r="J2272" s="267"/>
      <c r="K2272" s="267"/>
      <c r="L2272" s="272"/>
      <c r="M2272" s="273"/>
      <c r="N2272" s="274"/>
      <c r="O2272" s="274"/>
      <c r="P2272" s="274"/>
      <c r="Q2272" s="274"/>
      <c r="R2272" s="274"/>
      <c r="S2272" s="274"/>
      <c r="T2272" s="27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T2272" s="276" t="s">
        <v>283</v>
      </c>
      <c r="AU2272" s="276" t="s">
        <v>85</v>
      </c>
      <c r="AV2272" s="15" t="s">
        <v>281</v>
      </c>
      <c r="AW2272" s="15" t="s">
        <v>32</v>
      </c>
      <c r="AX2272" s="15" t="s">
        <v>83</v>
      </c>
      <c r="AY2272" s="276" t="s">
        <v>274</v>
      </c>
    </row>
    <row r="2273" s="2" customFormat="1" ht="24.15" customHeight="1">
      <c r="A2273" s="39"/>
      <c r="B2273" s="40"/>
      <c r="C2273" s="287" t="s">
        <v>2733</v>
      </c>
      <c r="D2273" s="287" t="s">
        <v>385</v>
      </c>
      <c r="E2273" s="288" t="s">
        <v>2734</v>
      </c>
      <c r="F2273" s="289" t="s">
        <v>2735</v>
      </c>
      <c r="G2273" s="290" t="s">
        <v>398</v>
      </c>
      <c r="H2273" s="291">
        <v>24.632999999999999</v>
      </c>
      <c r="I2273" s="292"/>
      <c r="J2273" s="293">
        <f>ROUND(I2273*H2273,2)</f>
        <v>0</v>
      </c>
      <c r="K2273" s="289" t="s">
        <v>280</v>
      </c>
      <c r="L2273" s="294"/>
      <c r="M2273" s="295" t="s">
        <v>1</v>
      </c>
      <c r="N2273" s="296" t="s">
        <v>41</v>
      </c>
      <c r="O2273" s="92"/>
      <c r="P2273" s="239">
        <f>O2273*H2273</f>
        <v>0</v>
      </c>
      <c r="Q2273" s="239">
        <v>0.00027999999999999998</v>
      </c>
      <c r="R2273" s="239">
        <f>Q2273*H2273</f>
        <v>0.0068972399999999989</v>
      </c>
      <c r="S2273" s="239">
        <v>0</v>
      </c>
      <c r="T2273" s="240">
        <f>S2273*H2273</f>
        <v>0</v>
      </c>
      <c r="U2273" s="39"/>
      <c r="V2273" s="39"/>
      <c r="W2273" s="39"/>
      <c r="X2273" s="39"/>
      <c r="Y2273" s="39"/>
      <c r="Z2273" s="39"/>
      <c r="AA2273" s="39"/>
      <c r="AB2273" s="39"/>
      <c r="AC2273" s="39"/>
      <c r="AD2273" s="39"/>
      <c r="AE2273" s="39"/>
      <c r="AR2273" s="241" t="s">
        <v>510</v>
      </c>
      <c r="AT2273" s="241" t="s">
        <v>385</v>
      </c>
      <c r="AU2273" s="241" t="s">
        <v>85</v>
      </c>
      <c r="AY2273" s="18" t="s">
        <v>274</v>
      </c>
      <c r="BE2273" s="242">
        <f>IF(N2273="základní",J2273,0)</f>
        <v>0</v>
      </c>
      <c r="BF2273" s="242">
        <f>IF(N2273="snížená",J2273,0)</f>
        <v>0</v>
      </c>
      <c r="BG2273" s="242">
        <f>IF(N2273="zákl. přenesená",J2273,0)</f>
        <v>0</v>
      </c>
      <c r="BH2273" s="242">
        <f>IF(N2273="sníž. přenesená",J2273,0)</f>
        <v>0</v>
      </c>
      <c r="BI2273" s="242">
        <f>IF(N2273="nulová",J2273,0)</f>
        <v>0</v>
      </c>
      <c r="BJ2273" s="18" t="s">
        <v>83</v>
      </c>
      <c r="BK2273" s="242">
        <f>ROUND(I2273*H2273,2)</f>
        <v>0</v>
      </c>
      <c r="BL2273" s="18" t="s">
        <v>379</v>
      </c>
      <c r="BM2273" s="241" t="s">
        <v>2736</v>
      </c>
    </row>
    <row r="2274" s="13" customFormat="1">
      <c r="A2274" s="13"/>
      <c r="B2274" s="243"/>
      <c r="C2274" s="244"/>
      <c r="D2274" s="245" t="s">
        <v>283</v>
      </c>
      <c r="E2274" s="244"/>
      <c r="F2274" s="247" t="s">
        <v>2737</v>
      </c>
      <c r="G2274" s="244"/>
      <c r="H2274" s="248">
        <v>24.632999999999999</v>
      </c>
      <c r="I2274" s="249"/>
      <c r="J2274" s="244"/>
      <c r="K2274" s="244"/>
      <c r="L2274" s="250"/>
      <c r="M2274" s="251"/>
      <c r="N2274" s="252"/>
      <c r="O2274" s="252"/>
      <c r="P2274" s="252"/>
      <c r="Q2274" s="252"/>
      <c r="R2274" s="252"/>
      <c r="S2274" s="252"/>
      <c r="T2274" s="25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54" t="s">
        <v>283</v>
      </c>
      <c r="AU2274" s="254" t="s">
        <v>85</v>
      </c>
      <c r="AV2274" s="13" t="s">
        <v>85</v>
      </c>
      <c r="AW2274" s="13" t="s">
        <v>4</v>
      </c>
      <c r="AX2274" s="13" t="s">
        <v>83</v>
      </c>
      <c r="AY2274" s="254" t="s">
        <v>274</v>
      </c>
    </row>
    <row r="2275" s="2" customFormat="1" ht="16.5" customHeight="1">
      <c r="A2275" s="39"/>
      <c r="B2275" s="40"/>
      <c r="C2275" s="230" t="s">
        <v>2738</v>
      </c>
      <c r="D2275" s="230" t="s">
        <v>276</v>
      </c>
      <c r="E2275" s="231" t="s">
        <v>2739</v>
      </c>
      <c r="F2275" s="232" t="s">
        <v>2740</v>
      </c>
      <c r="G2275" s="233" t="s">
        <v>279</v>
      </c>
      <c r="H2275" s="234">
        <v>928.87</v>
      </c>
      <c r="I2275" s="235"/>
      <c r="J2275" s="236">
        <f>ROUND(I2275*H2275,2)</f>
        <v>0</v>
      </c>
      <c r="K2275" s="232" t="s">
        <v>280</v>
      </c>
      <c r="L2275" s="45"/>
      <c r="M2275" s="237" t="s">
        <v>1</v>
      </c>
      <c r="N2275" s="238" t="s">
        <v>41</v>
      </c>
      <c r="O2275" s="92"/>
      <c r="P2275" s="239">
        <f>O2275*H2275</f>
        <v>0</v>
      </c>
      <c r="Q2275" s="239">
        <v>0.00050000000000000001</v>
      </c>
      <c r="R2275" s="239">
        <f>Q2275*H2275</f>
        <v>0.46443499999999999</v>
      </c>
      <c r="S2275" s="239">
        <v>0</v>
      </c>
      <c r="T2275" s="240">
        <f>S2275*H2275</f>
        <v>0</v>
      </c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R2275" s="241" t="s">
        <v>379</v>
      </c>
      <c r="AT2275" s="241" t="s">
        <v>276</v>
      </c>
      <c r="AU2275" s="241" t="s">
        <v>85</v>
      </c>
      <c r="AY2275" s="18" t="s">
        <v>274</v>
      </c>
      <c r="BE2275" s="242">
        <f>IF(N2275="základní",J2275,0)</f>
        <v>0</v>
      </c>
      <c r="BF2275" s="242">
        <f>IF(N2275="snížená",J2275,0)</f>
        <v>0</v>
      </c>
      <c r="BG2275" s="242">
        <f>IF(N2275="zákl. přenesená",J2275,0)</f>
        <v>0</v>
      </c>
      <c r="BH2275" s="242">
        <f>IF(N2275="sníž. přenesená",J2275,0)</f>
        <v>0</v>
      </c>
      <c r="BI2275" s="242">
        <f>IF(N2275="nulová",J2275,0)</f>
        <v>0</v>
      </c>
      <c r="BJ2275" s="18" t="s">
        <v>83</v>
      </c>
      <c r="BK2275" s="242">
        <f>ROUND(I2275*H2275,2)</f>
        <v>0</v>
      </c>
      <c r="BL2275" s="18" t="s">
        <v>379</v>
      </c>
      <c r="BM2275" s="241" t="s">
        <v>2741</v>
      </c>
    </row>
    <row r="2276" s="13" customFormat="1">
      <c r="A2276" s="13"/>
      <c r="B2276" s="243"/>
      <c r="C2276" s="244"/>
      <c r="D2276" s="245" t="s">
        <v>283</v>
      </c>
      <c r="E2276" s="246" t="s">
        <v>1</v>
      </c>
      <c r="F2276" s="247" t="s">
        <v>2742</v>
      </c>
      <c r="G2276" s="244"/>
      <c r="H2276" s="248">
        <v>27.039999999999999</v>
      </c>
      <c r="I2276" s="249"/>
      <c r="J2276" s="244"/>
      <c r="K2276" s="244"/>
      <c r="L2276" s="250"/>
      <c r="M2276" s="251"/>
      <c r="N2276" s="252"/>
      <c r="O2276" s="252"/>
      <c r="P2276" s="252"/>
      <c r="Q2276" s="252"/>
      <c r="R2276" s="252"/>
      <c r="S2276" s="252"/>
      <c r="T2276" s="25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4" t="s">
        <v>283</v>
      </c>
      <c r="AU2276" s="254" t="s">
        <v>85</v>
      </c>
      <c r="AV2276" s="13" t="s">
        <v>85</v>
      </c>
      <c r="AW2276" s="13" t="s">
        <v>32</v>
      </c>
      <c r="AX2276" s="13" t="s">
        <v>76</v>
      </c>
      <c r="AY2276" s="254" t="s">
        <v>274</v>
      </c>
    </row>
    <row r="2277" s="13" customFormat="1">
      <c r="A2277" s="13"/>
      <c r="B2277" s="243"/>
      <c r="C2277" s="244"/>
      <c r="D2277" s="245" t="s">
        <v>283</v>
      </c>
      <c r="E2277" s="246" t="s">
        <v>1</v>
      </c>
      <c r="F2277" s="247" t="s">
        <v>2743</v>
      </c>
      <c r="G2277" s="244"/>
      <c r="H2277" s="248">
        <v>169.59</v>
      </c>
      <c r="I2277" s="249"/>
      <c r="J2277" s="244"/>
      <c r="K2277" s="244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4" t="s">
        <v>283</v>
      </c>
      <c r="AU2277" s="254" t="s">
        <v>85</v>
      </c>
      <c r="AV2277" s="13" t="s">
        <v>85</v>
      </c>
      <c r="AW2277" s="13" t="s">
        <v>32</v>
      </c>
      <c r="AX2277" s="13" t="s">
        <v>76</v>
      </c>
      <c r="AY2277" s="254" t="s">
        <v>274</v>
      </c>
    </row>
    <row r="2278" s="13" customFormat="1">
      <c r="A2278" s="13"/>
      <c r="B2278" s="243"/>
      <c r="C2278" s="244"/>
      <c r="D2278" s="245" t="s">
        <v>283</v>
      </c>
      <c r="E2278" s="246" t="s">
        <v>1</v>
      </c>
      <c r="F2278" s="247" t="s">
        <v>2744</v>
      </c>
      <c r="G2278" s="244"/>
      <c r="H2278" s="248">
        <v>5.1799999999999997</v>
      </c>
      <c r="I2278" s="249"/>
      <c r="J2278" s="244"/>
      <c r="K2278" s="244"/>
      <c r="L2278" s="250"/>
      <c r="M2278" s="251"/>
      <c r="N2278" s="252"/>
      <c r="O2278" s="252"/>
      <c r="P2278" s="252"/>
      <c r="Q2278" s="252"/>
      <c r="R2278" s="252"/>
      <c r="S2278" s="252"/>
      <c r="T2278" s="25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4" t="s">
        <v>283</v>
      </c>
      <c r="AU2278" s="254" t="s">
        <v>85</v>
      </c>
      <c r="AV2278" s="13" t="s">
        <v>85</v>
      </c>
      <c r="AW2278" s="13" t="s">
        <v>32</v>
      </c>
      <c r="AX2278" s="13" t="s">
        <v>76</v>
      </c>
      <c r="AY2278" s="254" t="s">
        <v>274</v>
      </c>
    </row>
    <row r="2279" s="13" customFormat="1">
      <c r="A2279" s="13"/>
      <c r="B2279" s="243"/>
      <c r="C2279" s="244"/>
      <c r="D2279" s="245" t="s">
        <v>283</v>
      </c>
      <c r="E2279" s="246" t="s">
        <v>1</v>
      </c>
      <c r="F2279" s="247" t="s">
        <v>2745</v>
      </c>
      <c r="G2279" s="244"/>
      <c r="H2279" s="248">
        <v>3.3599999999999999</v>
      </c>
      <c r="I2279" s="249"/>
      <c r="J2279" s="244"/>
      <c r="K2279" s="244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4" t="s">
        <v>283</v>
      </c>
      <c r="AU2279" s="254" t="s">
        <v>85</v>
      </c>
      <c r="AV2279" s="13" t="s">
        <v>85</v>
      </c>
      <c r="AW2279" s="13" t="s">
        <v>32</v>
      </c>
      <c r="AX2279" s="13" t="s">
        <v>76</v>
      </c>
      <c r="AY2279" s="254" t="s">
        <v>274</v>
      </c>
    </row>
    <row r="2280" s="13" customFormat="1">
      <c r="A2280" s="13"/>
      <c r="B2280" s="243"/>
      <c r="C2280" s="244"/>
      <c r="D2280" s="245" t="s">
        <v>283</v>
      </c>
      <c r="E2280" s="246" t="s">
        <v>1</v>
      </c>
      <c r="F2280" s="247" t="s">
        <v>2746</v>
      </c>
      <c r="G2280" s="244"/>
      <c r="H2280" s="248">
        <v>723.70000000000005</v>
      </c>
      <c r="I2280" s="249"/>
      <c r="J2280" s="244"/>
      <c r="K2280" s="244"/>
      <c r="L2280" s="250"/>
      <c r="M2280" s="251"/>
      <c r="N2280" s="252"/>
      <c r="O2280" s="252"/>
      <c r="P2280" s="252"/>
      <c r="Q2280" s="252"/>
      <c r="R2280" s="252"/>
      <c r="S2280" s="252"/>
      <c r="T2280" s="25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4" t="s">
        <v>283</v>
      </c>
      <c r="AU2280" s="254" t="s">
        <v>85</v>
      </c>
      <c r="AV2280" s="13" t="s">
        <v>85</v>
      </c>
      <c r="AW2280" s="13" t="s">
        <v>32</v>
      </c>
      <c r="AX2280" s="13" t="s">
        <v>76</v>
      </c>
      <c r="AY2280" s="254" t="s">
        <v>274</v>
      </c>
    </row>
    <row r="2281" s="14" customFormat="1">
      <c r="A2281" s="14"/>
      <c r="B2281" s="255"/>
      <c r="C2281" s="256"/>
      <c r="D2281" s="245" t="s">
        <v>283</v>
      </c>
      <c r="E2281" s="257" t="s">
        <v>210</v>
      </c>
      <c r="F2281" s="258" t="s">
        <v>285</v>
      </c>
      <c r="G2281" s="256"/>
      <c r="H2281" s="259">
        <v>928.87</v>
      </c>
      <c r="I2281" s="260"/>
      <c r="J2281" s="256"/>
      <c r="K2281" s="256"/>
      <c r="L2281" s="261"/>
      <c r="M2281" s="262"/>
      <c r="N2281" s="263"/>
      <c r="O2281" s="263"/>
      <c r="P2281" s="263"/>
      <c r="Q2281" s="263"/>
      <c r="R2281" s="263"/>
      <c r="S2281" s="263"/>
      <c r="T2281" s="26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65" t="s">
        <v>283</v>
      </c>
      <c r="AU2281" s="265" t="s">
        <v>85</v>
      </c>
      <c r="AV2281" s="14" t="s">
        <v>106</v>
      </c>
      <c r="AW2281" s="14" t="s">
        <v>32</v>
      </c>
      <c r="AX2281" s="14" t="s">
        <v>83</v>
      </c>
      <c r="AY2281" s="265" t="s">
        <v>274</v>
      </c>
    </row>
    <row r="2282" s="2" customFormat="1" ht="16.5" customHeight="1">
      <c r="A2282" s="39"/>
      <c r="B2282" s="40"/>
      <c r="C2282" s="287" t="s">
        <v>2747</v>
      </c>
      <c r="D2282" s="287" t="s">
        <v>385</v>
      </c>
      <c r="E2282" s="288" t="s">
        <v>2678</v>
      </c>
      <c r="F2282" s="289" t="s">
        <v>2679</v>
      </c>
      <c r="G2282" s="290" t="s">
        <v>279</v>
      </c>
      <c r="H2282" s="291">
        <v>216.29300000000001</v>
      </c>
      <c r="I2282" s="292"/>
      <c r="J2282" s="293">
        <f>ROUND(I2282*H2282,2)</f>
        <v>0</v>
      </c>
      <c r="K2282" s="289" t="s">
        <v>1</v>
      </c>
      <c r="L2282" s="294"/>
      <c r="M2282" s="295" t="s">
        <v>1</v>
      </c>
      <c r="N2282" s="296" t="s">
        <v>41</v>
      </c>
      <c r="O2282" s="92"/>
      <c r="P2282" s="239">
        <f>O2282*H2282</f>
        <v>0</v>
      </c>
      <c r="Q2282" s="239">
        <v>0</v>
      </c>
      <c r="R2282" s="239">
        <f>Q2282*H2282</f>
        <v>0</v>
      </c>
      <c r="S2282" s="239">
        <v>0</v>
      </c>
      <c r="T2282" s="240">
        <f>S2282*H2282</f>
        <v>0</v>
      </c>
      <c r="U2282" s="39"/>
      <c r="V2282" s="39"/>
      <c r="W2282" s="39"/>
      <c r="X2282" s="39"/>
      <c r="Y2282" s="39"/>
      <c r="Z2282" s="39"/>
      <c r="AA2282" s="39"/>
      <c r="AB2282" s="39"/>
      <c r="AC2282" s="39"/>
      <c r="AD2282" s="39"/>
      <c r="AE2282" s="39"/>
      <c r="AR2282" s="241" t="s">
        <v>510</v>
      </c>
      <c r="AT2282" s="241" t="s">
        <v>385</v>
      </c>
      <c r="AU2282" s="241" t="s">
        <v>85</v>
      </c>
      <c r="AY2282" s="18" t="s">
        <v>274</v>
      </c>
      <c r="BE2282" s="242">
        <f>IF(N2282="základní",J2282,0)</f>
        <v>0</v>
      </c>
      <c r="BF2282" s="242">
        <f>IF(N2282="snížená",J2282,0)</f>
        <v>0</v>
      </c>
      <c r="BG2282" s="242">
        <f>IF(N2282="zákl. přenesená",J2282,0)</f>
        <v>0</v>
      </c>
      <c r="BH2282" s="242">
        <f>IF(N2282="sníž. přenesená",J2282,0)</f>
        <v>0</v>
      </c>
      <c r="BI2282" s="242">
        <f>IF(N2282="nulová",J2282,0)</f>
        <v>0</v>
      </c>
      <c r="BJ2282" s="18" t="s">
        <v>83</v>
      </c>
      <c r="BK2282" s="242">
        <f>ROUND(I2282*H2282,2)</f>
        <v>0</v>
      </c>
      <c r="BL2282" s="18" t="s">
        <v>379</v>
      </c>
      <c r="BM2282" s="241" t="s">
        <v>2748</v>
      </c>
    </row>
    <row r="2283" s="13" customFormat="1">
      <c r="A2283" s="13"/>
      <c r="B2283" s="243"/>
      <c r="C2283" s="244"/>
      <c r="D2283" s="245" t="s">
        <v>283</v>
      </c>
      <c r="E2283" s="246" t="s">
        <v>1</v>
      </c>
      <c r="F2283" s="247" t="s">
        <v>2742</v>
      </c>
      <c r="G2283" s="244"/>
      <c r="H2283" s="248">
        <v>27.039999999999999</v>
      </c>
      <c r="I2283" s="249"/>
      <c r="J2283" s="244"/>
      <c r="K2283" s="244"/>
      <c r="L2283" s="250"/>
      <c r="M2283" s="251"/>
      <c r="N2283" s="252"/>
      <c r="O2283" s="252"/>
      <c r="P2283" s="252"/>
      <c r="Q2283" s="252"/>
      <c r="R2283" s="252"/>
      <c r="S2283" s="252"/>
      <c r="T2283" s="25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54" t="s">
        <v>283</v>
      </c>
      <c r="AU2283" s="254" t="s">
        <v>85</v>
      </c>
      <c r="AV2283" s="13" t="s">
        <v>85</v>
      </c>
      <c r="AW2283" s="13" t="s">
        <v>32</v>
      </c>
      <c r="AX2283" s="13" t="s">
        <v>76</v>
      </c>
      <c r="AY2283" s="254" t="s">
        <v>274</v>
      </c>
    </row>
    <row r="2284" s="13" customFormat="1">
      <c r="A2284" s="13"/>
      <c r="B2284" s="243"/>
      <c r="C2284" s="244"/>
      <c r="D2284" s="245" t="s">
        <v>283</v>
      </c>
      <c r="E2284" s="246" t="s">
        <v>1</v>
      </c>
      <c r="F2284" s="247" t="s">
        <v>2743</v>
      </c>
      <c r="G2284" s="244"/>
      <c r="H2284" s="248">
        <v>169.59</v>
      </c>
      <c r="I2284" s="249"/>
      <c r="J2284" s="244"/>
      <c r="K2284" s="244"/>
      <c r="L2284" s="250"/>
      <c r="M2284" s="251"/>
      <c r="N2284" s="252"/>
      <c r="O2284" s="252"/>
      <c r="P2284" s="252"/>
      <c r="Q2284" s="252"/>
      <c r="R2284" s="252"/>
      <c r="S2284" s="252"/>
      <c r="T2284" s="25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4" t="s">
        <v>283</v>
      </c>
      <c r="AU2284" s="254" t="s">
        <v>85</v>
      </c>
      <c r="AV2284" s="13" t="s">
        <v>85</v>
      </c>
      <c r="AW2284" s="13" t="s">
        <v>32</v>
      </c>
      <c r="AX2284" s="13" t="s">
        <v>76</v>
      </c>
      <c r="AY2284" s="254" t="s">
        <v>274</v>
      </c>
    </row>
    <row r="2285" s="14" customFormat="1">
      <c r="A2285" s="14"/>
      <c r="B2285" s="255"/>
      <c r="C2285" s="256"/>
      <c r="D2285" s="245" t="s">
        <v>283</v>
      </c>
      <c r="E2285" s="257" t="s">
        <v>1</v>
      </c>
      <c r="F2285" s="258" t="s">
        <v>285</v>
      </c>
      <c r="G2285" s="256"/>
      <c r="H2285" s="259">
        <v>196.63</v>
      </c>
      <c r="I2285" s="260"/>
      <c r="J2285" s="256"/>
      <c r="K2285" s="256"/>
      <c r="L2285" s="261"/>
      <c r="M2285" s="262"/>
      <c r="N2285" s="263"/>
      <c r="O2285" s="263"/>
      <c r="P2285" s="263"/>
      <c r="Q2285" s="263"/>
      <c r="R2285" s="263"/>
      <c r="S2285" s="263"/>
      <c r="T2285" s="26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5" t="s">
        <v>283</v>
      </c>
      <c r="AU2285" s="265" t="s">
        <v>85</v>
      </c>
      <c r="AV2285" s="14" t="s">
        <v>106</v>
      </c>
      <c r="AW2285" s="14" t="s">
        <v>32</v>
      </c>
      <c r="AX2285" s="14" t="s">
        <v>83</v>
      </c>
      <c r="AY2285" s="265" t="s">
        <v>274</v>
      </c>
    </row>
    <row r="2286" s="13" customFormat="1">
      <c r="A2286" s="13"/>
      <c r="B2286" s="243"/>
      <c r="C2286" s="244"/>
      <c r="D2286" s="245" t="s">
        <v>283</v>
      </c>
      <c r="E2286" s="244"/>
      <c r="F2286" s="247" t="s">
        <v>2749</v>
      </c>
      <c r="G2286" s="244"/>
      <c r="H2286" s="248">
        <v>216.29300000000001</v>
      </c>
      <c r="I2286" s="249"/>
      <c r="J2286" s="244"/>
      <c r="K2286" s="244"/>
      <c r="L2286" s="250"/>
      <c r="M2286" s="251"/>
      <c r="N2286" s="252"/>
      <c r="O2286" s="252"/>
      <c r="P2286" s="252"/>
      <c r="Q2286" s="252"/>
      <c r="R2286" s="252"/>
      <c r="S2286" s="252"/>
      <c r="T2286" s="25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54" t="s">
        <v>283</v>
      </c>
      <c r="AU2286" s="254" t="s">
        <v>85</v>
      </c>
      <c r="AV2286" s="13" t="s">
        <v>85</v>
      </c>
      <c r="AW2286" s="13" t="s">
        <v>4</v>
      </c>
      <c r="AX2286" s="13" t="s">
        <v>83</v>
      </c>
      <c r="AY2286" s="254" t="s">
        <v>274</v>
      </c>
    </row>
    <row r="2287" s="2" customFormat="1" ht="16.5" customHeight="1">
      <c r="A2287" s="39"/>
      <c r="B2287" s="40"/>
      <c r="C2287" s="287" t="s">
        <v>2750</v>
      </c>
      <c r="D2287" s="287" t="s">
        <v>385</v>
      </c>
      <c r="E2287" s="288" t="s">
        <v>2688</v>
      </c>
      <c r="F2287" s="289" t="s">
        <v>2689</v>
      </c>
      <c r="G2287" s="290" t="s">
        <v>279</v>
      </c>
      <c r="H2287" s="291">
        <v>9.3940000000000001</v>
      </c>
      <c r="I2287" s="292"/>
      <c r="J2287" s="293">
        <f>ROUND(I2287*H2287,2)</f>
        <v>0</v>
      </c>
      <c r="K2287" s="289" t="s">
        <v>1</v>
      </c>
      <c r="L2287" s="294"/>
      <c r="M2287" s="295" t="s">
        <v>1</v>
      </c>
      <c r="N2287" s="296" t="s">
        <v>41</v>
      </c>
      <c r="O2287" s="92"/>
      <c r="P2287" s="239">
        <f>O2287*H2287</f>
        <v>0</v>
      </c>
      <c r="Q2287" s="239">
        <v>0</v>
      </c>
      <c r="R2287" s="239">
        <f>Q2287*H2287</f>
        <v>0</v>
      </c>
      <c r="S2287" s="239">
        <v>0</v>
      </c>
      <c r="T2287" s="240">
        <f>S2287*H2287</f>
        <v>0</v>
      </c>
      <c r="U2287" s="39"/>
      <c r="V2287" s="39"/>
      <c r="W2287" s="39"/>
      <c r="X2287" s="39"/>
      <c r="Y2287" s="39"/>
      <c r="Z2287" s="39"/>
      <c r="AA2287" s="39"/>
      <c r="AB2287" s="39"/>
      <c r="AC2287" s="39"/>
      <c r="AD2287" s="39"/>
      <c r="AE2287" s="39"/>
      <c r="AR2287" s="241" t="s">
        <v>510</v>
      </c>
      <c r="AT2287" s="241" t="s">
        <v>385</v>
      </c>
      <c r="AU2287" s="241" t="s">
        <v>85</v>
      </c>
      <c r="AY2287" s="18" t="s">
        <v>274</v>
      </c>
      <c r="BE2287" s="242">
        <f>IF(N2287="základní",J2287,0)</f>
        <v>0</v>
      </c>
      <c r="BF2287" s="242">
        <f>IF(N2287="snížená",J2287,0)</f>
        <v>0</v>
      </c>
      <c r="BG2287" s="242">
        <f>IF(N2287="zákl. přenesená",J2287,0)</f>
        <v>0</v>
      </c>
      <c r="BH2287" s="242">
        <f>IF(N2287="sníž. přenesená",J2287,0)</f>
        <v>0</v>
      </c>
      <c r="BI2287" s="242">
        <f>IF(N2287="nulová",J2287,0)</f>
        <v>0</v>
      </c>
      <c r="BJ2287" s="18" t="s">
        <v>83</v>
      </c>
      <c r="BK2287" s="242">
        <f>ROUND(I2287*H2287,2)</f>
        <v>0</v>
      </c>
      <c r="BL2287" s="18" t="s">
        <v>379</v>
      </c>
      <c r="BM2287" s="241" t="s">
        <v>2751</v>
      </c>
    </row>
    <row r="2288" s="13" customFormat="1">
      <c r="A2288" s="13"/>
      <c r="B2288" s="243"/>
      <c r="C2288" s="244"/>
      <c r="D2288" s="245" t="s">
        <v>283</v>
      </c>
      <c r="E2288" s="246" t="s">
        <v>1</v>
      </c>
      <c r="F2288" s="247" t="s">
        <v>2744</v>
      </c>
      <c r="G2288" s="244"/>
      <c r="H2288" s="248">
        <v>5.1799999999999997</v>
      </c>
      <c r="I2288" s="249"/>
      <c r="J2288" s="244"/>
      <c r="K2288" s="244"/>
      <c r="L2288" s="250"/>
      <c r="M2288" s="251"/>
      <c r="N2288" s="252"/>
      <c r="O2288" s="252"/>
      <c r="P2288" s="252"/>
      <c r="Q2288" s="252"/>
      <c r="R2288" s="252"/>
      <c r="S2288" s="252"/>
      <c r="T2288" s="25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4" t="s">
        <v>283</v>
      </c>
      <c r="AU2288" s="254" t="s">
        <v>85</v>
      </c>
      <c r="AV2288" s="13" t="s">
        <v>85</v>
      </c>
      <c r="AW2288" s="13" t="s">
        <v>32</v>
      </c>
      <c r="AX2288" s="13" t="s">
        <v>76</v>
      </c>
      <c r="AY2288" s="254" t="s">
        <v>274</v>
      </c>
    </row>
    <row r="2289" s="13" customFormat="1">
      <c r="A2289" s="13"/>
      <c r="B2289" s="243"/>
      <c r="C2289" s="244"/>
      <c r="D2289" s="245" t="s">
        <v>283</v>
      </c>
      <c r="E2289" s="246" t="s">
        <v>1</v>
      </c>
      <c r="F2289" s="247" t="s">
        <v>2745</v>
      </c>
      <c r="G2289" s="244"/>
      <c r="H2289" s="248">
        <v>3.3599999999999999</v>
      </c>
      <c r="I2289" s="249"/>
      <c r="J2289" s="244"/>
      <c r="K2289" s="244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4" t="s">
        <v>283</v>
      </c>
      <c r="AU2289" s="254" t="s">
        <v>85</v>
      </c>
      <c r="AV2289" s="13" t="s">
        <v>85</v>
      </c>
      <c r="AW2289" s="13" t="s">
        <v>32</v>
      </c>
      <c r="AX2289" s="13" t="s">
        <v>76</v>
      </c>
      <c r="AY2289" s="254" t="s">
        <v>274</v>
      </c>
    </row>
    <row r="2290" s="14" customFormat="1">
      <c r="A2290" s="14"/>
      <c r="B2290" s="255"/>
      <c r="C2290" s="256"/>
      <c r="D2290" s="245" t="s">
        <v>283</v>
      </c>
      <c r="E2290" s="257" t="s">
        <v>1</v>
      </c>
      <c r="F2290" s="258" t="s">
        <v>285</v>
      </c>
      <c r="G2290" s="256"/>
      <c r="H2290" s="259">
        <v>8.5399999999999991</v>
      </c>
      <c r="I2290" s="260"/>
      <c r="J2290" s="256"/>
      <c r="K2290" s="256"/>
      <c r="L2290" s="261"/>
      <c r="M2290" s="262"/>
      <c r="N2290" s="263"/>
      <c r="O2290" s="263"/>
      <c r="P2290" s="263"/>
      <c r="Q2290" s="263"/>
      <c r="R2290" s="263"/>
      <c r="S2290" s="263"/>
      <c r="T2290" s="26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5" t="s">
        <v>283</v>
      </c>
      <c r="AU2290" s="265" t="s">
        <v>85</v>
      </c>
      <c r="AV2290" s="14" t="s">
        <v>106</v>
      </c>
      <c r="AW2290" s="14" t="s">
        <v>32</v>
      </c>
      <c r="AX2290" s="14" t="s">
        <v>76</v>
      </c>
      <c r="AY2290" s="265" t="s">
        <v>274</v>
      </c>
    </row>
    <row r="2291" s="15" customFormat="1">
      <c r="A2291" s="15"/>
      <c r="B2291" s="266"/>
      <c r="C2291" s="267"/>
      <c r="D2291" s="245" t="s">
        <v>283</v>
      </c>
      <c r="E2291" s="268" t="s">
        <v>1</v>
      </c>
      <c r="F2291" s="269" t="s">
        <v>286</v>
      </c>
      <c r="G2291" s="267"/>
      <c r="H2291" s="270">
        <v>8.5399999999999991</v>
      </c>
      <c r="I2291" s="271"/>
      <c r="J2291" s="267"/>
      <c r="K2291" s="267"/>
      <c r="L2291" s="272"/>
      <c r="M2291" s="273"/>
      <c r="N2291" s="274"/>
      <c r="O2291" s="274"/>
      <c r="P2291" s="274"/>
      <c r="Q2291" s="274"/>
      <c r="R2291" s="274"/>
      <c r="S2291" s="274"/>
      <c r="T2291" s="27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76" t="s">
        <v>283</v>
      </c>
      <c r="AU2291" s="276" t="s">
        <v>85</v>
      </c>
      <c r="AV2291" s="15" t="s">
        <v>281</v>
      </c>
      <c r="AW2291" s="15" t="s">
        <v>32</v>
      </c>
      <c r="AX2291" s="15" t="s">
        <v>83</v>
      </c>
      <c r="AY2291" s="276" t="s">
        <v>274</v>
      </c>
    </row>
    <row r="2292" s="13" customFormat="1">
      <c r="A2292" s="13"/>
      <c r="B2292" s="243"/>
      <c r="C2292" s="244"/>
      <c r="D2292" s="245" t="s">
        <v>283</v>
      </c>
      <c r="E2292" s="244"/>
      <c r="F2292" s="247" t="s">
        <v>2752</v>
      </c>
      <c r="G2292" s="244"/>
      <c r="H2292" s="248">
        <v>9.3940000000000001</v>
      </c>
      <c r="I2292" s="249"/>
      <c r="J2292" s="244"/>
      <c r="K2292" s="244"/>
      <c r="L2292" s="250"/>
      <c r="M2292" s="251"/>
      <c r="N2292" s="252"/>
      <c r="O2292" s="252"/>
      <c r="P2292" s="252"/>
      <c r="Q2292" s="252"/>
      <c r="R2292" s="252"/>
      <c r="S2292" s="252"/>
      <c r="T2292" s="25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54" t="s">
        <v>283</v>
      </c>
      <c r="AU2292" s="254" t="s">
        <v>85</v>
      </c>
      <c r="AV2292" s="13" t="s">
        <v>85</v>
      </c>
      <c r="AW2292" s="13" t="s">
        <v>4</v>
      </c>
      <c r="AX2292" s="13" t="s">
        <v>83</v>
      </c>
      <c r="AY2292" s="254" t="s">
        <v>274</v>
      </c>
    </row>
    <row r="2293" s="2" customFormat="1" ht="16.5" customHeight="1">
      <c r="A2293" s="39"/>
      <c r="B2293" s="40"/>
      <c r="C2293" s="287" t="s">
        <v>2753</v>
      </c>
      <c r="D2293" s="287" t="s">
        <v>385</v>
      </c>
      <c r="E2293" s="288" t="s">
        <v>2754</v>
      </c>
      <c r="F2293" s="289" t="s">
        <v>2755</v>
      </c>
      <c r="G2293" s="290" t="s">
        <v>279</v>
      </c>
      <c r="H2293" s="291">
        <v>796.07000000000005</v>
      </c>
      <c r="I2293" s="292"/>
      <c r="J2293" s="293">
        <f>ROUND(I2293*H2293,2)</f>
        <v>0</v>
      </c>
      <c r="K2293" s="289" t="s">
        <v>1</v>
      </c>
      <c r="L2293" s="294"/>
      <c r="M2293" s="295" t="s">
        <v>1</v>
      </c>
      <c r="N2293" s="296" t="s">
        <v>41</v>
      </c>
      <c r="O2293" s="92"/>
      <c r="P2293" s="239">
        <f>O2293*H2293</f>
        <v>0</v>
      </c>
      <c r="Q2293" s="239">
        <v>0</v>
      </c>
      <c r="R2293" s="239">
        <f>Q2293*H2293</f>
        <v>0</v>
      </c>
      <c r="S2293" s="239">
        <v>0</v>
      </c>
      <c r="T2293" s="240">
        <f>S2293*H2293</f>
        <v>0</v>
      </c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R2293" s="241" t="s">
        <v>510</v>
      </c>
      <c r="AT2293" s="241" t="s">
        <v>385</v>
      </c>
      <c r="AU2293" s="241" t="s">
        <v>85</v>
      </c>
      <c r="AY2293" s="18" t="s">
        <v>274</v>
      </c>
      <c r="BE2293" s="242">
        <f>IF(N2293="základní",J2293,0)</f>
        <v>0</v>
      </c>
      <c r="BF2293" s="242">
        <f>IF(N2293="snížená",J2293,0)</f>
        <v>0</v>
      </c>
      <c r="BG2293" s="242">
        <f>IF(N2293="zákl. přenesená",J2293,0)</f>
        <v>0</v>
      </c>
      <c r="BH2293" s="242">
        <f>IF(N2293="sníž. přenesená",J2293,0)</f>
        <v>0</v>
      </c>
      <c r="BI2293" s="242">
        <f>IF(N2293="nulová",J2293,0)</f>
        <v>0</v>
      </c>
      <c r="BJ2293" s="18" t="s">
        <v>83</v>
      </c>
      <c r="BK2293" s="242">
        <f>ROUND(I2293*H2293,2)</f>
        <v>0</v>
      </c>
      <c r="BL2293" s="18" t="s">
        <v>379</v>
      </c>
      <c r="BM2293" s="241" t="s">
        <v>2756</v>
      </c>
    </row>
    <row r="2294" s="13" customFormat="1">
      <c r="A2294" s="13"/>
      <c r="B2294" s="243"/>
      <c r="C2294" s="244"/>
      <c r="D2294" s="245" t="s">
        <v>283</v>
      </c>
      <c r="E2294" s="246" t="s">
        <v>1</v>
      </c>
      <c r="F2294" s="247" t="s">
        <v>2746</v>
      </c>
      <c r="G2294" s="244"/>
      <c r="H2294" s="248">
        <v>723.70000000000005</v>
      </c>
      <c r="I2294" s="249"/>
      <c r="J2294" s="244"/>
      <c r="K2294" s="244"/>
      <c r="L2294" s="250"/>
      <c r="M2294" s="251"/>
      <c r="N2294" s="252"/>
      <c r="O2294" s="252"/>
      <c r="P2294" s="252"/>
      <c r="Q2294" s="252"/>
      <c r="R2294" s="252"/>
      <c r="S2294" s="252"/>
      <c r="T2294" s="25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54" t="s">
        <v>283</v>
      </c>
      <c r="AU2294" s="254" t="s">
        <v>85</v>
      </c>
      <c r="AV2294" s="13" t="s">
        <v>85</v>
      </c>
      <c r="AW2294" s="13" t="s">
        <v>32</v>
      </c>
      <c r="AX2294" s="13" t="s">
        <v>76</v>
      </c>
      <c r="AY2294" s="254" t="s">
        <v>274</v>
      </c>
    </row>
    <row r="2295" s="14" customFormat="1">
      <c r="A2295" s="14"/>
      <c r="B2295" s="255"/>
      <c r="C2295" s="256"/>
      <c r="D2295" s="245" t="s">
        <v>283</v>
      </c>
      <c r="E2295" s="257" t="s">
        <v>1</v>
      </c>
      <c r="F2295" s="258" t="s">
        <v>285</v>
      </c>
      <c r="G2295" s="256"/>
      <c r="H2295" s="259">
        <v>723.70000000000005</v>
      </c>
      <c r="I2295" s="260"/>
      <c r="J2295" s="256"/>
      <c r="K2295" s="256"/>
      <c r="L2295" s="261"/>
      <c r="M2295" s="262"/>
      <c r="N2295" s="263"/>
      <c r="O2295" s="263"/>
      <c r="P2295" s="263"/>
      <c r="Q2295" s="263"/>
      <c r="R2295" s="263"/>
      <c r="S2295" s="263"/>
      <c r="T2295" s="26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65" t="s">
        <v>283</v>
      </c>
      <c r="AU2295" s="265" t="s">
        <v>85</v>
      </c>
      <c r="AV2295" s="14" t="s">
        <v>106</v>
      </c>
      <c r="AW2295" s="14" t="s">
        <v>32</v>
      </c>
      <c r="AX2295" s="14" t="s">
        <v>83</v>
      </c>
      <c r="AY2295" s="265" t="s">
        <v>274</v>
      </c>
    </row>
    <row r="2296" s="13" customFormat="1">
      <c r="A2296" s="13"/>
      <c r="B2296" s="243"/>
      <c r="C2296" s="244"/>
      <c r="D2296" s="245" t="s">
        <v>283</v>
      </c>
      <c r="E2296" s="244"/>
      <c r="F2296" s="247" t="s">
        <v>2757</v>
      </c>
      <c r="G2296" s="244"/>
      <c r="H2296" s="248">
        <v>796.07000000000005</v>
      </c>
      <c r="I2296" s="249"/>
      <c r="J2296" s="244"/>
      <c r="K2296" s="244"/>
      <c r="L2296" s="250"/>
      <c r="M2296" s="251"/>
      <c r="N2296" s="252"/>
      <c r="O2296" s="252"/>
      <c r="P2296" s="252"/>
      <c r="Q2296" s="252"/>
      <c r="R2296" s="252"/>
      <c r="S2296" s="252"/>
      <c r="T2296" s="25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4" t="s">
        <v>283</v>
      </c>
      <c r="AU2296" s="254" t="s">
        <v>85</v>
      </c>
      <c r="AV2296" s="13" t="s">
        <v>85</v>
      </c>
      <c r="AW2296" s="13" t="s">
        <v>4</v>
      </c>
      <c r="AX2296" s="13" t="s">
        <v>83</v>
      </c>
      <c r="AY2296" s="254" t="s">
        <v>274</v>
      </c>
    </row>
    <row r="2297" s="2" customFormat="1" ht="24.15" customHeight="1">
      <c r="A2297" s="39"/>
      <c r="B2297" s="40"/>
      <c r="C2297" s="230" t="s">
        <v>2758</v>
      </c>
      <c r="D2297" s="230" t="s">
        <v>276</v>
      </c>
      <c r="E2297" s="231" t="s">
        <v>2759</v>
      </c>
      <c r="F2297" s="232" t="s">
        <v>2760</v>
      </c>
      <c r="G2297" s="233" t="s">
        <v>279</v>
      </c>
      <c r="H2297" s="234">
        <v>2596.75</v>
      </c>
      <c r="I2297" s="235"/>
      <c r="J2297" s="236">
        <f>ROUND(I2297*H2297,2)</f>
        <v>0</v>
      </c>
      <c r="K2297" s="232" t="s">
        <v>280</v>
      </c>
      <c r="L2297" s="45"/>
      <c r="M2297" s="237" t="s">
        <v>1</v>
      </c>
      <c r="N2297" s="238" t="s">
        <v>41</v>
      </c>
      <c r="O2297" s="92"/>
      <c r="P2297" s="239">
        <f>O2297*H2297</f>
        <v>0</v>
      </c>
      <c r="Q2297" s="239">
        <v>0</v>
      </c>
      <c r="R2297" s="239">
        <f>Q2297*H2297</f>
        <v>0</v>
      </c>
      <c r="S2297" s="239">
        <v>0</v>
      </c>
      <c r="T2297" s="240">
        <f>S2297*H2297</f>
        <v>0</v>
      </c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R2297" s="241" t="s">
        <v>379</v>
      </c>
      <c r="AT2297" s="241" t="s">
        <v>276</v>
      </c>
      <c r="AU2297" s="241" t="s">
        <v>85</v>
      </c>
      <c r="AY2297" s="18" t="s">
        <v>274</v>
      </c>
      <c r="BE2297" s="242">
        <f>IF(N2297="základní",J2297,0)</f>
        <v>0</v>
      </c>
      <c r="BF2297" s="242">
        <f>IF(N2297="snížená",J2297,0)</f>
        <v>0</v>
      </c>
      <c r="BG2297" s="242">
        <f>IF(N2297="zákl. přenesená",J2297,0)</f>
        <v>0</v>
      </c>
      <c r="BH2297" s="242">
        <f>IF(N2297="sníž. přenesená",J2297,0)</f>
        <v>0</v>
      </c>
      <c r="BI2297" s="242">
        <f>IF(N2297="nulová",J2297,0)</f>
        <v>0</v>
      </c>
      <c r="BJ2297" s="18" t="s">
        <v>83</v>
      </c>
      <c r="BK2297" s="242">
        <f>ROUND(I2297*H2297,2)</f>
        <v>0</v>
      </c>
      <c r="BL2297" s="18" t="s">
        <v>379</v>
      </c>
      <c r="BM2297" s="241" t="s">
        <v>2761</v>
      </c>
    </row>
    <row r="2298" s="13" customFormat="1">
      <c r="A2298" s="13"/>
      <c r="B2298" s="243"/>
      <c r="C2298" s="244"/>
      <c r="D2298" s="245" t="s">
        <v>283</v>
      </c>
      <c r="E2298" s="246" t="s">
        <v>1</v>
      </c>
      <c r="F2298" s="247" t="s">
        <v>202</v>
      </c>
      <c r="G2298" s="244"/>
      <c r="H2298" s="248">
        <v>2587.125</v>
      </c>
      <c r="I2298" s="249"/>
      <c r="J2298" s="244"/>
      <c r="K2298" s="244"/>
      <c r="L2298" s="250"/>
      <c r="M2298" s="251"/>
      <c r="N2298" s="252"/>
      <c r="O2298" s="252"/>
      <c r="P2298" s="252"/>
      <c r="Q2298" s="252"/>
      <c r="R2298" s="252"/>
      <c r="S2298" s="252"/>
      <c r="T2298" s="25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4" t="s">
        <v>283</v>
      </c>
      <c r="AU2298" s="254" t="s">
        <v>85</v>
      </c>
      <c r="AV2298" s="13" t="s">
        <v>85</v>
      </c>
      <c r="AW2298" s="13" t="s">
        <v>32</v>
      </c>
      <c r="AX2298" s="13" t="s">
        <v>76</v>
      </c>
      <c r="AY2298" s="254" t="s">
        <v>274</v>
      </c>
    </row>
    <row r="2299" s="13" customFormat="1">
      <c r="A2299" s="13"/>
      <c r="B2299" s="243"/>
      <c r="C2299" s="244"/>
      <c r="D2299" s="245" t="s">
        <v>283</v>
      </c>
      <c r="E2299" s="246" t="s">
        <v>1</v>
      </c>
      <c r="F2299" s="247" t="s">
        <v>2762</v>
      </c>
      <c r="G2299" s="244"/>
      <c r="H2299" s="248">
        <v>9.625</v>
      </c>
      <c r="I2299" s="249"/>
      <c r="J2299" s="244"/>
      <c r="K2299" s="244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4" t="s">
        <v>283</v>
      </c>
      <c r="AU2299" s="254" t="s">
        <v>85</v>
      </c>
      <c r="AV2299" s="13" t="s">
        <v>85</v>
      </c>
      <c r="AW2299" s="13" t="s">
        <v>32</v>
      </c>
      <c r="AX2299" s="13" t="s">
        <v>76</v>
      </c>
      <c r="AY2299" s="254" t="s">
        <v>274</v>
      </c>
    </row>
    <row r="2300" s="14" customFormat="1">
      <c r="A2300" s="14"/>
      <c r="B2300" s="255"/>
      <c r="C2300" s="256"/>
      <c r="D2300" s="245" t="s">
        <v>283</v>
      </c>
      <c r="E2300" s="257" t="s">
        <v>1</v>
      </c>
      <c r="F2300" s="258" t="s">
        <v>285</v>
      </c>
      <c r="G2300" s="256"/>
      <c r="H2300" s="259">
        <v>2596.75</v>
      </c>
      <c r="I2300" s="260"/>
      <c r="J2300" s="256"/>
      <c r="K2300" s="256"/>
      <c r="L2300" s="261"/>
      <c r="M2300" s="262"/>
      <c r="N2300" s="263"/>
      <c r="O2300" s="263"/>
      <c r="P2300" s="263"/>
      <c r="Q2300" s="263"/>
      <c r="R2300" s="263"/>
      <c r="S2300" s="263"/>
      <c r="T2300" s="26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65" t="s">
        <v>283</v>
      </c>
      <c r="AU2300" s="265" t="s">
        <v>85</v>
      </c>
      <c r="AV2300" s="14" t="s">
        <v>106</v>
      </c>
      <c r="AW2300" s="14" t="s">
        <v>32</v>
      </c>
      <c r="AX2300" s="14" t="s">
        <v>76</v>
      </c>
      <c r="AY2300" s="265" t="s">
        <v>274</v>
      </c>
    </row>
    <row r="2301" s="15" customFormat="1">
      <c r="A2301" s="15"/>
      <c r="B2301" s="266"/>
      <c r="C2301" s="267"/>
      <c r="D2301" s="245" t="s">
        <v>283</v>
      </c>
      <c r="E2301" s="268" t="s">
        <v>1</v>
      </c>
      <c r="F2301" s="269" t="s">
        <v>286</v>
      </c>
      <c r="G2301" s="267"/>
      <c r="H2301" s="270">
        <v>2596.75</v>
      </c>
      <c r="I2301" s="271"/>
      <c r="J2301" s="267"/>
      <c r="K2301" s="267"/>
      <c r="L2301" s="272"/>
      <c r="M2301" s="273"/>
      <c r="N2301" s="274"/>
      <c r="O2301" s="274"/>
      <c r="P2301" s="274"/>
      <c r="Q2301" s="274"/>
      <c r="R2301" s="274"/>
      <c r="S2301" s="274"/>
      <c r="T2301" s="27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76" t="s">
        <v>283</v>
      </c>
      <c r="AU2301" s="276" t="s">
        <v>85</v>
      </c>
      <c r="AV2301" s="15" t="s">
        <v>281</v>
      </c>
      <c r="AW2301" s="15" t="s">
        <v>32</v>
      </c>
      <c r="AX2301" s="15" t="s">
        <v>83</v>
      </c>
      <c r="AY2301" s="276" t="s">
        <v>274</v>
      </c>
    </row>
    <row r="2302" s="2" customFormat="1" ht="16.5" customHeight="1">
      <c r="A2302" s="39"/>
      <c r="B2302" s="40"/>
      <c r="C2302" s="230" t="s">
        <v>2763</v>
      </c>
      <c r="D2302" s="230" t="s">
        <v>276</v>
      </c>
      <c r="E2302" s="231" t="s">
        <v>2764</v>
      </c>
      <c r="F2302" s="232" t="s">
        <v>2765</v>
      </c>
      <c r="G2302" s="233" t="s">
        <v>279</v>
      </c>
      <c r="H2302" s="234">
        <v>2596.75</v>
      </c>
      <c r="I2302" s="235"/>
      <c r="J2302" s="236">
        <f>ROUND(I2302*H2302,2)</f>
        <v>0</v>
      </c>
      <c r="K2302" s="232" t="s">
        <v>280</v>
      </c>
      <c r="L2302" s="45"/>
      <c r="M2302" s="237" t="s">
        <v>1</v>
      </c>
      <c r="N2302" s="238" t="s">
        <v>41</v>
      </c>
      <c r="O2302" s="92"/>
      <c r="P2302" s="239">
        <f>O2302*H2302</f>
        <v>0</v>
      </c>
      <c r="Q2302" s="239">
        <v>3.0000000000000001E-05</v>
      </c>
      <c r="R2302" s="239">
        <f>Q2302*H2302</f>
        <v>0.0779025</v>
      </c>
      <c r="S2302" s="239">
        <v>0</v>
      </c>
      <c r="T2302" s="240">
        <f>S2302*H2302</f>
        <v>0</v>
      </c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R2302" s="241" t="s">
        <v>379</v>
      </c>
      <c r="AT2302" s="241" t="s">
        <v>276</v>
      </c>
      <c r="AU2302" s="241" t="s">
        <v>85</v>
      </c>
      <c r="AY2302" s="18" t="s">
        <v>274</v>
      </c>
      <c r="BE2302" s="242">
        <f>IF(N2302="základní",J2302,0)</f>
        <v>0</v>
      </c>
      <c r="BF2302" s="242">
        <f>IF(N2302="snížená",J2302,0)</f>
        <v>0</v>
      </c>
      <c r="BG2302" s="242">
        <f>IF(N2302="zákl. přenesená",J2302,0)</f>
        <v>0</v>
      </c>
      <c r="BH2302" s="242">
        <f>IF(N2302="sníž. přenesená",J2302,0)</f>
        <v>0</v>
      </c>
      <c r="BI2302" s="242">
        <f>IF(N2302="nulová",J2302,0)</f>
        <v>0</v>
      </c>
      <c r="BJ2302" s="18" t="s">
        <v>83</v>
      </c>
      <c r="BK2302" s="242">
        <f>ROUND(I2302*H2302,2)</f>
        <v>0</v>
      </c>
      <c r="BL2302" s="18" t="s">
        <v>379</v>
      </c>
      <c r="BM2302" s="241" t="s">
        <v>2766</v>
      </c>
    </row>
    <row r="2303" s="13" customFormat="1">
      <c r="A2303" s="13"/>
      <c r="B2303" s="243"/>
      <c r="C2303" s="244"/>
      <c r="D2303" s="245" t="s">
        <v>283</v>
      </c>
      <c r="E2303" s="246" t="s">
        <v>1</v>
      </c>
      <c r="F2303" s="247" t="s">
        <v>202</v>
      </c>
      <c r="G2303" s="244"/>
      <c r="H2303" s="248">
        <v>2587.125</v>
      </c>
      <c r="I2303" s="249"/>
      <c r="J2303" s="244"/>
      <c r="K2303" s="244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4" t="s">
        <v>283</v>
      </c>
      <c r="AU2303" s="254" t="s">
        <v>85</v>
      </c>
      <c r="AV2303" s="13" t="s">
        <v>85</v>
      </c>
      <c r="AW2303" s="13" t="s">
        <v>32</v>
      </c>
      <c r="AX2303" s="13" t="s">
        <v>76</v>
      </c>
      <c r="AY2303" s="254" t="s">
        <v>274</v>
      </c>
    </row>
    <row r="2304" s="13" customFormat="1">
      <c r="A2304" s="13"/>
      <c r="B2304" s="243"/>
      <c r="C2304" s="244"/>
      <c r="D2304" s="245" t="s">
        <v>283</v>
      </c>
      <c r="E2304" s="246" t="s">
        <v>1</v>
      </c>
      <c r="F2304" s="247" t="s">
        <v>2762</v>
      </c>
      <c r="G2304" s="244"/>
      <c r="H2304" s="248">
        <v>9.625</v>
      </c>
      <c r="I2304" s="249"/>
      <c r="J2304" s="244"/>
      <c r="K2304" s="244"/>
      <c r="L2304" s="250"/>
      <c r="M2304" s="251"/>
      <c r="N2304" s="252"/>
      <c r="O2304" s="252"/>
      <c r="P2304" s="252"/>
      <c r="Q2304" s="252"/>
      <c r="R2304" s="252"/>
      <c r="S2304" s="252"/>
      <c r="T2304" s="25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4" t="s">
        <v>283</v>
      </c>
      <c r="AU2304" s="254" t="s">
        <v>85</v>
      </c>
      <c r="AV2304" s="13" t="s">
        <v>85</v>
      </c>
      <c r="AW2304" s="13" t="s">
        <v>32</v>
      </c>
      <c r="AX2304" s="13" t="s">
        <v>76</v>
      </c>
      <c r="AY2304" s="254" t="s">
        <v>274</v>
      </c>
    </row>
    <row r="2305" s="14" customFormat="1">
      <c r="A2305" s="14"/>
      <c r="B2305" s="255"/>
      <c r="C2305" s="256"/>
      <c r="D2305" s="245" t="s">
        <v>283</v>
      </c>
      <c r="E2305" s="257" t="s">
        <v>1</v>
      </c>
      <c r="F2305" s="258" t="s">
        <v>285</v>
      </c>
      <c r="G2305" s="256"/>
      <c r="H2305" s="259">
        <v>2596.75</v>
      </c>
      <c r="I2305" s="260"/>
      <c r="J2305" s="256"/>
      <c r="K2305" s="256"/>
      <c r="L2305" s="261"/>
      <c r="M2305" s="262"/>
      <c r="N2305" s="263"/>
      <c r="O2305" s="263"/>
      <c r="P2305" s="263"/>
      <c r="Q2305" s="263"/>
      <c r="R2305" s="263"/>
      <c r="S2305" s="263"/>
      <c r="T2305" s="26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5" t="s">
        <v>283</v>
      </c>
      <c r="AU2305" s="265" t="s">
        <v>85</v>
      </c>
      <c r="AV2305" s="14" t="s">
        <v>106</v>
      </c>
      <c r="AW2305" s="14" t="s">
        <v>32</v>
      </c>
      <c r="AX2305" s="14" t="s">
        <v>76</v>
      </c>
      <c r="AY2305" s="265" t="s">
        <v>274</v>
      </c>
    </row>
    <row r="2306" s="15" customFormat="1">
      <c r="A2306" s="15"/>
      <c r="B2306" s="266"/>
      <c r="C2306" s="267"/>
      <c r="D2306" s="245" t="s">
        <v>283</v>
      </c>
      <c r="E2306" s="268" t="s">
        <v>1</v>
      </c>
      <c r="F2306" s="269" t="s">
        <v>286</v>
      </c>
      <c r="G2306" s="267"/>
      <c r="H2306" s="270">
        <v>2596.75</v>
      </c>
      <c r="I2306" s="271"/>
      <c r="J2306" s="267"/>
      <c r="K2306" s="267"/>
      <c r="L2306" s="272"/>
      <c r="M2306" s="273"/>
      <c r="N2306" s="274"/>
      <c r="O2306" s="274"/>
      <c r="P2306" s="274"/>
      <c r="Q2306" s="274"/>
      <c r="R2306" s="274"/>
      <c r="S2306" s="274"/>
      <c r="T2306" s="27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76" t="s">
        <v>283</v>
      </c>
      <c r="AU2306" s="276" t="s">
        <v>85</v>
      </c>
      <c r="AV2306" s="15" t="s">
        <v>281</v>
      </c>
      <c r="AW2306" s="15" t="s">
        <v>32</v>
      </c>
      <c r="AX2306" s="15" t="s">
        <v>83</v>
      </c>
      <c r="AY2306" s="276" t="s">
        <v>274</v>
      </c>
    </row>
    <row r="2307" s="2" customFormat="1" ht="24.15" customHeight="1">
      <c r="A2307" s="39"/>
      <c r="B2307" s="40"/>
      <c r="C2307" s="230" t="s">
        <v>2767</v>
      </c>
      <c r="D2307" s="230" t="s">
        <v>276</v>
      </c>
      <c r="E2307" s="231" t="s">
        <v>2768</v>
      </c>
      <c r="F2307" s="232" t="s">
        <v>2769</v>
      </c>
      <c r="G2307" s="233" t="s">
        <v>1692</v>
      </c>
      <c r="H2307" s="297"/>
      <c r="I2307" s="235"/>
      <c r="J2307" s="236">
        <f>ROUND(I2307*H2307,2)</f>
        <v>0</v>
      </c>
      <c r="K2307" s="232" t="s">
        <v>280</v>
      </c>
      <c r="L2307" s="45"/>
      <c r="M2307" s="237" t="s">
        <v>1</v>
      </c>
      <c r="N2307" s="238" t="s">
        <v>41</v>
      </c>
      <c r="O2307" s="92"/>
      <c r="P2307" s="239">
        <f>O2307*H2307</f>
        <v>0</v>
      </c>
      <c r="Q2307" s="239">
        <v>0</v>
      </c>
      <c r="R2307" s="239">
        <f>Q2307*H2307</f>
        <v>0</v>
      </c>
      <c r="S2307" s="239">
        <v>0</v>
      </c>
      <c r="T2307" s="240">
        <f>S2307*H2307</f>
        <v>0</v>
      </c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R2307" s="241" t="s">
        <v>379</v>
      </c>
      <c r="AT2307" s="241" t="s">
        <v>276</v>
      </c>
      <c r="AU2307" s="241" t="s">
        <v>85</v>
      </c>
      <c r="AY2307" s="18" t="s">
        <v>274</v>
      </c>
      <c r="BE2307" s="242">
        <f>IF(N2307="základní",J2307,0)</f>
        <v>0</v>
      </c>
      <c r="BF2307" s="242">
        <f>IF(N2307="snížená",J2307,0)</f>
        <v>0</v>
      </c>
      <c r="BG2307" s="242">
        <f>IF(N2307="zákl. přenesená",J2307,0)</f>
        <v>0</v>
      </c>
      <c r="BH2307" s="242">
        <f>IF(N2307="sníž. přenesená",J2307,0)</f>
        <v>0</v>
      </c>
      <c r="BI2307" s="242">
        <f>IF(N2307="nulová",J2307,0)</f>
        <v>0</v>
      </c>
      <c r="BJ2307" s="18" t="s">
        <v>83</v>
      </c>
      <c r="BK2307" s="242">
        <f>ROUND(I2307*H2307,2)</f>
        <v>0</v>
      </c>
      <c r="BL2307" s="18" t="s">
        <v>379</v>
      </c>
      <c r="BM2307" s="241" t="s">
        <v>2770</v>
      </c>
    </row>
    <row r="2308" s="12" customFormat="1" ht="22.8" customHeight="1">
      <c r="A2308" s="12"/>
      <c r="B2308" s="214"/>
      <c r="C2308" s="215"/>
      <c r="D2308" s="216" t="s">
        <v>75</v>
      </c>
      <c r="E2308" s="228" t="s">
        <v>2771</v>
      </c>
      <c r="F2308" s="228" t="s">
        <v>2772</v>
      </c>
      <c r="G2308" s="215"/>
      <c r="H2308" s="215"/>
      <c r="I2308" s="218"/>
      <c r="J2308" s="229">
        <f>BK2308</f>
        <v>0</v>
      </c>
      <c r="K2308" s="215"/>
      <c r="L2308" s="220"/>
      <c r="M2308" s="221"/>
      <c r="N2308" s="222"/>
      <c r="O2308" s="222"/>
      <c r="P2308" s="223">
        <f>SUM(P2309:P2332)</f>
        <v>0</v>
      </c>
      <c r="Q2308" s="222"/>
      <c r="R2308" s="223">
        <f>SUM(R2309:R2332)</f>
        <v>0.40709599999999996</v>
      </c>
      <c r="S2308" s="222"/>
      <c r="T2308" s="224">
        <f>SUM(T2309:T2332)</f>
        <v>0</v>
      </c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R2308" s="225" t="s">
        <v>85</v>
      </c>
      <c r="AT2308" s="226" t="s">
        <v>75</v>
      </c>
      <c r="AU2308" s="226" t="s">
        <v>83</v>
      </c>
      <c r="AY2308" s="225" t="s">
        <v>274</v>
      </c>
      <c r="BK2308" s="227">
        <f>SUM(BK2309:BK2332)</f>
        <v>0</v>
      </c>
    </row>
    <row r="2309" s="2" customFormat="1" ht="16.5" customHeight="1">
      <c r="A2309" s="39"/>
      <c r="B2309" s="40"/>
      <c r="C2309" s="230" t="s">
        <v>2773</v>
      </c>
      <c r="D2309" s="230" t="s">
        <v>276</v>
      </c>
      <c r="E2309" s="231" t="s">
        <v>2774</v>
      </c>
      <c r="F2309" s="232" t="s">
        <v>2775</v>
      </c>
      <c r="G2309" s="233" t="s">
        <v>279</v>
      </c>
      <c r="H2309" s="234">
        <v>50.799999999999997</v>
      </c>
      <c r="I2309" s="235"/>
      <c r="J2309" s="236">
        <f>ROUND(I2309*H2309,2)</f>
        <v>0</v>
      </c>
      <c r="K2309" s="232" t="s">
        <v>280</v>
      </c>
      <c r="L2309" s="45"/>
      <c r="M2309" s="237" t="s">
        <v>1</v>
      </c>
      <c r="N2309" s="238" t="s">
        <v>41</v>
      </c>
      <c r="O2309" s="92"/>
      <c r="P2309" s="239">
        <f>O2309*H2309</f>
        <v>0</v>
      </c>
      <c r="Q2309" s="239">
        <v>0.00029999999999999997</v>
      </c>
      <c r="R2309" s="239">
        <f>Q2309*H2309</f>
        <v>0.015239999999999998</v>
      </c>
      <c r="S2309" s="239">
        <v>0</v>
      </c>
      <c r="T2309" s="240">
        <f>S2309*H2309</f>
        <v>0</v>
      </c>
      <c r="U2309" s="39"/>
      <c r="V2309" s="39"/>
      <c r="W2309" s="39"/>
      <c r="X2309" s="39"/>
      <c r="Y2309" s="39"/>
      <c r="Z2309" s="39"/>
      <c r="AA2309" s="39"/>
      <c r="AB2309" s="39"/>
      <c r="AC2309" s="39"/>
      <c r="AD2309" s="39"/>
      <c r="AE2309" s="39"/>
      <c r="AR2309" s="241" t="s">
        <v>379</v>
      </c>
      <c r="AT2309" s="241" t="s">
        <v>276</v>
      </c>
      <c r="AU2309" s="241" t="s">
        <v>85</v>
      </c>
      <c r="AY2309" s="18" t="s">
        <v>274</v>
      </c>
      <c r="BE2309" s="242">
        <f>IF(N2309="základní",J2309,0)</f>
        <v>0</v>
      </c>
      <c r="BF2309" s="242">
        <f>IF(N2309="snížená",J2309,0)</f>
        <v>0</v>
      </c>
      <c r="BG2309" s="242">
        <f>IF(N2309="zákl. přenesená",J2309,0)</f>
        <v>0</v>
      </c>
      <c r="BH2309" s="242">
        <f>IF(N2309="sníž. přenesená",J2309,0)</f>
        <v>0</v>
      </c>
      <c r="BI2309" s="242">
        <f>IF(N2309="nulová",J2309,0)</f>
        <v>0</v>
      </c>
      <c r="BJ2309" s="18" t="s">
        <v>83</v>
      </c>
      <c r="BK2309" s="242">
        <f>ROUND(I2309*H2309,2)</f>
        <v>0</v>
      </c>
      <c r="BL2309" s="18" t="s">
        <v>379</v>
      </c>
      <c r="BM2309" s="241" t="s">
        <v>2776</v>
      </c>
    </row>
    <row r="2310" s="13" customFormat="1">
      <c r="A2310" s="13"/>
      <c r="B2310" s="243"/>
      <c r="C2310" s="244"/>
      <c r="D2310" s="245" t="s">
        <v>283</v>
      </c>
      <c r="E2310" s="246" t="s">
        <v>1</v>
      </c>
      <c r="F2310" s="247" t="s">
        <v>195</v>
      </c>
      <c r="G2310" s="244"/>
      <c r="H2310" s="248">
        <v>50.799999999999997</v>
      </c>
      <c r="I2310" s="249"/>
      <c r="J2310" s="244"/>
      <c r="K2310" s="244"/>
      <c r="L2310" s="250"/>
      <c r="M2310" s="251"/>
      <c r="N2310" s="252"/>
      <c r="O2310" s="252"/>
      <c r="P2310" s="252"/>
      <c r="Q2310" s="252"/>
      <c r="R2310" s="252"/>
      <c r="S2310" s="252"/>
      <c r="T2310" s="25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54" t="s">
        <v>283</v>
      </c>
      <c r="AU2310" s="254" t="s">
        <v>85</v>
      </c>
      <c r="AV2310" s="13" t="s">
        <v>85</v>
      </c>
      <c r="AW2310" s="13" t="s">
        <v>32</v>
      </c>
      <c r="AX2310" s="13" t="s">
        <v>76</v>
      </c>
      <c r="AY2310" s="254" t="s">
        <v>274</v>
      </c>
    </row>
    <row r="2311" s="14" customFormat="1">
      <c r="A2311" s="14"/>
      <c r="B2311" s="255"/>
      <c r="C2311" s="256"/>
      <c r="D2311" s="245" t="s">
        <v>283</v>
      </c>
      <c r="E2311" s="257" t="s">
        <v>1</v>
      </c>
      <c r="F2311" s="258" t="s">
        <v>285</v>
      </c>
      <c r="G2311" s="256"/>
      <c r="H2311" s="259">
        <v>50.799999999999997</v>
      </c>
      <c r="I2311" s="260"/>
      <c r="J2311" s="256"/>
      <c r="K2311" s="256"/>
      <c r="L2311" s="261"/>
      <c r="M2311" s="262"/>
      <c r="N2311" s="263"/>
      <c r="O2311" s="263"/>
      <c r="P2311" s="263"/>
      <c r="Q2311" s="263"/>
      <c r="R2311" s="263"/>
      <c r="S2311" s="263"/>
      <c r="T2311" s="26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65" t="s">
        <v>283</v>
      </c>
      <c r="AU2311" s="265" t="s">
        <v>85</v>
      </c>
      <c r="AV2311" s="14" t="s">
        <v>106</v>
      </c>
      <c r="AW2311" s="14" t="s">
        <v>32</v>
      </c>
      <c r="AX2311" s="14" t="s">
        <v>76</v>
      </c>
      <c r="AY2311" s="265" t="s">
        <v>274</v>
      </c>
    </row>
    <row r="2312" s="15" customFormat="1">
      <c r="A2312" s="15"/>
      <c r="B2312" s="266"/>
      <c r="C2312" s="267"/>
      <c r="D2312" s="245" t="s">
        <v>283</v>
      </c>
      <c r="E2312" s="268" t="s">
        <v>194</v>
      </c>
      <c r="F2312" s="269" t="s">
        <v>286</v>
      </c>
      <c r="G2312" s="267"/>
      <c r="H2312" s="270">
        <v>50.799999999999997</v>
      </c>
      <c r="I2312" s="271"/>
      <c r="J2312" s="267"/>
      <c r="K2312" s="267"/>
      <c r="L2312" s="272"/>
      <c r="M2312" s="273"/>
      <c r="N2312" s="274"/>
      <c r="O2312" s="274"/>
      <c r="P2312" s="274"/>
      <c r="Q2312" s="274"/>
      <c r="R2312" s="274"/>
      <c r="S2312" s="274"/>
      <c r="T2312" s="27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76" t="s">
        <v>283</v>
      </c>
      <c r="AU2312" s="276" t="s">
        <v>85</v>
      </c>
      <c r="AV2312" s="15" t="s">
        <v>281</v>
      </c>
      <c r="AW2312" s="15" t="s">
        <v>32</v>
      </c>
      <c r="AX2312" s="15" t="s">
        <v>83</v>
      </c>
      <c r="AY2312" s="276" t="s">
        <v>274</v>
      </c>
    </row>
    <row r="2313" s="2" customFormat="1" ht="33" customHeight="1">
      <c r="A2313" s="39"/>
      <c r="B2313" s="40"/>
      <c r="C2313" s="230" t="s">
        <v>2777</v>
      </c>
      <c r="D2313" s="230" t="s">
        <v>276</v>
      </c>
      <c r="E2313" s="231" t="s">
        <v>2778</v>
      </c>
      <c r="F2313" s="232" t="s">
        <v>2779</v>
      </c>
      <c r="G2313" s="233" t="s">
        <v>279</v>
      </c>
      <c r="H2313" s="234">
        <v>50.799999999999997</v>
      </c>
      <c r="I2313" s="235"/>
      <c r="J2313" s="236">
        <f>ROUND(I2313*H2313,2)</f>
        <v>0</v>
      </c>
      <c r="K2313" s="232" t="s">
        <v>280</v>
      </c>
      <c r="L2313" s="45"/>
      <c r="M2313" s="237" t="s">
        <v>1</v>
      </c>
      <c r="N2313" s="238" t="s">
        <v>41</v>
      </c>
      <c r="O2313" s="92"/>
      <c r="P2313" s="239">
        <f>O2313*H2313</f>
        <v>0</v>
      </c>
      <c r="Q2313" s="239">
        <v>0.0073000000000000001</v>
      </c>
      <c r="R2313" s="239">
        <f>Q2313*H2313</f>
        <v>0.37084</v>
      </c>
      <c r="S2313" s="239">
        <v>0</v>
      </c>
      <c r="T2313" s="240">
        <f>S2313*H2313</f>
        <v>0</v>
      </c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39"/>
      <c r="AE2313" s="39"/>
      <c r="AR2313" s="241" t="s">
        <v>379</v>
      </c>
      <c r="AT2313" s="241" t="s">
        <v>276</v>
      </c>
      <c r="AU2313" s="241" t="s">
        <v>85</v>
      </c>
      <c r="AY2313" s="18" t="s">
        <v>274</v>
      </c>
      <c r="BE2313" s="242">
        <f>IF(N2313="základní",J2313,0)</f>
        <v>0</v>
      </c>
      <c r="BF2313" s="242">
        <f>IF(N2313="snížená",J2313,0)</f>
        <v>0</v>
      </c>
      <c r="BG2313" s="242">
        <f>IF(N2313="zákl. přenesená",J2313,0)</f>
        <v>0</v>
      </c>
      <c r="BH2313" s="242">
        <f>IF(N2313="sníž. přenesená",J2313,0)</f>
        <v>0</v>
      </c>
      <c r="BI2313" s="242">
        <f>IF(N2313="nulová",J2313,0)</f>
        <v>0</v>
      </c>
      <c r="BJ2313" s="18" t="s">
        <v>83</v>
      </c>
      <c r="BK2313" s="242">
        <f>ROUND(I2313*H2313,2)</f>
        <v>0</v>
      </c>
      <c r="BL2313" s="18" t="s">
        <v>379</v>
      </c>
      <c r="BM2313" s="241" t="s">
        <v>2780</v>
      </c>
    </row>
    <row r="2314" s="2" customFormat="1" ht="16.5" customHeight="1">
      <c r="A2314" s="39"/>
      <c r="B2314" s="40"/>
      <c r="C2314" s="287" t="s">
        <v>2781</v>
      </c>
      <c r="D2314" s="287" t="s">
        <v>385</v>
      </c>
      <c r="E2314" s="288" t="s">
        <v>2782</v>
      </c>
      <c r="F2314" s="289" t="s">
        <v>2783</v>
      </c>
      <c r="G2314" s="290" t="s">
        <v>279</v>
      </c>
      <c r="H2314" s="291">
        <v>50.799999999999997</v>
      </c>
      <c r="I2314" s="292"/>
      <c r="J2314" s="293">
        <f>ROUND(I2314*H2314,2)</f>
        <v>0</v>
      </c>
      <c r="K2314" s="289" t="s">
        <v>1</v>
      </c>
      <c r="L2314" s="294"/>
      <c r="M2314" s="295" t="s">
        <v>1</v>
      </c>
      <c r="N2314" s="296" t="s">
        <v>41</v>
      </c>
      <c r="O2314" s="92"/>
      <c r="P2314" s="239">
        <f>O2314*H2314</f>
        <v>0</v>
      </c>
      <c r="Q2314" s="239">
        <v>0</v>
      </c>
      <c r="R2314" s="239">
        <f>Q2314*H2314</f>
        <v>0</v>
      </c>
      <c r="S2314" s="239">
        <v>0</v>
      </c>
      <c r="T2314" s="240">
        <f>S2314*H2314</f>
        <v>0</v>
      </c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R2314" s="241" t="s">
        <v>510</v>
      </c>
      <c r="AT2314" s="241" t="s">
        <v>385</v>
      </c>
      <c r="AU2314" s="241" t="s">
        <v>85</v>
      </c>
      <c r="AY2314" s="18" t="s">
        <v>274</v>
      </c>
      <c r="BE2314" s="242">
        <f>IF(N2314="základní",J2314,0)</f>
        <v>0</v>
      </c>
      <c r="BF2314" s="242">
        <f>IF(N2314="snížená",J2314,0)</f>
        <v>0</v>
      </c>
      <c r="BG2314" s="242">
        <f>IF(N2314="zákl. přenesená",J2314,0)</f>
        <v>0</v>
      </c>
      <c r="BH2314" s="242">
        <f>IF(N2314="sníž. přenesená",J2314,0)</f>
        <v>0</v>
      </c>
      <c r="BI2314" s="242">
        <f>IF(N2314="nulová",J2314,0)</f>
        <v>0</v>
      </c>
      <c r="BJ2314" s="18" t="s">
        <v>83</v>
      </c>
      <c r="BK2314" s="242">
        <f>ROUND(I2314*H2314,2)</f>
        <v>0</v>
      </c>
      <c r="BL2314" s="18" t="s">
        <v>379</v>
      </c>
      <c r="BM2314" s="241" t="s">
        <v>2784</v>
      </c>
    </row>
    <row r="2315" s="2" customFormat="1" ht="21.75" customHeight="1">
      <c r="A2315" s="39"/>
      <c r="B2315" s="40"/>
      <c r="C2315" s="230" t="s">
        <v>2785</v>
      </c>
      <c r="D2315" s="230" t="s">
        <v>276</v>
      </c>
      <c r="E2315" s="231" t="s">
        <v>2786</v>
      </c>
      <c r="F2315" s="232" t="s">
        <v>2787</v>
      </c>
      <c r="G2315" s="233" t="s">
        <v>398</v>
      </c>
      <c r="H2315" s="234">
        <v>8.3000000000000007</v>
      </c>
      <c r="I2315" s="235"/>
      <c r="J2315" s="236">
        <f>ROUND(I2315*H2315,2)</f>
        <v>0</v>
      </c>
      <c r="K2315" s="232" t="s">
        <v>280</v>
      </c>
      <c r="L2315" s="45"/>
      <c r="M2315" s="237" t="s">
        <v>1</v>
      </c>
      <c r="N2315" s="238" t="s">
        <v>41</v>
      </c>
      <c r="O2315" s="92"/>
      <c r="P2315" s="239">
        <f>O2315*H2315</f>
        <v>0</v>
      </c>
      <c r="Q2315" s="239">
        <v>0.00055000000000000003</v>
      </c>
      <c r="R2315" s="239">
        <f>Q2315*H2315</f>
        <v>0.0045650000000000005</v>
      </c>
      <c r="S2315" s="239">
        <v>0</v>
      </c>
      <c r="T2315" s="240">
        <f>S2315*H2315</f>
        <v>0</v>
      </c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R2315" s="241" t="s">
        <v>379</v>
      </c>
      <c r="AT2315" s="241" t="s">
        <v>276</v>
      </c>
      <c r="AU2315" s="241" t="s">
        <v>85</v>
      </c>
      <c r="AY2315" s="18" t="s">
        <v>274</v>
      </c>
      <c r="BE2315" s="242">
        <f>IF(N2315="základní",J2315,0)</f>
        <v>0</v>
      </c>
      <c r="BF2315" s="242">
        <f>IF(N2315="snížená",J2315,0)</f>
        <v>0</v>
      </c>
      <c r="BG2315" s="242">
        <f>IF(N2315="zákl. přenesená",J2315,0)</f>
        <v>0</v>
      </c>
      <c r="BH2315" s="242">
        <f>IF(N2315="sníž. přenesená",J2315,0)</f>
        <v>0</v>
      </c>
      <c r="BI2315" s="242">
        <f>IF(N2315="nulová",J2315,0)</f>
        <v>0</v>
      </c>
      <c r="BJ2315" s="18" t="s">
        <v>83</v>
      </c>
      <c r="BK2315" s="242">
        <f>ROUND(I2315*H2315,2)</f>
        <v>0</v>
      </c>
      <c r="BL2315" s="18" t="s">
        <v>379</v>
      </c>
      <c r="BM2315" s="241" t="s">
        <v>2788</v>
      </c>
    </row>
    <row r="2316" s="13" customFormat="1">
      <c r="A2316" s="13"/>
      <c r="B2316" s="243"/>
      <c r="C2316" s="244"/>
      <c r="D2316" s="245" t="s">
        <v>283</v>
      </c>
      <c r="E2316" s="246" t="s">
        <v>1</v>
      </c>
      <c r="F2316" s="247" t="s">
        <v>2789</v>
      </c>
      <c r="G2316" s="244"/>
      <c r="H2316" s="248">
        <v>8.3000000000000007</v>
      </c>
      <c r="I2316" s="249"/>
      <c r="J2316" s="244"/>
      <c r="K2316" s="244"/>
      <c r="L2316" s="250"/>
      <c r="M2316" s="251"/>
      <c r="N2316" s="252"/>
      <c r="O2316" s="252"/>
      <c r="P2316" s="252"/>
      <c r="Q2316" s="252"/>
      <c r="R2316" s="252"/>
      <c r="S2316" s="252"/>
      <c r="T2316" s="25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54" t="s">
        <v>283</v>
      </c>
      <c r="AU2316" s="254" t="s">
        <v>85</v>
      </c>
      <c r="AV2316" s="13" t="s">
        <v>85</v>
      </c>
      <c r="AW2316" s="13" t="s">
        <v>32</v>
      </c>
      <c r="AX2316" s="13" t="s">
        <v>76</v>
      </c>
      <c r="AY2316" s="254" t="s">
        <v>274</v>
      </c>
    </row>
    <row r="2317" s="14" customFormat="1">
      <c r="A2317" s="14"/>
      <c r="B2317" s="255"/>
      <c r="C2317" s="256"/>
      <c r="D2317" s="245" t="s">
        <v>283</v>
      </c>
      <c r="E2317" s="257" t="s">
        <v>1</v>
      </c>
      <c r="F2317" s="258" t="s">
        <v>285</v>
      </c>
      <c r="G2317" s="256"/>
      <c r="H2317" s="259">
        <v>8.3000000000000007</v>
      </c>
      <c r="I2317" s="260"/>
      <c r="J2317" s="256"/>
      <c r="K2317" s="256"/>
      <c r="L2317" s="261"/>
      <c r="M2317" s="262"/>
      <c r="N2317" s="263"/>
      <c r="O2317" s="263"/>
      <c r="P2317" s="263"/>
      <c r="Q2317" s="263"/>
      <c r="R2317" s="263"/>
      <c r="S2317" s="263"/>
      <c r="T2317" s="26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65" t="s">
        <v>283</v>
      </c>
      <c r="AU2317" s="265" t="s">
        <v>85</v>
      </c>
      <c r="AV2317" s="14" t="s">
        <v>106</v>
      </c>
      <c r="AW2317" s="14" t="s">
        <v>32</v>
      </c>
      <c r="AX2317" s="14" t="s">
        <v>76</v>
      </c>
      <c r="AY2317" s="265" t="s">
        <v>274</v>
      </c>
    </row>
    <row r="2318" s="15" customFormat="1">
      <c r="A2318" s="15"/>
      <c r="B2318" s="266"/>
      <c r="C2318" s="267"/>
      <c r="D2318" s="245" t="s">
        <v>283</v>
      </c>
      <c r="E2318" s="268" t="s">
        <v>1</v>
      </c>
      <c r="F2318" s="269" t="s">
        <v>286</v>
      </c>
      <c r="G2318" s="267"/>
      <c r="H2318" s="270">
        <v>8.3000000000000007</v>
      </c>
      <c r="I2318" s="271"/>
      <c r="J2318" s="267"/>
      <c r="K2318" s="267"/>
      <c r="L2318" s="272"/>
      <c r="M2318" s="273"/>
      <c r="N2318" s="274"/>
      <c r="O2318" s="274"/>
      <c r="P2318" s="274"/>
      <c r="Q2318" s="274"/>
      <c r="R2318" s="274"/>
      <c r="S2318" s="274"/>
      <c r="T2318" s="27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76" t="s">
        <v>283</v>
      </c>
      <c r="AU2318" s="276" t="s">
        <v>85</v>
      </c>
      <c r="AV2318" s="15" t="s">
        <v>281</v>
      </c>
      <c r="AW2318" s="15" t="s">
        <v>32</v>
      </c>
      <c r="AX2318" s="15" t="s">
        <v>83</v>
      </c>
      <c r="AY2318" s="276" t="s">
        <v>274</v>
      </c>
    </row>
    <row r="2319" s="2" customFormat="1" ht="21.75" customHeight="1">
      <c r="A2319" s="39"/>
      <c r="B2319" s="40"/>
      <c r="C2319" s="230" t="s">
        <v>2790</v>
      </c>
      <c r="D2319" s="230" t="s">
        <v>276</v>
      </c>
      <c r="E2319" s="231" t="s">
        <v>2791</v>
      </c>
      <c r="F2319" s="232" t="s">
        <v>2792</v>
      </c>
      <c r="G2319" s="233" t="s">
        <v>398</v>
      </c>
      <c r="H2319" s="234">
        <v>27</v>
      </c>
      <c r="I2319" s="235"/>
      <c r="J2319" s="236">
        <f>ROUND(I2319*H2319,2)</f>
        <v>0</v>
      </c>
      <c r="K2319" s="232" t="s">
        <v>280</v>
      </c>
      <c r="L2319" s="45"/>
      <c r="M2319" s="237" t="s">
        <v>1</v>
      </c>
      <c r="N2319" s="238" t="s">
        <v>41</v>
      </c>
      <c r="O2319" s="92"/>
      <c r="P2319" s="239">
        <f>O2319*H2319</f>
        <v>0</v>
      </c>
      <c r="Q2319" s="239">
        <v>0.00050000000000000001</v>
      </c>
      <c r="R2319" s="239">
        <f>Q2319*H2319</f>
        <v>0.0135</v>
      </c>
      <c r="S2319" s="239">
        <v>0</v>
      </c>
      <c r="T2319" s="240">
        <f>S2319*H2319</f>
        <v>0</v>
      </c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39"/>
      <c r="AE2319" s="39"/>
      <c r="AR2319" s="241" t="s">
        <v>379</v>
      </c>
      <c r="AT2319" s="241" t="s">
        <v>276</v>
      </c>
      <c r="AU2319" s="241" t="s">
        <v>85</v>
      </c>
      <c r="AY2319" s="18" t="s">
        <v>274</v>
      </c>
      <c r="BE2319" s="242">
        <f>IF(N2319="základní",J2319,0)</f>
        <v>0</v>
      </c>
      <c r="BF2319" s="242">
        <f>IF(N2319="snížená",J2319,0)</f>
        <v>0</v>
      </c>
      <c r="BG2319" s="242">
        <f>IF(N2319="zákl. přenesená",J2319,0)</f>
        <v>0</v>
      </c>
      <c r="BH2319" s="242">
        <f>IF(N2319="sníž. přenesená",J2319,0)</f>
        <v>0</v>
      </c>
      <c r="BI2319" s="242">
        <f>IF(N2319="nulová",J2319,0)</f>
        <v>0</v>
      </c>
      <c r="BJ2319" s="18" t="s">
        <v>83</v>
      </c>
      <c r="BK2319" s="242">
        <f>ROUND(I2319*H2319,2)</f>
        <v>0</v>
      </c>
      <c r="BL2319" s="18" t="s">
        <v>379</v>
      </c>
      <c r="BM2319" s="241" t="s">
        <v>2793</v>
      </c>
    </row>
    <row r="2320" s="13" customFormat="1">
      <c r="A2320" s="13"/>
      <c r="B2320" s="243"/>
      <c r="C2320" s="244"/>
      <c r="D2320" s="245" t="s">
        <v>283</v>
      </c>
      <c r="E2320" s="246" t="s">
        <v>1</v>
      </c>
      <c r="F2320" s="247" t="s">
        <v>2794</v>
      </c>
      <c r="G2320" s="244"/>
      <c r="H2320" s="248">
        <v>1.2</v>
      </c>
      <c r="I2320" s="249"/>
      <c r="J2320" s="244"/>
      <c r="K2320" s="244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54" t="s">
        <v>283</v>
      </c>
      <c r="AU2320" s="254" t="s">
        <v>85</v>
      </c>
      <c r="AV2320" s="13" t="s">
        <v>85</v>
      </c>
      <c r="AW2320" s="13" t="s">
        <v>32</v>
      </c>
      <c r="AX2320" s="13" t="s">
        <v>76</v>
      </c>
      <c r="AY2320" s="254" t="s">
        <v>274</v>
      </c>
    </row>
    <row r="2321" s="13" customFormat="1">
      <c r="A2321" s="13"/>
      <c r="B2321" s="243"/>
      <c r="C2321" s="244"/>
      <c r="D2321" s="245" t="s">
        <v>283</v>
      </c>
      <c r="E2321" s="246" t="s">
        <v>1</v>
      </c>
      <c r="F2321" s="247" t="s">
        <v>2795</v>
      </c>
      <c r="G2321" s="244"/>
      <c r="H2321" s="248">
        <v>25.800000000000001</v>
      </c>
      <c r="I2321" s="249"/>
      <c r="J2321" s="244"/>
      <c r="K2321" s="244"/>
      <c r="L2321" s="250"/>
      <c r="M2321" s="251"/>
      <c r="N2321" s="252"/>
      <c r="O2321" s="252"/>
      <c r="P2321" s="252"/>
      <c r="Q2321" s="252"/>
      <c r="R2321" s="252"/>
      <c r="S2321" s="252"/>
      <c r="T2321" s="25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54" t="s">
        <v>283</v>
      </c>
      <c r="AU2321" s="254" t="s">
        <v>85</v>
      </c>
      <c r="AV2321" s="13" t="s">
        <v>85</v>
      </c>
      <c r="AW2321" s="13" t="s">
        <v>32</v>
      </c>
      <c r="AX2321" s="13" t="s">
        <v>76</v>
      </c>
      <c r="AY2321" s="254" t="s">
        <v>274</v>
      </c>
    </row>
    <row r="2322" s="14" customFormat="1">
      <c r="A2322" s="14"/>
      <c r="B2322" s="255"/>
      <c r="C2322" s="256"/>
      <c r="D2322" s="245" t="s">
        <v>283</v>
      </c>
      <c r="E2322" s="257" t="s">
        <v>1</v>
      </c>
      <c r="F2322" s="258" t="s">
        <v>285</v>
      </c>
      <c r="G2322" s="256"/>
      <c r="H2322" s="259">
        <v>27</v>
      </c>
      <c r="I2322" s="260"/>
      <c r="J2322" s="256"/>
      <c r="K2322" s="256"/>
      <c r="L2322" s="261"/>
      <c r="M2322" s="262"/>
      <c r="N2322" s="263"/>
      <c r="O2322" s="263"/>
      <c r="P2322" s="263"/>
      <c r="Q2322" s="263"/>
      <c r="R2322" s="263"/>
      <c r="S2322" s="263"/>
      <c r="T2322" s="26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5" t="s">
        <v>283</v>
      </c>
      <c r="AU2322" s="265" t="s">
        <v>85</v>
      </c>
      <c r="AV2322" s="14" t="s">
        <v>106</v>
      </c>
      <c r="AW2322" s="14" t="s">
        <v>32</v>
      </c>
      <c r="AX2322" s="14" t="s">
        <v>83</v>
      </c>
      <c r="AY2322" s="265" t="s">
        <v>274</v>
      </c>
    </row>
    <row r="2323" s="2" customFormat="1" ht="16.5" customHeight="1">
      <c r="A2323" s="39"/>
      <c r="B2323" s="40"/>
      <c r="C2323" s="230" t="s">
        <v>2796</v>
      </c>
      <c r="D2323" s="230" t="s">
        <v>276</v>
      </c>
      <c r="E2323" s="231" t="s">
        <v>2797</v>
      </c>
      <c r="F2323" s="232" t="s">
        <v>2798</v>
      </c>
      <c r="G2323" s="233" t="s">
        <v>398</v>
      </c>
      <c r="H2323" s="234">
        <v>13.699999999999999</v>
      </c>
      <c r="I2323" s="235"/>
      <c r="J2323" s="236">
        <f>ROUND(I2323*H2323,2)</f>
        <v>0</v>
      </c>
      <c r="K2323" s="232" t="s">
        <v>280</v>
      </c>
      <c r="L2323" s="45"/>
      <c r="M2323" s="237" t="s">
        <v>1</v>
      </c>
      <c r="N2323" s="238" t="s">
        <v>41</v>
      </c>
      <c r="O2323" s="92"/>
      <c r="P2323" s="239">
        <f>O2323*H2323</f>
        <v>0</v>
      </c>
      <c r="Q2323" s="239">
        <v>3.0000000000000001E-05</v>
      </c>
      <c r="R2323" s="239">
        <f>Q2323*H2323</f>
        <v>0.00041100000000000002</v>
      </c>
      <c r="S2323" s="239">
        <v>0</v>
      </c>
      <c r="T2323" s="240">
        <f>S2323*H2323</f>
        <v>0</v>
      </c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R2323" s="241" t="s">
        <v>379</v>
      </c>
      <c r="AT2323" s="241" t="s">
        <v>276</v>
      </c>
      <c r="AU2323" s="241" t="s">
        <v>85</v>
      </c>
      <c r="AY2323" s="18" t="s">
        <v>274</v>
      </c>
      <c r="BE2323" s="242">
        <f>IF(N2323="základní",J2323,0)</f>
        <v>0</v>
      </c>
      <c r="BF2323" s="242">
        <f>IF(N2323="snížená",J2323,0)</f>
        <v>0</v>
      </c>
      <c r="BG2323" s="242">
        <f>IF(N2323="zákl. přenesená",J2323,0)</f>
        <v>0</v>
      </c>
      <c r="BH2323" s="242">
        <f>IF(N2323="sníž. přenesená",J2323,0)</f>
        <v>0</v>
      </c>
      <c r="BI2323" s="242">
        <f>IF(N2323="nulová",J2323,0)</f>
        <v>0</v>
      </c>
      <c r="BJ2323" s="18" t="s">
        <v>83</v>
      </c>
      <c r="BK2323" s="242">
        <f>ROUND(I2323*H2323,2)</f>
        <v>0</v>
      </c>
      <c r="BL2323" s="18" t="s">
        <v>379</v>
      </c>
      <c r="BM2323" s="241" t="s">
        <v>2799</v>
      </c>
    </row>
    <row r="2324" s="13" customFormat="1">
      <c r="A2324" s="13"/>
      <c r="B2324" s="243"/>
      <c r="C2324" s="244"/>
      <c r="D2324" s="245" t="s">
        <v>283</v>
      </c>
      <c r="E2324" s="246" t="s">
        <v>1</v>
      </c>
      <c r="F2324" s="247" t="s">
        <v>2794</v>
      </c>
      <c r="G2324" s="244"/>
      <c r="H2324" s="248">
        <v>1.2</v>
      </c>
      <c r="I2324" s="249"/>
      <c r="J2324" s="244"/>
      <c r="K2324" s="244"/>
      <c r="L2324" s="250"/>
      <c r="M2324" s="251"/>
      <c r="N2324" s="252"/>
      <c r="O2324" s="252"/>
      <c r="P2324" s="252"/>
      <c r="Q2324" s="252"/>
      <c r="R2324" s="252"/>
      <c r="S2324" s="252"/>
      <c r="T2324" s="25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4" t="s">
        <v>283</v>
      </c>
      <c r="AU2324" s="254" t="s">
        <v>85</v>
      </c>
      <c r="AV2324" s="13" t="s">
        <v>85</v>
      </c>
      <c r="AW2324" s="13" t="s">
        <v>32</v>
      </c>
      <c r="AX2324" s="13" t="s">
        <v>76</v>
      </c>
      <c r="AY2324" s="254" t="s">
        <v>274</v>
      </c>
    </row>
    <row r="2325" s="13" customFormat="1">
      <c r="A2325" s="13"/>
      <c r="B2325" s="243"/>
      <c r="C2325" s="244"/>
      <c r="D2325" s="245" t="s">
        <v>283</v>
      </c>
      <c r="E2325" s="246" t="s">
        <v>1</v>
      </c>
      <c r="F2325" s="247" t="s">
        <v>2800</v>
      </c>
      <c r="G2325" s="244"/>
      <c r="H2325" s="248">
        <v>12.5</v>
      </c>
      <c r="I2325" s="249"/>
      <c r="J2325" s="244"/>
      <c r="K2325" s="244"/>
      <c r="L2325" s="250"/>
      <c r="M2325" s="251"/>
      <c r="N2325" s="252"/>
      <c r="O2325" s="252"/>
      <c r="P2325" s="252"/>
      <c r="Q2325" s="252"/>
      <c r="R2325" s="252"/>
      <c r="S2325" s="252"/>
      <c r="T2325" s="25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4" t="s">
        <v>283</v>
      </c>
      <c r="AU2325" s="254" t="s">
        <v>85</v>
      </c>
      <c r="AV2325" s="13" t="s">
        <v>85</v>
      </c>
      <c r="AW2325" s="13" t="s">
        <v>32</v>
      </c>
      <c r="AX2325" s="13" t="s">
        <v>76</v>
      </c>
      <c r="AY2325" s="254" t="s">
        <v>274</v>
      </c>
    </row>
    <row r="2326" s="14" customFormat="1">
      <c r="A2326" s="14"/>
      <c r="B2326" s="255"/>
      <c r="C2326" s="256"/>
      <c r="D2326" s="245" t="s">
        <v>283</v>
      </c>
      <c r="E2326" s="257" t="s">
        <v>1</v>
      </c>
      <c r="F2326" s="258" t="s">
        <v>285</v>
      </c>
      <c r="G2326" s="256"/>
      <c r="H2326" s="259">
        <v>13.699999999999999</v>
      </c>
      <c r="I2326" s="260"/>
      <c r="J2326" s="256"/>
      <c r="K2326" s="256"/>
      <c r="L2326" s="261"/>
      <c r="M2326" s="262"/>
      <c r="N2326" s="263"/>
      <c r="O2326" s="263"/>
      <c r="P2326" s="263"/>
      <c r="Q2326" s="263"/>
      <c r="R2326" s="263"/>
      <c r="S2326" s="263"/>
      <c r="T2326" s="26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5" t="s">
        <v>283</v>
      </c>
      <c r="AU2326" s="265" t="s">
        <v>85</v>
      </c>
      <c r="AV2326" s="14" t="s">
        <v>106</v>
      </c>
      <c r="AW2326" s="14" t="s">
        <v>32</v>
      </c>
      <c r="AX2326" s="14" t="s">
        <v>83</v>
      </c>
      <c r="AY2326" s="265" t="s">
        <v>274</v>
      </c>
    </row>
    <row r="2327" s="2" customFormat="1" ht="24.15" customHeight="1">
      <c r="A2327" s="39"/>
      <c r="B2327" s="40"/>
      <c r="C2327" s="230" t="s">
        <v>2801</v>
      </c>
      <c r="D2327" s="230" t="s">
        <v>276</v>
      </c>
      <c r="E2327" s="231" t="s">
        <v>2802</v>
      </c>
      <c r="F2327" s="232" t="s">
        <v>2803</v>
      </c>
      <c r="G2327" s="233" t="s">
        <v>279</v>
      </c>
      <c r="H2327" s="234">
        <v>50.799999999999997</v>
      </c>
      <c r="I2327" s="235"/>
      <c r="J2327" s="236">
        <f>ROUND(I2327*H2327,2)</f>
        <v>0</v>
      </c>
      <c r="K2327" s="232" t="s">
        <v>280</v>
      </c>
      <c r="L2327" s="45"/>
      <c r="M2327" s="237" t="s">
        <v>1</v>
      </c>
      <c r="N2327" s="238" t="s">
        <v>41</v>
      </c>
      <c r="O2327" s="92"/>
      <c r="P2327" s="239">
        <f>O2327*H2327</f>
        <v>0</v>
      </c>
      <c r="Q2327" s="239">
        <v>5.0000000000000002E-05</v>
      </c>
      <c r="R2327" s="239">
        <f>Q2327*H2327</f>
        <v>0.0025400000000000002</v>
      </c>
      <c r="S2327" s="239">
        <v>0</v>
      </c>
      <c r="T2327" s="240">
        <f>S2327*H2327</f>
        <v>0</v>
      </c>
      <c r="U2327" s="39"/>
      <c r="V2327" s="39"/>
      <c r="W2327" s="39"/>
      <c r="X2327" s="39"/>
      <c r="Y2327" s="39"/>
      <c r="Z2327" s="39"/>
      <c r="AA2327" s="39"/>
      <c r="AB2327" s="39"/>
      <c r="AC2327" s="39"/>
      <c r="AD2327" s="39"/>
      <c r="AE2327" s="39"/>
      <c r="AR2327" s="241" t="s">
        <v>379</v>
      </c>
      <c r="AT2327" s="241" t="s">
        <v>276</v>
      </c>
      <c r="AU2327" s="241" t="s">
        <v>85</v>
      </c>
      <c r="AY2327" s="18" t="s">
        <v>274</v>
      </c>
      <c r="BE2327" s="242">
        <f>IF(N2327="základní",J2327,0)</f>
        <v>0</v>
      </c>
      <c r="BF2327" s="242">
        <f>IF(N2327="snížená",J2327,0)</f>
        <v>0</v>
      </c>
      <c r="BG2327" s="242">
        <f>IF(N2327="zákl. přenesená",J2327,0)</f>
        <v>0</v>
      </c>
      <c r="BH2327" s="242">
        <f>IF(N2327="sníž. přenesená",J2327,0)</f>
        <v>0</v>
      </c>
      <c r="BI2327" s="242">
        <f>IF(N2327="nulová",J2327,0)</f>
        <v>0</v>
      </c>
      <c r="BJ2327" s="18" t="s">
        <v>83</v>
      </c>
      <c r="BK2327" s="242">
        <f>ROUND(I2327*H2327,2)</f>
        <v>0</v>
      </c>
      <c r="BL2327" s="18" t="s">
        <v>379</v>
      </c>
      <c r="BM2327" s="241" t="s">
        <v>2804</v>
      </c>
    </row>
    <row r="2328" s="13" customFormat="1">
      <c r="A2328" s="13"/>
      <c r="B2328" s="243"/>
      <c r="C2328" s="244"/>
      <c r="D2328" s="245" t="s">
        <v>283</v>
      </c>
      <c r="E2328" s="246" t="s">
        <v>1</v>
      </c>
      <c r="F2328" s="247" t="s">
        <v>194</v>
      </c>
      <c r="G2328" s="244"/>
      <c r="H2328" s="248">
        <v>50.799999999999997</v>
      </c>
      <c r="I2328" s="249"/>
      <c r="J2328" s="244"/>
      <c r="K2328" s="244"/>
      <c r="L2328" s="250"/>
      <c r="M2328" s="251"/>
      <c r="N2328" s="252"/>
      <c r="O2328" s="252"/>
      <c r="P2328" s="252"/>
      <c r="Q2328" s="252"/>
      <c r="R2328" s="252"/>
      <c r="S2328" s="252"/>
      <c r="T2328" s="25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54" t="s">
        <v>283</v>
      </c>
      <c r="AU2328" s="254" t="s">
        <v>85</v>
      </c>
      <c r="AV2328" s="13" t="s">
        <v>85</v>
      </c>
      <c r="AW2328" s="13" t="s">
        <v>32</v>
      </c>
      <c r="AX2328" s="13" t="s">
        <v>76</v>
      </c>
      <c r="AY2328" s="254" t="s">
        <v>274</v>
      </c>
    </row>
    <row r="2329" s="14" customFormat="1">
      <c r="A2329" s="14"/>
      <c r="B2329" s="255"/>
      <c r="C2329" s="256"/>
      <c r="D2329" s="245" t="s">
        <v>283</v>
      </c>
      <c r="E2329" s="257" t="s">
        <v>1</v>
      </c>
      <c r="F2329" s="258" t="s">
        <v>285</v>
      </c>
      <c r="G2329" s="256"/>
      <c r="H2329" s="259">
        <v>50.799999999999997</v>
      </c>
      <c r="I2329" s="260"/>
      <c r="J2329" s="256"/>
      <c r="K2329" s="256"/>
      <c r="L2329" s="261"/>
      <c r="M2329" s="262"/>
      <c r="N2329" s="263"/>
      <c r="O2329" s="263"/>
      <c r="P2329" s="263"/>
      <c r="Q2329" s="263"/>
      <c r="R2329" s="263"/>
      <c r="S2329" s="263"/>
      <c r="T2329" s="26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65" t="s">
        <v>283</v>
      </c>
      <c r="AU2329" s="265" t="s">
        <v>85</v>
      </c>
      <c r="AV2329" s="14" t="s">
        <v>106</v>
      </c>
      <c r="AW2329" s="14" t="s">
        <v>32</v>
      </c>
      <c r="AX2329" s="14" t="s">
        <v>76</v>
      </c>
      <c r="AY2329" s="265" t="s">
        <v>274</v>
      </c>
    </row>
    <row r="2330" s="15" customFormat="1">
      <c r="A2330" s="15"/>
      <c r="B2330" s="266"/>
      <c r="C2330" s="267"/>
      <c r="D2330" s="245" t="s">
        <v>283</v>
      </c>
      <c r="E2330" s="268" t="s">
        <v>1</v>
      </c>
      <c r="F2330" s="269" t="s">
        <v>286</v>
      </c>
      <c r="G2330" s="267"/>
      <c r="H2330" s="270">
        <v>50.799999999999997</v>
      </c>
      <c r="I2330" s="271"/>
      <c r="J2330" s="267"/>
      <c r="K2330" s="267"/>
      <c r="L2330" s="272"/>
      <c r="M2330" s="273"/>
      <c r="N2330" s="274"/>
      <c r="O2330" s="274"/>
      <c r="P2330" s="274"/>
      <c r="Q2330" s="274"/>
      <c r="R2330" s="274"/>
      <c r="S2330" s="274"/>
      <c r="T2330" s="27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76" t="s">
        <v>283</v>
      </c>
      <c r="AU2330" s="276" t="s">
        <v>85</v>
      </c>
      <c r="AV2330" s="15" t="s">
        <v>281</v>
      </c>
      <c r="AW2330" s="15" t="s">
        <v>32</v>
      </c>
      <c r="AX2330" s="15" t="s">
        <v>83</v>
      </c>
      <c r="AY2330" s="276" t="s">
        <v>274</v>
      </c>
    </row>
    <row r="2331" s="2" customFormat="1" ht="24.15" customHeight="1">
      <c r="A2331" s="39"/>
      <c r="B2331" s="40"/>
      <c r="C2331" s="230" t="s">
        <v>2805</v>
      </c>
      <c r="D2331" s="230" t="s">
        <v>276</v>
      </c>
      <c r="E2331" s="231" t="s">
        <v>2806</v>
      </c>
      <c r="F2331" s="232" t="s">
        <v>2807</v>
      </c>
      <c r="G2331" s="233" t="s">
        <v>1692</v>
      </c>
      <c r="H2331" s="297"/>
      <c r="I2331" s="235"/>
      <c r="J2331" s="236">
        <f>ROUND(I2331*H2331,2)</f>
        <v>0</v>
      </c>
      <c r="K2331" s="232" t="s">
        <v>280</v>
      </c>
      <c r="L2331" s="45"/>
      <c r="M2331" s="237" t="s">
        <v>1</v>
      </c>
      <c r="N2331" s="238" t="s">
        <v>41</v>
      </c>
      <c r="O2331" s="92"/>
      <c r="P2331" s="239">
        <f>O2331*H2331</f>
        <v>0</v>
      </c>
      <c r="Q2331" s="239">
        <v>0</v>
      </c>
      <c r="R2331" s="239">
        <f>Q2331*H2331</f>
        <v>0</v>
      </c>
      <c r="S2331" s="239">
        <v>0</v>
      </c>
      <c r="T2331" s="240">
        <f>S2331*H2331</f>
        <v>0</v>
      </c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R2331" s="241" t="s">
        <v>379</v>
      </c>
      <c r="AT2331" s="241" t="s">
        <v>276</v>
      </c>
      <c r="AU2331" s="241" t="s">
        <v>85</v>
      </c>
      <c r="AY2331" s="18" t="s">
        <v>274</v>
      </c>
      <c r="BE2331" s="242">
        <f>IF(N2331="základní",J2331,0)</f>
        <v>0</v>
      </c>
      <c r="BF2331" s="242">
        <f>IF(N2331="snížená",J2331,0)</f>
        <v>0</v>
      </c>
      <c r="BG2331" s="242">
        <f>IF(N2331="zákl. přenesená",J2331,0)</f>
        <v>0</v>
      </c>
      <c r="BH2331" s="242">
        <f>IF(N2331="sníž. přenesená",J2331,0)</f>
        <v>0</v>
      </c>
      <c r="BI2331" s="242">
        <f>IF(N2331="nulová",J2331,0)</f>
        <v>0</v>
      </c>
      <c r="BJ2331" s="18" t="s">
        <v>83</v>
      </c>
      <c r="BK2331" s="242">
        <f>ROUND(I2331*H2331,2)</f>
        <v>0</v>
      </c>
      <c r="BL2331" s="18" t="s">
        <v>379</v>
      </c>
      <c r="BM2331" s="241" t="s">
        <v>2808</v>
      </c>
    </row>
    <row r="2332" s="2" customFormat="1" ht="24.15" customHeight="1">
      <c r="A2332" s="39"/>
      <c r="B2332" s="40"/>
      <c r="C2332" s="230" t="s">
        <v>2809</v>
      </c>
      <c r="D2332" s="230" t="s">
        <v>276</v>
      </c>
      <c r="E2332" s="231" t="s">
        <v>2806</v>
      </c>
      <c r="F2332" s="232" t="s">
        <v>2807</v>
      </c>
      <c r="G2332" s="233" t="s">
        <v>1692</v>
      </c>
      <c r="H2332" s="297"/>
      <c r="I2332" s="235"/>
      <c r="J2332" s="236">
        <f>ROUND(I2332*H2332,2)</f>
        <v>0</v>
      </c>
      <c r="K2332" s="232" t="s">
        <v>280</v>
      </c>
      <c r="L2332" s="45"/>
      <c r="M2332" s="237" t="s">
        <v>1</v>
      </c>
      <c r="N2332" s="238" t="s">
        <v>41</v>
      </c>
      <c r="O2332" s="92"/>
      <c r="P2332" s="239">
        <f>O2332*H2332</f>
        <v>0</v>
      </c>
      <c r="Q2332" s="239">
        <v>0</v>
      </c>
      <c r="R2332" s="239">
        <f>Q2332*H2332</f>
        <v>0</v>
      </c>
      <c r="S2332" s="239">
        <v>0</v>
      </c>
      <c r="T2332" s="240">
        <f>S2332*H2332</f>
        <v>0</v>
      </c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R2332" s="241" t="s">
        <v>379</v>
      </c>
      <c r="AT2332" s="241" t="s">
        <v>276</v>
      </c>
      <c r="AU2332" s="241" t="s">
        <v>85</v>
      </c>
      <c r="AY2332" s="18" t="s">
        <v>274</v>
      </c>
      <c r="BE2332" s="242">
        <f>IF(N2332="základní",J2332,0)</f>
        <v>0</v>
      </c>
      <c r="BF2332" s="242">
        <f>IF(N2332="snížená",J2332,0)</f>
        <v>0</v>
      </c>
      <c r="BG2332" s="242">
        <f>IF(N2332="zákl. přenesená",J2332,0)</f>
        <v>0</v>
      </c>
      <c r="BH2332" s="242">
        <f>IF(N2332="sníž. přenesená",J2332,0)</f>
        <v>0</v>
      </c>
      <c r="BI2332" s="242">
        <f>IF(N2332="nulová",J2332,0)</f>
        <v>0</v>
      </c>
      <c r="BJ2332" s="18" t="s">
        <v>83</v>
      </c>
      <c r="BK2332" s="242">
        <f>ROUND(I2332*H2332,2)</f>
        <v>0</v>
      </c>
      <c r="BL2332" s="18" t="s">
        <v>379</v>
      </c>
      <c r="BM2332" s="241" t="s">
        <v>2810</v>
      </c>
    </row>
    <row r="2333" s="12" customFormat="1" ht="22.8" customHeight="1">
      <c r="A2333" s="12"/>
      <c r="B2333" s="214"/>
      <c r="C2333" s="215"/>
      <c r="D2333" s="216" t="s">
        <v>75</v>
      </c>
      <c r="E2333" s="228" t="s">
        <v>2811</v>
      </c>
      <c r="F2333" s="228" t="s">
        <v>2812</v>
      </c>
      <c r="G2333" s="215"/>
      <c r="H2333" s="215"/>
      <c r="I2333" s="218"/>
      <c r="J2333" s="229">
        <f>BK2333</f>
        <v>0</v>
      </c>
      <c r="K2333" s="215"/>
      <c r="L2333" s="220"/>
      <c r="M2333" s="221"/>
      <c r="N2333" s="222"/>
      <c r="O2333" s="222"/>
      <c r="P2333" s="223">
        <f>SUM(P2334:P2359)</f>
        <v>0</v>
      </c>
      <c r="Q2333" s="222"/>
      <c r="R2333" s="223">
        <f>SUM(R2334:R2359)</f>
        <v>0.066896810000000015</v>
      </c>
      <c r="S2333" s="222"/>
      <c r="T2333" s="224">
        <f>SUM(T2334:T2359)</f>
        <v>0</v>
      </c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R2333" s="225" t="s">
        <v>85</v>
      </c>
      <c r="AT2333" s="226" t="s">
        <v>75</v>
      </c>
      <c r="AU2333" s="226" t="s">
        <v>83</v>
      </c>
      <c r="AY2333" s="225" t="s">
        <v>274</v>
      </c>
      <c r="BK2333" s="227">
        <f>SUM(BK2334:BK2359)</f>
        <v>0</v>
      </c>
    </row>
    <row r="2334" s="2" customFormat="1" ht="24.15" customHeight="1">
      <c r="A2334" s="39"/>
      <c r="B2334" s="40"/>
      <c r="C2334" s="230" t="s">
        <v>2813</v>
      </c>
      <c r="D2334" s="230" t="s">
        <v>276</v>
      </c>
      <c r="E2334" s="231" t="s">
        <v>2814</v>
      </c>
      <c r="F2334" s="232" t="s">
        <v>2815</v>
      </c>
      <c r="G2334" s="233" t="s">
        <v>279</v>
      </c>
      <c r="H2334" s="234">
        <v>141.30699999999999</v>
      </c>
      <c r="I2334" s="235"/>
      <c r="J2334" s="236">
        <f>ROUND(I2334*H2334,2)</f>
        <v>0</v>
      </c>
      <c r="K2334" s="232" t="s">
        <v>280</v>
      </c>
      <c r="L2334" s="45"/>
      <c r="M2334" s="237" t="s">
        <v>1</v>
      </c>
      <c r="N2334" s="238" t="s">
        <v>41</v>
      </c>
      <c r="O2334" s="92"/>
      <c r="P2334" s="239">
        <f>O2334*H2334</f>
        <v>0</v>
      </c>
      <c r="Q2334" s="239">
        <v>8.0000000000000007E-05</v>
      </c>
      <c r="R2334" s="239">
        <f>Q2334*H2334</f>
        <v>0.01130456</v>
      </c>
      <c r="S2334" s="239">
        <v>0</v>
      </c>
      <c r="T2334" s="240">
        <f>S2334*H2334</f>
        <v>0</v>
      </c>
      <c r="U2334" s="39"/>
      <c r="V2334" s="39"/>
      <c r="W2334" s="39"/>
      <c r="X2334" s="39"/>
      <c r="Y2334" s="39"/>
      <c r="Z2334" s="39"/>
      <c r="AA2334" s="39"/>
      <c r="AB2334" s="39"/>
      <c r="AC2334" s="39"/>
      <c r="AD2334" s="39"/>
      <c r="AE2334" s="39"/>
      <c r="AR2334" s="241" t="s">
        <v>379</v>
      </c>
      <c r="AT2334" s="241" t="s">
        <v>276</v>
      </c>
      <c r="AU2334" s="241" t="s">
        <v>85</v>
      </c>
      <c r="AY2334" s="18" t="s">
        <v>274</v>
      </c>
      <c r="BE2334" s="242">
        <f>IF(N2334="základní",J2334,0)</f>
        <v>0</v>
      </c>
      <c r="BF2334" s="242">
        <f>IF(N2334="snížená",J2334,0)</f>
        <v>0</v>
      </c>
      <c r="BG2334" s="242">
        <f>IF(N2334="zákl. přenesená",J2334,0)</f>
        <v>0</v>
      </c>
      <c r="BH2334" s="242">
        <f>IF(N2334="sníž. přenesená",J2334,0)</f>
        <v>0</v>
      </c>
      <c r="BI2334" s="242">
        <f>IF(N2334="nulová",J2334,0)</f>
        <v>0</v>
      </c>
      <c r="BJ2334" s="18" t="s">
        <v>83</v>
      </c>
      <c r="BK2334" s="242">
        <f>ROUND(I2334*H2334,2)</f>
        <v>0</v>
      </c>
      <c r="BL2334" s="18" t="s">
        <v>379</v>
      </c>
      <c r="BM2334" s="241" t="s">
        <v>2816</v>
      </c>
    </row>
    <row r="2335" s="16" customFormat="1">
      <c r="A2335" s="16"/>
      <c r="B2335" s="277"/>
      <c r="C2335" s="278"/>
      <c r="D2335" s="245" t="s">
        <v>283</v>
      </c>
      <c r="E2335" s="279" t="s">
        <v>1</v>
      </c>
      <c r="F2335" s="280" t="s">
        <v>2817</v>
      </c>
      <c r="G2335" s="278"/>
      <c r="H2335" s="279" t="s">
        <v>1</v>
      </c>
      <c r="I2335" s="281"/>
      <c r="J2335" s="278"/>
      <c r="K2335" s="278"/>
      <c r="L2335" s="282"/>
      <c r="M2335" s="283"/>
      <c r="N2335" s="284"/>
      <c r="O2335" s="284"/>
      <c r="P2335" s="284"/>
      <c r="Q2335" s="284"/>
      <c r="R2335" s="284"/>
      <c r="S2335" s="284"/>
      <c r="T2335" s="285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T2335" s="286" t="s">
        <v>283</v>
      </c>
      <c r="AU2335" s="286" t="s">
        <v>85</v>
      </c>
      <c r="AV2335" s="16" t="s">
        <v>83</v>
      </c>
      <c r="AW2335" s="16" t="s">
        <v>32</v>
      </c>
      <c r="AX2335" s="16" t="s">
        <v>76</v>
      </c>
      <c r="AY2335" s="286" t="s">
        <v>274</v>
      </c>
    </row>
    <row r="2336" s="13" customFormat="1">
      <c r="A2336" s="13"/>
      <c r="B2336" s="243"/>
      <c r="C2336" s="244"/>
      <c r="D2336" s="245" t="s">
        <v>283</v>
      </c>
      <c r="E2336" s="246" t="s">
        <v>1</v>
      </c>
      <c r="F2336" s="247" t="s">
        <v>2818</v>
      </c>
      <c r="G2336" s="244"/>
      <c r="H2336" s="248">
        <v>44.770000000000003</v>
      </c>
      <c r="I2336" s="249"/>
      <c r="J2336" s="244"/>
      <c r="K2336" s="244"/>
      <c r="L2336" s="250"/>
      <c r="M2336" s="251"/>
      <c r="N2336" s="252"/>
      <c r="O2336" s="252"/>
      <c r="P2336" s="252"/>
      <c r="Q2336" s="252"/>
      <c r="R2336" s="252"/>
      <c r="S2336" s="252"/>
      <c r="T2336" s="25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4" t="s">
        <v>283</v>
      </c>
      <c r="AU2336" s="254" t="s">
        <v>85</v>
      </c>
      <c r="AV2336" s="13" t="s">
        <v>85</v>
      </c>
      <c r="AW2336" s="13" t="s">
        <v>32</v>
      </c>
      <c r="AX2336" s="13" t="s">
        <v>76</v>
      </c>
      <c r="AY2336" s="254" t="s">
        <v>274</v>
      </c>
    </row>
    <row r="2337" s="13" customFormat="1">
      <c r="A2337" s="13"/>
      <c r="B2337" s="243"/>
      <c r="C2337" s="244"/>
      <c r="D2337" s="245" t="s">
        <v>283</v>
      </c>
      <c r="E2337" s="246" t="s">
        <v>1</v>
      </c>
      <c r="F2337" s="247" t="s">
        <v>2819</v>
      </c>
      <c r="G2337" s="244"/>
      <c r="H2337" s="248">
        <v>21.111999999999998</v>
      </c>
      <c r="I2337" s="249"/>
      <c r="J2337" s="244"/>
      <c r="K2337" s="244"/>
      <c r="L2337" s="250"/>
      <c r="M2337" s="251"/>
      <c r="N2337" s="252"/>
      <c r="O2337" s="252"/>
      <c r="P2337" s="252"/>
      <c r="Q2337" s="252"/>
      <c r="R2337" s="252"/>
      <c r="S2337" s="252"/>
      <c r="T2337" s="25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54" t="s">
        <v>283</v>
      </c>
      <c r="AU2337" s="254" t="s">
        <v>85</v>
      </c>
      <c r="AV2337" s="13" t="s">
        <v>85</v>
      </c>
      <c r="AW2337" s="13" t="s">
        <v>32</v>
      </c>
      <c r="AX2337" s="13" t="s">
        <v>76</v>
      </c>
      <c r="AY2337" s="254" t="s">
        <v>274</v>
      </c>
    </row>
    <row r="2338" s="13" customFormat="1">
      <c r="A2338" s="13"/>
      <c r="B2338" s="243"/>
      <c r="C2338" s="244"/>
      <c r="D2338" s="245" t="s">
        <v>283</v>
      </c>
      <c r="E2338" s="246" t="s">
        <v>1</v>
      </c>
      <c r="F2338" s="247" t="s">
        <v>2820</v>
      </c>
      <c r="G2338" s="244"/>
      <c r="H2338" s="248">
        <v>1.694</v>
      </c>
      <c r="I2338" s="249"/>
      <c r="J2338" s="244"/>
      <c r="K2338" s="244"/>
      <c r="L2338" s="250"/>
      <c r="M2338" s="251"/>
      <c r="N2338" s="252"/>
      <c r="O2338" s="252"/>
      <c r="P2338" s="252"/>
      <c r="Q2338" s="252"/>
      <c r="R2338" s="252"/>
      <c r="S2338" s="252"/>
      <c r="T2338" s="25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54" t="s">
        <v>283</v>
      </c>
      <c r="AU2338" s="254" t="s">
        <v>85</v>
      </c>
      <c r="AV2338" s="13" t="s">
        <v>85</v>
      </c>
      <c r="AW2338" s="13" t="s">
        <v>32</v>
      </c>
      <c r="AX2338" s="13" t="s">
        <v>76</v>
      </c>
      <c r="AY2338" s="254" t="s">
        <v>274</v>
      </c>
    </row>
    <row r="2339" s="13" customFormat="1">
      <c r="A2339" s="13"/>
      <c r="B2339" s="243"/>
      <c r="C2339" s="244"/>
      <c r="D2339" s="245" t="s">
        <v>283</v>
      </c>
      <c r="E2339" s="246" t="s">
        <v>1</v>
      </c>
      <c r="F2339" s="247" t="s">
        <v>2821</v>
      </c>
      <c r="G2339" s="244"/>
      <c r="H2339" s="248">
        <v>27.018000000000001</v>
      </c>
      <c r="I2339" s="249"/>
      <c r="J2339" s="244"/>
      <c r="K2339" s="244"/>
      <c r="L2339" s="250"/>
      <c r="M2339" s="251"/>
      <c r="N2339" s="252"/>
      <c r="O2339" s="252"/>
      <c r="P2339" s="252"/>
      <c r="Q2339" s="252"/>
      <c r="R2339" s="252"/>
      <c r="S2339" s="252"/>
      <c r="T2339" s="25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54" t="s">
        <v>283</v>
      </c>
      <c r="AU2339" s="254" t="s">
        <v>85</v>
      </c>
      <c r="AV2339" s="13" t="s">
        <v>85</v>
      </c>
      <c r="AW2339" s="13" t="s">
        <v>32</v>
      </c>
      <c r="AX2339" s="13" t="s">
        <v>76</v>
      </c>
      <c r="AY2339" s="254" t="s">
        <v>274</v>
      </c>
    </row>
    <row r="2340" s="13" customFormat="1">
      <c r="A2340" s="13"/>
      <c r="B2340" s="243"/>
      <c r="C2340" s="244"/>
      <c r="D2340" s="245" t="s">
        <v>283</v>
      </c>
      <c r="E2340" s="246" t="s">
        <v>1</v>
      </c>
      <c r="F2340" s="247" t="s">
        <v>2822</v>
      </c>
      <c r="G2340" s="244"/>
      <c r="H2340" s="248">
        <v>28.728000000000002</v>
      </c>
      <c r="I2340" s="249"/>
      <c r="J2340" s="244"/>
      <c r="K2340" s="244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4" t="s">
        <v>283</v>
      </c>
      <c r="AU2340" s="254" t="s">
        <v>85</v>
      </c>
      <c r="AV2340" s="13" t="s">
        <v>85</v>
      </c>
      <c r="AW2340" s="13" t="s">
        <v>32</v>
      </c>
      <c r="AX2340" s="13" t="s">
        <v>76</v>
      </c>
      <c r="AY2340" s="254" t="s">
        <v>274</v>
      </c>
    </row>
    <row r="2341" s="13" customFormat="1">
      <c r="A2341" s="13"/>
      <c r="B2341" s="243"/>
      <c r="C2341" s="244"/>
      <c r="D2341" s="245" t="s">
        <v>283</v>
      </c>
      <c r="E2341" s="246" t="s">
        <v>1</v>
      </c>
      <c r="F2341" s="247" t="s">
        <v>2823</v>
      </c>
      <c r="G2341" s="244"/>
      <c r="H2341" s="248">
        <v>9.9540000000000006</v>
      </c>
      <c r="I2341" s="249"/>
      <c r="J2341" s="244"/>
      <c r="K2341" s="244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4" t="s">
        <v>283</v>
      </c>
      <c r="AU2341" s="254" t="s">
        <v>85</v>
      </c>
      <c r="AV2341" s="13" t="s">
        <v>85</v>
      </c>
      <c r="AW2341" s="13" t="s">
        <v>32</v>
      </c>
      <c r="AX2341" s="13" t="s">
        <v>76</v>
      </c>
      <c r="AY2341" s="254" t="s">
        <v>274</v>
      </c>
    </row>
    <row r="2342" s="13" customFormat="1">
      <c r="A2342" s="13"/>
      <c r="B2342" s="243"/>
      <c r="C2342" s="244"/>
      <c r="D2342" s="245" t="s">
        <v>283</v>
      </c>
      <c r="E2342" s="246" t="s">
        <v>1</v>
      </c>
      <c r="F2342" s="247" t="s">
        <v>2824</v>
      </c>
      <c r="G2342" s="244"/>
      <c r="H2342" s="248">
        <v>1.3620000000000001</v>
      </c>
      <c r="I2342" s="249"/>
      <c r="J2342" s="244"/>
      <c r="K2342" s="244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54" t="s">
        <v>283</v>
      </c>
      <c r="AU2342" s="254" t="s">
        <v>85</v>
      </c>
      <c r="AV2342" s="13" t="s">
        <v>85</v>
      </c>
      <c r="AW2342" s="13" t="s">
        <v>32</v>
      </c>
      <c r="AX2342" s="13" t="s">
        <v>76</v>
      </c>
      <c r="AY2342" s="254" t="s">
        <v>274</v>
      </c>
    </row>
    <row r="2343" s="13" customFormat="1">
      <c r="A2343" s="13"/>
      <c r="B2343" s="243"/>
      <c r="C2343" s="244"/>
      <c r="D2343" s="245" t="s">
        <v>283</v>
      </c>
      <c r="E2343" s="246" t="s">
        <v>1</v>
      </c>
      <c r="F2343" s="247" t="s">
        <v>2825</v>
      </c>
      <c r="G2343" s="244"/>
      <c r="H2343" s="248">
        <v>6.6689999999999996</v>
      </c>
      <c r="I2343" s="249"/>
      <c r="J2343" s="244"/>
      <c r="K2343" s="244"/>
      <c r="L2343" s="250"/>
      <c r="M2343" s="251"/>
      <c r="N2343" s="252"/>
      <c r="O2343" s="252"/>
      <c r="P2343" s="252"/>
      <c r="Q2343" s="252"/>
      <c r="R2343" s="252"/>
      <c r="S2343" s="252"/>
      <c r="T2343" s="25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4" t="s">
        <v>283</v>
      </c>
      <c r="AU2343" s="254" t="s">
        <v>85</v>
      </c>
      <c r="AV2343" s="13" t="s">
        <v>85</v>
      </c>
      <c r="AW2343" s="13" t="s">
        <v>32</v>
      </c>
      <c r="AX2343" s="13" t="s">
        <v>76</v>
      </c>
      <c r="AY2343" s="254" t="s">
        <v>274</v>
      </c>
    </row>
    <row r="2344" s="14" customFormat="1">
      <c r="A2344" s="14"/>
      <c r="B2344" s="255"/>
      <c r="C2344" s="256"/>
      <c r="D2344" s="245" t="s">
        <v>283</v>
      </c>
      <c r="E2344" s="257" t="s">
        <v>1</v>
      </c>
      <c r="F2344" s="258" t="s">
        <v>285</v>
      </c>
      <c r="G2344" s="256"/>
      <c r="H2344" s="259">
        <v>141.30699999999999</v>
      </c>
      <c r="I2344" s="260"/>
      <c r="J2344" s="256"/>
      <c r="K2344" s="256"/>
      <c r="L2344" s="261"/>
      <c r="M2344" s="262"/>
      <c r="N2344" s="263"/>
      <c r="O2344" s="263"/>
      <c r="P2344" s="263"/>
      <c r="Q2344" s="263"/>
      <c r="R2344" s="263"/>
      <c r="S2344" s="263"/>
      <c r="T2344" s="26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5" t="s">
        <v>283</v>
      </c>
      <c r="AU2344" s="265" t="s">
        <v>85</v>
      </c>
      <c r="AV2344" s="14" t="s">
        <v>106</v>
      </c>
      <c r="AW2344" s="14" t="s">
        <v>32</v>
      </c>
      <c r="AX2344" s="14" t="s">
        <v>76</v>
      </c>
      <c r="AY2344" s="265" t="s">
        <v>274</v>
      </c>
    </row>
    <row r="2345" s="15" customFormat="1">
      <c r="A2345" s="15"/>
      <c r="B2345" s="266"/>
      <c r="C2345" s="267"/>
      <c r="D2345" s="245" t="s">
        <v>283</v>
      </c>
      <c r="E2345" s="268" t="s">
        <v>2826</v>
      </c>
      <c r="F2345" s="269" t="s">
        <v>286</v>
      </c>
      <c r="G2345" s="267"/>
      <c r="H2345" s="270">
        <v>141.30699999999999</v>
      </c>
      <c r="I2345" s="271"/>
      <c r="J2345" s="267"/>
      <c r="K2345" s="267"/>
      <c r="L2345" s="272"/>
      <c r="M2345" s="273"/>
      <c r="N2345" s="274"/>
      <c r="O2345" s="274"/>
      <c r="P2345" s="274"/>
      <c r="Q2345" s="274"/>
      <c r="R2345" s="274"/>
      <c r="S2345" s="274"/>
      <c r="T2345" s="27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76" t="s">
        <v>283</v>
      </c>
      <c r="AU2345" s="276" t="s">
        <v>85</v>
      </c>
      <c r="AV2345" s="15" t="s">
        <v>281</v>
      </c>
      <c r="AW2345" s="15" t="s">
        <v>32</v>
      </c>
      <c r="AX2345" s="15" t="s">
        <v>83</v>
      </c>
      <c r="AY2345" s="276" t="s">
        <v>274</v>
      </c>
    </row>
    <row r="2346" s="2" customFormat="1" ht="24.15" customHeight="1">
      <c r="A2346" s="39"/>
      <c r="B2346" s="40"/>
      <c r="C2346" s="230" t="s">
        <v>2827</v>
      </c>
      <c r="D2346" s="230" t="s">
        <v>276</v>
      </c>
      <c r="E2346" s="231" t="s">
        <v>2828</v>
      </c>
      <c r="F2346" s="232" t="s">
        <v>2829</v>
      </c>
      <c r="G2346" s="233" t="s">
        <v>279</v>
      </c>
      <c r="H2346" s="234">
        <v>141.30699999999999</v>
      </c>
      <c r="I2346" s="235"/>
      <c r="J2346" s="236">
        <f>ROUND(I2346*H2346,2)</f>
        <v>0</v>
      </c>
      <c r="K2346" s="232" t="s">
        <v>280</v>
      </c>
      <c r="L2346" s="45"/>
      <c r="M2346" s="237" t="s">
        <v>1</v>
      </c>
      <c r="N2346" s="238" t="s">
        <v>41</v>
      </c>
      <c r="O2346" s="92"/>
      <c r="P2346" s="239">
        <f>O2346*H2346</f>
        <v>0</v>
      </c>
      <c r="Q2346" s="239">
        <v>0.00012</v>
      </c>
      <c r="R2346" s="239">
        <f>Q2346*H2346</f>
        <v>0.016956839999999997</v>
      </c>
      <c r="S2346" s="239">
        <v>0</v>
      </c>
      <c r="T2346" s="240">
        <f>S2346*H2346</f>
        <v>0</v>
      </c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R2346" s="241" t="s">
        <v>379</v>
      </c>
      <c r="AT2346" s="241" t="s">
        <v>276</v>
      </c>
      <c r="AU2346" s="241" t="s">
        <v>85</v>
      </c>
      <c r="AY2346" s="18" t="s">
        <v>274</v>
      </c>
      <c r="BE2346" s="242">
        <f>IF(N2346="základní",J2346,0)</f>
        <v>0</v>
      </c>
      <c r="BF2346" s="242">
        <f>IF(N2346="snížená",J2346,0)</f>
        <v>0</v>
      </c>
      <c r="BG2346" s="242">
        <f>IF(N2346="zákl. přenesená",J2346,0)</f>
        <v>0</v>
      </c>
      <c r="BH2346" s="242">
        <f>IF(N2346="sníž. přenesená",J2346,0)</f>
        <v>0</v>
      </c>
      <c r="BI2346" s="242">
        <f>IF(N2346="nulová",J2346,0)</f>
        <v>0</v>
      </c>
      <c r="BJ2346" s="18" t="s">
        <v>83</v>
      </c>
      <c r="BK2346" s="242">
        <f>ROUND(I2346*H2346,2)</f>
        <v>0</v>
      </c>
      <c r="BL2346" s="18" t="s">
        <v>379</v>
      </c>
      <c r="BM2346" s="241" t="s">
        <v>2830</v>
      </c>
    </row>
    <row r="2347" s="2" customFormat="1" ht="24.15" customHeight="1">
      <c r="A2347" s="39"/>
      <c r="B2347" s="40"/>
      <c r="C2347" s="230" t="s">
        <v>2831</v>
      </c>
      <c r="D2347" s="230" t="s">
        <v>276</v>
      </c>
      <c r="E2347" s="231" t="s">
        <v>2832</v>
      </c>
      <c r="F2347" s="232" t="s">
        <v>2833</v>
      </c>
      <c r="G2347" s="233" t="s">
        <v>279</v>
      </c>
      <c r="H2347" s="234">
        <v>141.30699999999999</v>
      </c>
      <c r="I2347" s="235"/>
      <c r="J2347" s="236">
        <f>ROUND(I2347*H2347,2)</f>
        <v>0</v>
      </c>
      <c r="K2347" s="232" t="s">
        <v>280</v>
      </c>
      <c r="L2347" s="45"/>
      <c r="M2347" s="237" t="s">
        <v>1</v>
      </c>
      <c r="N2347" s="238" t="s">
        <v>41</v>
      </c>
      <c r="O2347" s="92"/>
      <c r="P2347" s="239">
        <f>O2347*H2347</f>
        <v>0</v>
      </c>
      <c r="Q2347" s="239">
        <v>0.00023000000000000001</v>
      </c>
      <c r="R2347" s="239">
        <f>Q2347*H2347</f>
        <v>0.032500609999999999</v>
      </c>
      <c r="S2347" s="239">
        <v>0</v>
      </c>
      <c r="T2347" s="240">
        <f>S2347*H2347</f>
        <v>0</v>
      </c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39"/>
      <c r="AE2347" s="39"/>
      <c r="AR2347" s="241" t="s">
        <v>379</v>
      </c>
      <c r="AT2347" s="241" t="s">
        <v>276</v>
      </c>
      <c r="AU2347" s="241" t="s">
        <v>85</v>
      </c>
      <c r="AY2347" s="18" t="s">
        <v>274</v>
      </c>
      <c r="BE2347" s="242">
        <f>IF(N2347="základní",J2347,0)</f>
        <v>0</v>
      </c>
      <c r="BF2347" s="242">
        <f>IF(N2347="snížená",J2347,0)</f>
        <v>0</v>
      </c>
      <c r="BG2347" s="242">
        <f>IF(N2347="zákl. přenesená",J2347,0)</f>
        <v>0</v>
      </c>
      <c r="BH2347" s="242">
        <f>IF(N2347="sníž. přenesená",J2347,0)</f>
        <v>0</v>
      </c>
      <c r="BI2347" s="242">
        <f>IF(N2347="nulová",J2347,0)</f>
        <v>0</v>
      </c>
      <c r="BJ2347" s="18" t="s">
        <v>83</v>
      </c>
      <c r="BK2347" s="242">
        <f>ROUND(I2347*H2347,2)</f>
        <v>0</v>
      </c>
      <c r="BL2347" s="18" t="s">
        <v>379</v>
      </c>
      <c r="BM2347" s="241" t="s">
        <v>2834</v>
      </c>
    </row>
    <row r="2348" s="2" customFormat="1" ht="16.5" customHeight="1">
      <c r="A2348" s="39"/>
      <c r="B2348" s="40"/>
      <c r="C2348" s="230" t="s">
        <v>2835</v>
      </c>
      <c r="D2348" s="230" t="s">
        <v>276</v>
      </c>
      <c r="E2348" s="231" t="s">
        <v>2836</v>
      </c>
      <c r="F2348" s="232" t="s">
        <v>2837</v>
      </c>
      <c r="G2348" s="233" t="s">
        <v>279</v>
      </c>
      <c r="H2348" s="234">
        <v>9.8000000000000007</v>
      </c>
      <c r="I2348" s="235"/>
      <c r="J2348" s="236">
        <f>ROUND(I2348*H2348,2)</f>
        <v>0</v>
      </c>
      <c r="K2348" s="232" t="s">
        <v>280</v>
      </c>
      <c r="L2348" s="45"/>
      <c r="M2348" s="237" t="s">
        <v>1</v>
      </c>
      <c r="N2348" s="238" t="s">
        <v>41</v>
      </c>
      <c r="O2348" s="92"/>
      <c r="P2348" s="239">
        <f>O2348*H2348</f>
        <v>0</v>
      </c>
      <c r="Q2348" s="239">
        <v>0</v>
      </c>
      <c r="R2348" s="239">
        <f>Q2348*H2348</f>
        <v>0</v>
      </c>
      <c r="S2348" s="239">
        <v>0</v>
      </c>
      <c r="T2348" s="240">
        <f>S2348*H2348</f>
        <v>0</v>
      </c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39"/>
      <c r="AE2348" s="39"/>
      <c r="AR2348" s="241" t="s">
        <v>379</v>
      </c>
      <c r="AT2348" s="241" t="s">
        <v>276</v>
      </c>
      <c r="AU2348" s="241" t="s">
        <v>85</v>
      </c>
      <c r="AY2348" s="18" t="s">
        <v>274</v>
      </c>
      <c r="BE2348" s="242">
        <f>IF(N2348="základní",J2348,0)</f>
        <v>0</v>
      </c>
      <c r="BF2348" s="242">
        <f>IF(N2348="snížená",J2348,0)</f>
        <v>0</v>
      </c>
      <c r="BG2348" s="242">
        <f>IF(N2348="zákl. přenesená",J2348,0)</f>
        <v>0</v>
      </c>
      <c r="BH2348" s="242">
        <f>IF(N2348="sníž. přenesená",J2348,0)</f>
        <v>0</v>
      </c>
      <c r="BI2348" s="242">
        <f>IF(N2348="nulová",J2348,0)</f>
        <v>0</v>
      </c>
      <c r="BJ2348" s="18" t="s">
        <v>83</v>
      </c>
      <c r="BK2348" s="242">
        <f>ROUND(I2348*H2348,2)</f>
        <v>0</v>
      </c>
      <c r="BL2348" s="18" t="s">
        <v>379</v>
      </c>
      <c r="BM2348" s="241" t="s">
        <v>2838</v>
      </c>
    </row>
    <row r="2349" s="13" customFormat="1">
      <c r="A2349" s="13"/>
      <c r="B2349" s="243"/>
      <c r="C2349" s="244"/>
      <c r="D2349" s="245" t="s">
        <v>283</v>
      </c>
      <c r="E2349" s="246" t="s">
        <v>1</v>
      </c>
      <c r="F2349" s="247" t="s">
        <v>2839</v>
      </c>
      <c r="G2349" s="244"/>
      <c r="H2349" s="248">
        <v>9.8000000000000007</v>
      </c>
      <c r="I2349" s="249"/>
      <c r="J2349" s="244"/>
      <c r="K2349" s="244"/>
      <c r="L2349" s="250"/>
      <c r="M2349" s="251"/>
      <c r="N2349" s="252"/>
      <c r="O2349" s="252"/>
      <c r="P2349" s="252"/>
      <c r="Q2349" s="252"/>
      <c r="R2349" s="252"/>
      <c r="S2349" s="252"/>
      <c r="T2349" s="25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54" t="s">
        <v>283</v>
      </c>
      <c r="AU2349" s="254" t="s">
        <v>85</v>
      </c>
      <c r="AV2349" s="13" t="s">
        <v>85</v>
      </c>
      <c r="AW2349" s="13" t="s">
        <v>32</v>
      </c>
      <c r="AX2349" s="13" t="s">
        <v>76</v>
      </c>
      <c r="AY2349" s="254" t="s">
        <v>274</v>
      </c>
    </row>
    <row r="2350" s="14" customFormat="1">
      <c r="A2350" s="14"/>
      <c r="B2350" s="255"/>
      <c r="C2350" s="256"/>
      <c r="D2350" s="245" t="s">
        <v>283</v>
      </c>
      <c r="E2350" s="257" t="s">
        <v>1</v>
      </c>
      <c r="F2350" s="258" t="s">
        <v>285</v>
      </c>
      <c r="G2350" s="256"/>
      <c r="H2350" s="259">
        <v>9.8000000000000007</v>
      </c>
      <c r="I2350" s="260"/>
      <c r="J2350" s="256"/>
      <c r="K2350" s="256"/>
      <c r="L2350" s="261"/>
      <c r="M2350" s="262"/>
      <c r="N2350" s="263"/>
      <c r="O2350" s="263"/>
      <c r="P2350" s="263"/>
      <c r="Q2350" s="263"/>
      <c r="R2350" s="263"/>
      <c r="S2350" s="263"/>
      <c r="T2350" s="26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65" t="s">
        <v>283</v>
      </c>
      <c r="AU2350" s="265" t="s">
        <v>85</v>
      </c>
      <c r="AV2350" s="14" t="s">
        <v>106</v>
      </c>
      <c r="AW2350" s="14" t="s">
        <v>32</v>
      </c>
      <c r="AX2350" s="14" t="s">
        <v>76</v>
      </c>
      <c r="AY2350" s="265" t="s">
        <v>274</v>
      </c>
    </row>
    <row r="2351" s="15" customFormat="1">
      <c r="A2351" s="15"/>
      <c r="B2351" s="266"/>
      <c r="C2351" s="267"/>
      <c r="D2351" s="245" t="s">
        <v>283</v>
      </c>
      <c r="E2351" s="268" t="s">
        <v>1</v>
      </c>
      <c r="F2351" s="269" t="s">
        <v>286</v>
      </c>
      <c r="G2351" s="267"/>
      <c r="H2351" s="270">
        <v>9.8000000000000007</v>
      </c>
      <c r="I2351" s="271"/>
      <c r="J2351" s="267"/>
      <c r="K2351" s="267"/>
      <c r="L2351" s="272"/>
      <c r="M2351" s="273"/>
      <c r="N2351" s="274"/>
      <c r="O2351" s="274"/>
      <c r="P2351" s="274"/>
      <c r="Q2351" s="274"/>
      <c r="R2351" s="274"/>
      <c r="S2351" s="274"/>
      <c r="T2351" s="27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76" t="s">
        <v>283</v>
      </c>
      <c r="AU2351" s="276" t="s">
        <v>85</v>
      </c>
      <c r="AV2351" s="15" t="s">
        <v>281</v>
      </c>
      <c r="AW2351" s="15" t="s">
        <v>32</v>
      </c>
      <c r="AX2351" s="15" t="s">
        <v>83</v>
      </c>
      <c r="AY2351" s="276" t="s">
        <v>274</v>
      </c>
    </row>
    <row r="2352" s="2" customFormat="1" ht="24.15" customHeight="1">
      <c r="A2352" s="39"/>
      <c r="B2352" s="40"/>
      <c r="C2352" s="230" t="s">
        <v>2840</v>
      </c>
      <c r="D2352" s="230" t="s">
        <v>276</v>
      </c>
      <c r="E2352" s="231" t="s">
        <v>2841</v>
      </c>
      <c r="F2352" s="232" t="s">
        <v>2842</v>
      </c>
      <c r="G2352" s="233" t="s">
        <v>279</v>
      </c>
      <c r="H2352" s="234">
        <v>9.8000000000000007</v>
      </c>
      <c r="I2352" s="235"/>
      <c r="J2352" s="236">
        <f>ROUND(I2352*H2352,2)</f>
        <v>0</v>
      </c>
      <c r="K2352" s="232" t="s">
        <v>280</v>
      </c>
      <c r="L2352" s="45"/>
      <c r="M2352" s="237" t="s">
        <v>1</v>
      </c>
      <c r="N2352" s="238" t="s">
        <v>41</v>
      </c>
      <c r="O2352" s="92"/>
      <c r="P2352" s="239">
        <f>O2352*H2352</f>
        <v>0</v>
      </c>
      <c r="Q2352" s="239">
        <v>0.00020000000000000001</v>
      </c>
      <c r="R2352" s="239">
        <f>Q2352*H2352</f>
        <v>0.0019600000000000004</v>
      </c>
      <c r="S2352" s="239">
        <v>0</v>
      </c>
      <c r="T2352" s="240">
        <f>S2352*H2352</f>
        <v>0</v>
      </c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R2352" s="241" t="s">
        <v>379</v>
      </c>
      <c r="AT2352" s="241" t="s">
        <v>276</v>
      </c>
      <c r="AU2352" s="241" t="s">
        <v>85</v>
      </c>
      <c r="AY2352" s="18" t="s">
        <v>274</v>
      </c>
      <c r="BE2352" s="242">
        <f>IF(N2352="základní",J2352,0)</f>
        <v>0</v>
      </c>
      <c r="BF2352" s="242">
        <f>IF(N2352="snížená",J2352,0)</f>
        <v>0</v>
      </c>
      <c r="BG2352" s="242">
        <f>IF(N2352="zákl. přenesená",J2352,0)</f>
        <v>0</v>
      </c>
      <c r="BH2352" s="242">
        <f>IF(N2352="sníž. přenesená",J2352,0)</f>
        <v>0</v>
      </c>
      <c r="BI2352" s="242">
        <f>IF(N2352="nulová",J2352,0)</f>
        <v>0</v>
      </c>
      <c r="BJ2352" s="18" t="s">
        <v>83</v>
      </c>
      <c r="BK2352" s="242">
        <f>ROUND(I2352*H2352,2)</f>
        <v>0</v>
      </c>
      <c r="BL2352" s="18" t="s">
        <v>379</v>
      </c>
      <c r="BM2352" s="241" t="s">
        <v>2843</v>
      </c>
    </row>
    <row r="2353" s="2" customFormat="1" ht="24.15" customHeight="1">
      <c r="A2353" s="39"/>
      <c r="B2353" s="40"/>
      <c r="C2353" s="230" t="s">
        <v>2844</v>
      </c>
      <c r="D2353" s="230" t="s">
        <v>276</v>
      </c>
      <c r="E2353" s="231" t="s">
        <v>2845</v>
      </c>
      <c r="F2353" s="232" t="s">
        <v>2846</v>
      </c>
      <c r="G2353" s="233" t="s">
        <v>279</v>
      </c>
      <c r="H2353" s="234">
        <v>9.8000000000000007</v>
      </c>
      <c r="I2353" s="235"/>
      <c r="J2353" s="236">
        <f>ROUND(I2353*H2353,2)</f>
        <v>0</v>
      </c>
      <c r="K2353" s="232" t="s">
        <v>280</v>
      </c>
      <c r="L2353" s="45"/>
      <c r="M2353" s="237" t="s">
        <v>1</v>
      </c>
      <c r="N2353" s="238" t="s">
        <v>41</v>
      </c>
      <c r="O2353" s="92"/>
      <c r="P2353" s="239">
        <f>O2353*H2353</f>
        <v>0</v>
      </c>
      <c r="Q2353" s="239">
        <v>0.00021000000000000001</v>
      </c>
      <c r="R2353" s="239">
        <f>Q2353*H2353</f>
        <v>0.0020580000000000004</v>
      </c>
      <c r="S2353" s="239">
        <v>0</v>
      </c>
      <c r="T2353" s="240">
        <f>S2353*H2353</f>
        <v>0</v>
      </c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R2353" s="241" t="s">
        <v>379</v>
      </c>
      <c r="AT2353" s="241" t="s">
        <v>276</v>
      </c>
      <c r="AU2353" s="241" t="s">
        <v>85</v>
      </c>
      <c r="AY2353" s="18" t="s">
        <v>274</v>
      </c>
      <c r="BE2353" s="242">
        <f>IF(N2353="základní",J2353,0)</f>
        <v>0</v>
      </c>
      <c r="BF2353" s="242">
        <f>IF(N2353="snížená",J2353,0)</f>
        <v>0</v>
      </c>
      <c r="BG2353" s="242">
        <f>IF(N2353="zákl. přenesená",J2353,0)</f>
        <v>0</v>
      </c>
      <c r="BH2353" s="242">
        <f>IF(N2353="sníž. přenesená",J2353,0)</f>
        <v>0</v>
      </c>
      <c r="BI2353" s="242">
        <f>IF(N2353="nulová",J2353,0)</f>
        <v>0</v>
      </c>
      <c r="BJ2353" s="18" t="s">
        <v>83</v>
      </c>
      <c r="BK2353" s="242">
        <f>ROUND(I2353*H2353,2)</f>
        <v>0</v>
      </c>
      <c r="BL2353" s="18" t="s">
        <v>379</v>
      </c>
      <c r="BM2353" s="241" t="s">
        <v>2847</v>
      </c>
    </row>
    <row r="2354" s="2" customFormat="1" ht="21.75" customHeight="1">
      <c r="A2354" s="39"/>
      <c r="B2354" s="40"/>
      <c r="C2354" s="230" t="s">
        <v>2848</v>
      </c>
      <c r="D2354" s="230" t="s">
        <v>276</v>
      </c>
      <c r="E2354" s="231" t="s">
        <v>2849</v>
      </c>
      <c r="F2354" s="232" t="s">
        <v>2850</v>
      </c>
      <c r="G2354" s="233" t="s">
        <v>279</v>
      </c>
      <c r="H2354" s="234">
        <v>5.8799999999999999</v>
      </c>
      <c r="I2354" s="235"/>
      <c r="J2354" s="236">
        <f>ROUND(I2354*H2354,2)</f>
        <v>0</v>
      </c>
      <c r="K2354" s="232" t="s">
        <v>280</v>
      </c>
      <c r="L2354" s="45"/>
      <c r="M2354" s="237" t="s">
        <v>1</v>
      </c>
      <c r="N2354" s="238" t="s">
        <v>41</v>
      </c>
      <c r="O2354" s="92"/>
      <c r="P2354" s="239">
        <f>O2354*H2354</f>
        <v>0</v>
      </c>
      <c r="Q2354" s="239">
        <v>0</v>
      </c>
      <c r="R2354" s="239">
        <f>Q2354*H2354</f>
        <v>0</v>
      </c>
      <c r="S2354" s="239">
        <v>0</v>
      </c>
      <c r="T2354" s="240">
        <f>S2354*H2354</f>
        <v>0</v>
      </c>
      <c r="U2354" s="39"/>
      <c r="V2354" s="39"/>
      <c r="W2354" s="39"/>
      <c r="X2354" s="39"/>
      <c r="Y2354" s="39"/>
      <c r="Z2354" s="39"/>
      <c r="AA2354" s="39"/>
      <c r="AB2354" s="39"/>
      <c r="AC2354" s="39"/>
      <c r="AD2354" s="39"/>
      <c r="AE2354" s="39"/>
      <c r="AR2354" s="241" t="s">
        <v>379</v>
      </c>
      <c r="AT2354" s="241" t="s">
        <v>276</v>
      </c>
      <c r="AU2354" s="241" t="s">
        <v>85</v>
      </c>
      <c r="AY2354" s="18" t="s">
        <v>274</v>
      </c>
      <c r="BE2354" s="242">
        <f>IF(N2354="základní",J2354,0)</f>
        <v>0</v>
      </c>
      <c r="BF2354" s="242">
        <f>IF(N2354="snížená",J2354,0)</f>
        <v>0</v>
      </c>
      <c r="BG2354" s="242">
        <f>IF(N2354="zákl. přenesená",J2354,0)</f>
        <v>0</v>
      </c>
      <c r="BH2354" s="242">
        <f>IF(N2354="sníž. přenesená",J2354,0)</f>
        <v>0</v>
      </c>
      <c r="BI2354" s="242">
        <f>IF(N2354="nulová",J2354,0)</f>
        <v>0</v>
      </c>
      <c r="BJ2354" s="18" t="s">
        <v>83</v>
      </c>
      <c r="BK2354" s="242">
        <f>ROUND(I2354*H2354,2)</f>
        <v>0</v>
      </c>
      <c r="BL2354" s="18" t="s">
        <v>379</v>
      </c>
      <c r="BM2354" s="241" t="s">
        <v>2851</v>
      </c>
    </row>
    <row r="2355" s="13" customFormat="1">
      <c r="A2355" s="13"/>
      <c r="B2355" s="243"/>
      <c r="C2355" s="244"/>
      <c r="D2355" s="245" t="s">
        <v>283</v>
      </c>
      <c r="E2355" s="246" t="s">
        <v>1</v>
      </c>
      <c r="F2355" s="247" t="s">
        <v>2852</v>
      </c>
      <c r="G2355" s="244"/>
      <c r="H2355" s="248">
        <v>5.8799999999999999</v>
      </c>
      <c r="I2355" s="249"/>
      <c r="J2355" s="244"/>
      <c r="K2355" s="244"/>
      <c r="L2355" s="250"/>
      <c r="M2355" s="251"/>
      <c r="N2355" s="252"/>
      <c r="O2355" s="252"/>
      <c r="P2355" s="252"/>
      <c r="Q2355" s="252"/>
      <c r="R2355" s="252"/>
      <c r="S2355" s="252"/>
      <c r="T2355" s="25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4" t="s">
        <v>283</v>
      </c>
      <c r="AU2355" s="254" t="s">
        <v>85</v>
      </c>
      <c r="AV2355" s="13" t="s">
        <v>85</v>
      </c>
      <c r="AW2355" s="13" t="s">
        <v>32</v>
      </c>
      <c r="AX2355" s="13" t="s">
        <v>76</v>
      </c>
      <c r="AY2355" s="254" t="s">
        <v>274</v>
      </c>
    </row>
    <row r="2356" s="14" customFormat="1">
      <c r="A2356" s="14"/>
      <c r="B2356" s="255"/>
      <c r="C2356" s="256"/>
      <c r="D2356" s="245" t="s">
        <v>283</v>
      </c>
      <c r="E2356" s="257" t="s">
        <v>1</v>
      </c>
      <c r="F2356" s="258" t="s">
        <v>285</v>
      </c>
      <c r="G2356" s="256"/>
      <c r="H2356" s="259">
        <v>5.8799999999999999</v>
      </c>
      <c r="I2356" s="260"/>
      <c r="J2356" s="256"/>
      <c r="K2356" s="256"/>
      <c r="L2356" s="261"/>
      <c r="M2356" s="262"/>
      <c r="N2356" s="263"/>
      <c r="O2356" s="263"/>
      <c r="P2356" s="263"/>
      <c r="Q2356" s="263"/>
      <c r="R2356" s="263"/>
      <c r="S2356" s="263"/>
      <c r="T2356" s="26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5" t="s">
        <v>283</v>
      </c>
      <c r="AU2356" s="265" t="s">
        <v>85</v>
      </c>
      <c r="AV2356" s="14" t="s">
        <v>106</v>
      </c>
      <c r="AW2356" s="14" t="s">
        <v>32</v>
      </c>
      <c r="AX2356" s="14" t="s">
        <v>76</v>
      </c>
      <c r="AY2356" s="265" t="s">
        <v>274</v>
      </c>
    </row>
    <row r="2357" s="15" customFormat="1">
      <c r="A2357" s="15"/>
      <c r="B2357" s="266"/>
      <c r="C2357" s="267"/>
      <c r="D2357" s="245" t="s">
        <v>283</v>
      </c>
      <c r="E2357" s="268" t="s">
        <v>1</v>
      </c>
      <c r="F2357" s="269" t="s">
        <v>286</v>
      </c>
      <c r="G2357" s="267"/>
      <c r="H2357" s="270">
        <v>5.8799999999999999</v>
      </c>
      <c r="I2357" s="271"/>
      <c r="J2357" s="267"/>
      <c r="K2357" s="267"/>
      <c r="L2357" s="272"/>
      <c r="M2357" s="273"/>
      <c r="N2357" s="274"/>
      <c r="O2357" s="274"/>
      <c r="P2357" s="274"/>
      <c r="Q2357" s="274"/>
      <c r="R2357" s="274"/>
      <c r="S2357" s="274"/>
      <c r="T2357" s="27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76" t="s">
        <v>283</v>
      </c>
      <c r="AU2357" s="276" t="s">
        <v>85</v>
      </c>
      <c r="AV2357" s="15" t="s">
        <v>281</v>
      </c>
      <c r="AW2357" s="15" t="s">
        <v>32</v>
      </c>
      <c r="AX2357" s="15" t="s">
        <v>83</v>
      </c>
      <c r="AY2357" s="276" t="s">
        <v>274</v>
      </c>
    </row>
    <row r="2358" s="2" customFormat="1" ht="24.15" customHeight="1">
      <c r="A2358" s="39"/>
      <c r="B2358" s="40"/>
      <c r="C2358" s="230" t="s">
        <v>2853</v>
      </c>
      <c r="D2358" s="230" t="s">
        <v>276</v>
      </c>
      <c r="E2358" s="231" t="s">
        <v>2854</v>
      </c>
      <c r="F2358" s="232" t="s">
        <v>2855</v>
      </c>
      <c r="G2358" s="233" t="s">
        <v>279</v>
      </c>
      <c r="H2358" s="234">
        <v>5.8799999999999999</v>
      </c>
      <c r="I2358" s="235"/>
      <c r="J2358" s="236">
        <f>ROUND(I2358*H2358,2)</f>
        <v>0</v>
      </c>
      <c r="K2358" s="232" t="s">
        <v>280</v>
      </c>
      <c r="L2358" s="45"/>
      <c r="M2358" s="237" t="s">
        <v>1</v>
      </c>
      <c r="N2358" s="238" t="s">
        <v>41</v>
      </c>
      <c r="O2358" s="92"/>
      <c r="P2358" s="239">
        <f>O2358*H2358</f>
        <v>0</v>
      </c>
      <c r="Q2358" s="239">
        <v>0.00017000000000000001</v>
      </c>
      <c r="R2358" s="239">
        <f>Q2358*H2358</f>
        <v>0.00099960000000000001</v>
      </c>
      <c r="S2358" s="239">
        <v>0</v>
      </c>
      <c r="T2358" s="240">
        <f>S2358*H2358</f>
        <v>0</v>
      </c>
      <c r="U2358" s="39"/>
      <c r="V2358" s="39"/>
      <c r="W2358" s="39"/>
      <c r="X2358" s="39"/>
      <c r="Y2358" s="39"/>
      <c r="Z2358" s="39"/>
      <c r="AA2358" s="39"/>
      <c r="AB2358" s="39"/>
      <c r="AC2358" s="39"/>
      <c r="AD2358" s="39"/>
      <c r="AE2358" s="39"/>
      <c r="AR2358" s="241" t="s">
        <v>379</v>
      </c>
      <c r="AT2358" s="241" t="s">
        <v>276</v>
      </c>
      <c r="AU2358" s="241" t="s">
        <v>85</v>
      </c>
      <c r="AY2358" s="18" t="s">
        <v>274</v>
      </c>
      <c r="BE2358" s="242">
        <f>IF(N2358="základní",J2358,0)</f>
        <v>0</v>
      </c>
      <c r="BF2358" s="242">
        <f>IF(N2358="snížená",J2358,0)</f>
        <v>0</v>
      </c>
      <c r="BG2358" s="242">
        <f>IF(N2358="zákl. přenesená",J2358,0)</f>
        <v>0</v>
      </c>
      <c r="BH2358" s="242">
        <f>IF(N2358="sníž. přenesená",J2358,0)</f>
        <v>0</v>
      </c>
      <c r="BI2358" s="242">
        <f>IF(N2358="nulová",J2358,0)</f>
        <v>0</v>
      </c>
      <c r="BJ2358" s="18" t="s">
        <v>83</v>
      </c>
      <c r="BK2358" s="242">
        <f>ROUND(I2358*H2358,2)</f>
        <v>0</v>
      </c>
      <c r="BL2358" s="18" t="s">
        <v>379</v>
      </c>
      <c r="BM2358" s="241" t="s">
        <v>2856</v>
      </c>
    </row>
    <row r="2359" s="2" customFormat="1" ht="21.75" customHeight="1">
      <c r="A2359" s="39"/>
      <c r="B2359" s="40"/>
      <c r="C2359" s="230" t="s">
        <v>2857</v>
      </c>
      <c r="D2359" s="230" t="s">
        <v>276</v>
      </c>
      <c r="E2359" s="231" t="s">
        <v>2858</v>
      </c>
      <c r="F2359" s="232" t="s">
        <v>2859</v>
      </c>
      <c r="G2359" s="233" t="s">
        <v>279</v>
      </c>
      <c r="H2359" s="234">
        <v>5.8799999999999999</v>
      </c>
      <c r="I2359" s="235"/>
      <c r="J2359" s="236">
        <f>ROUND(I2359*H2359,2)</f>
        <v>0</v>
      </c>
      <c r="K2359" s="232" t="s">
        <v>280</v>
      </c>
      <c r="L2359" s="45"/>
      <c r="M2359" s="237" t="s">
        <v>1</v>
      </c>
      <c r="N2359" s="238" t="s">
        <v>41</v>
      </c>
      <c r="O2359" s="92"/>
      <c r="P2359" s="239">
        <f>O2359*H2359</f>
        <v>0</v>
      </c>
      <c r="Q2359" s="239">
        <v>0.00019000000000000001</v>
      </c>
      <c r="R2359" s="239">
        <f>Q2359*H2359</f>
        <v>0.0011172000000000001</v>
      </c>
      <c r="S2359" s="239">
        <v>0</v>
      </c>
      <c r="T2359" s="240">
        <f>S2359*H2359</f>
        <v>0</v>
      </c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R2359" s="241" t="s">
        <v>379</v>
      </c>
      <c r="AT2359" s="241" t="s">
        <v>276</v>
      </c>
      <c r="AU2359" s="241" t="s">
        <v>85</v>
      </c>
      <c r="AY2359" s="18" t="s">
        <v>274</v>
      </c>
      <c r="BE2359" s="242">
        <f>IF(N2359="základní",J2359,0)</f>
        <v>0</v>
      </c>
      <c r="BF2359" s="242">
        <f>IF(N2359="snížená",J2359,0)</f>
        <v>0</v>
      </c>
      <c r="BG2359" s="242">
        <f>IF(N2359="zákl. přenesená",J2359,0)</f>
        <v>0</v>
      </c>
      <c r="BH2359" s="242">
        <f>IF(N2359="sníž. přenesená",J2359,0)</f>
        <v>0</v>
      </c>
      <c r="BI2359" s="242">
        <f>IF(N2359="nulová",J2359,0)</f>
        <v>0</v>
      </c>
      <c r="BJ2359" s="18" t="s">
        <v>83</v>
      </c>
      <c r="BK2359" s="242">
        <f>ROUND(I2359*H2359,2)</f>
        <v>0</v>
      </c>
      <c r="BL2359" s="18" t="s">
        <v>379</v>
      </c>
      <c r="BM2359" s="241" t="s">
        <v>2860</v>
      </c>
    </row>
    <row r="2360" s="12" customFormat="1" ht="22.8" customHeight="1">
      <c r="A2360" s="12"/>
      <c r="B2360" s="214"/>
      <c r="C2360" s="215"/>
      <c r="D2360" s="216" t="s">
        <v>75</v>
      </c>
      <c r="E2360" s="228" t="s">
        <v>2861</v>
      </c>
      <c r="F2360" s="228" t="s">
        <v>2862</v>
      </c>
      <c r="G2360" s="215"/>
      <c r="H2360" s="215"/>
      <c r="I2360" s="218"/>
      <c r="J2360" s="229">
        <f>BK2360</f>
        <v>0</v>
      </c>
      <c r="K2360" s="215"/>
      <c r="L2360" s="220"/>
      <c r="M2360" s="221"/>
      <c r="N2360" s="222"/>
      <c r="O2360" s="222"/>
      <c r="P2360" s="223">
        <f>SUM(P2361:P2377)</f>
        <v>0</v>
      </c>
      <c r="Q2360" s="222"/>
      <c r="R2360" s="223">
        <f>SUM(R2361:R2377)</f>
        <v>2.1734929999999997</v>
      </c>
      <c r="S2360" s="222"/>
      <c r="T2360" s="224">
        <f>SUM(T2361:T2377)</f>
        <v>0.55249499999999996</v>
      </c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R2360" s="225" t="s">
        <v>85</v>
      </c>
      <c r="AT2360" s="226" t="s">
        <v>75</v>
      </c>
      <c r="AU2360" s="226" t="s">
        <v>83</v>
      </c>
      <c r="AY2360" s="225" t="s">
        <v>274</v>
      </c>
      <c r="BK2360" s="227">
        <f>SUM(BK2361:BK2377)</f>
        <v>0</v>
      </c>
    </row>
    <row r="2361" s="2" customFormat="1" ht="24.15" customHeight="1">
      <c r="A2361" s="39"/>
      <c r="B2361" s="40"/>
      <c r="C2361" s="230" t="s">
        <v>2863</v>
      </c>
      <c r="D2361" s="230" t="s">
        <v>276</v>
      </c>
      <c r="E2361" s="231" t="s">
        <v>2864</v>
      </c>
      <c r="F2361" s="232" t="s">
        <v>2865</v>
      </c>
      <c r="G2361" s="233" t="s">
        <v>279</v>
      </c>
      <c r="H2361" s="234">
        <v>4435.6999999999998</v>
      </c>
      <c r="I2361" s="235"/>
      <c r="J2361" s="236">
        <f>ROUND(I2361*H2361,2)</f>
        <v>0</v>
      </c>
      <c r="K2361" s="232" t="s">
        <v>280</v>
      </c>
      <c r="L2361" s="45"/>
      <c r="M2361" s="237" t="s">
        <v>1</v>
      </c>
      <c r="N2361" s="238" t="s">
        <v>41</v>
      </c>
      <c r="O2361" s="92"/>
      <c r="P2361" s="239">
        <f>O2361*H2361</f>
        <v>0</v>
      </c>
      <c r="Q2361" s="239">
        <v>0</v>
      </c>
      <c r="R2361" s="239">
        <f>Q2361*H2361</f>
        <v>0</v>
      </c>
      <c r="S2361" s="239">
        <v>0</v>
      </c>
      <c r="T2361" s="240">
        <f>S2361*H2361</f>
        <v>0</v>
      </c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R2361" s="241" t="s">
        <v>379</v>
      </c>
      <c r="AT2361" s="241" t="s">
        <v>276</v>
      </c>
      <c r="AU2361" s="241" t="s">
        <v>85</v>
      </c>
      <c r="AY2361" s="18" t="s">
        <v>274</v>
      </c>
      <c r="BE2361" s="242">
        <f>IF(N2361="základní",J2361,0)</f>
        <v>0</v>
      </c>
      <c r="BF2361" s="242">
        <f>IF(N2361="snížená",J2361,0)</f>
        <v>0</v>
      </c>
      <c r="BG2361" s="242">
        <f>IF(N2361="zákl. přenesená",J2361,0)</f>
        <v>0</v>
      </c>
      <c r="BH2361" s="242">
        <f>IF(N2361="sníž. přenesená",J2361,0)</f>
        <v>0</v>
      </c>
      <c r="BI2361" s="242">
        <f>IF(N2361="nulová",J2361,0)</f>
        <v>0</v>
      </c>
      <c r="BJ2361" s="18" t="s">
        <v>83</v>
      </c>
      <c r="BK2361" s="242">
        <f>ROUND(I2361*H2361,2)</f>
        <v>0</v>
      </c>
      <c r="BL2361" s="18" t="s">
        <v>379</v>
      </c>
      <c r="BM2361" s="241" t="s">
        <v>2866</v>
      </c>
    </row>
    <row r="2362" s="13" customFormat="1">
      <c r="A2362" s="13"/>
      <c r="B2362" s="243"/>
      <c r="C2362" s="244"/>
      <c r="D2362" s="245" t="s">
        <v>283</v>
      </c>
      <c r="E2362" s="246" t="s">
        <v>1</v>
      </c>
      <c r="F2362" s="247" t="s">
        <v>2867</v>
      </c>
      <c r="G2362" s="244"/>
      <c r="H2362" s="248">
        <v>3523.8000000000002</v>
      </c>
      <c r="I2362" s="249"/>
      <c r="J2362" s="244"/>
      <c r="K2362" s="244"/>
      <c r="L2362" s="250"/>
      <c r="M2362" s="251"/>
      <c r="N2362" s="252"/>
      <c r="O2362" s="252"/>
      <c r="P2362" s="252"/>
      <c r="Q2362" s="252"/>
      <c r="R2362" s="252"/>
      <c r="S2362" s="252"/>
      <c r="T2362" s="25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4" t="s">
        <v>283</v>
      </c>
      <c r="AU2362" s="254" t="s">
        <v>85</v>
      </c>
      <c r="AV2362" s="13" t="s">
        <v>85</v>
      </c>
      <c r="AW2362" s="13" t="s">
        <v>32</v>
      </c>
      <c r="AX2362" s="13" t="s">
        <v>76</v>
      </c>
      <c r="AY2362" s="254" t="s">
        <v>274</v>
      </c>
    </row>
    <row r="2363" s="13" customFormat="1">
      <c r="A2363" s="13"/>
      <c r="B2363" s="243"/>
      <c r="C2363" s="244"/>
      <c r="D2363" s="245" t="s">
        <v>283</v>
      </c>
      <c r="E2363" s="246" t="s">
        <v>1</v>
      </c>
      <c r="F2363" s="247" t="s">
        <v>2868</v>
      </c>
      <c r="G2363" s="244"/>
      <c r="H2363" s="248">
        <v>159.5</v>
      </c>
      <c r="I2363" s="249"/>
      <c r="J2363" s="244"/>
      <c r="K2363" s="244"/>
      <c r="L2363" s="250"/>
      <c r="M2363" s="251"/>
      <c r="N2363" s="252"/>
      <c r="O2363" s="252"/>
      <c r="P2363" s="252"/>
      <c r="Q2363" s="252"/>
      <c r="R2363" s="252"/>
      <c r="S2363" s="252"/>
      <c r="T2363" s="25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4" t="s">
        <v>283</v>
      </c>
      <c r="AU2363" s="254" t="s">
        <v>85</v>
      </c>
      <c r="AV2363" s="13" t="s">
        <v>85</v>
      </c>
      <c r="AW2363" s="13" t="s">
        <v>32</v>
      </c>
      <c r="AX2363" s="13" t="s">
        <v>76</v>
      </c>
      <c r="AY2363" s="254" t="s">
        <v>274</v>
      </c>
    </row>
    <row r="2364" s="13" customFormat="1">
      <c r="A2364" s="13"/>
      <c r="B2364" s="243"/>
      <c r="C2364" s="244"/>
      <c r="D2364" s="245" t="s">
        <v>283</v>
      </c>
      <c r="E2364" s="246" t="s">
        <v>1</v>
      </c>
      <c r="F2364" s="247" t="s">
        <v>2869</v>
      </c>
      <c r="G2364" s="244"/>
      <c r="H2364" s="248">
        <v>752.39999999999998</v>
      </c>
      <c r="I2364" s="249"/>
      <c r="J2364" s="244"/>
      <c r="K2364" s="244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4" t="s">
        <v>283</v>
      </c>
      <c r="AU2364" s="254" t="s">
        <v>85</v>
      </c>
      <c r="AV2364" s="13" t="s">
        <v>85</v>
      </c>
      <c r="AW2364" s="13" t="s">
        <v>32</v>
      </c>
      <c r="AX2364" s="13" t="s">
        <v>76</v>
      </c>
      <c r="AY2364" s="254" t="s">
        <v>274</v>
      </c>
    </row>
    <row r="2365" s="14" customFormat="1">
      <c r="A2365" s="14"/>
      <c r="B2365" s="255"/>
      <c r="C2365" s="256"/>
      <c r="D2365" s="245" t="s">
        <v>283</v>
      </c>
      <c r="E2365" s="257" t="s">
        <v>1</v>
      </c>
      <c r="F2365" s="258" t="s">
        <v>285</v>
      </c>
      <c r="G2365" s="256"/>
      <c r="H2365" s="259">
        <v>4435.6999999999998</v>
      </c>
      <c r="I2365" s="260"/>
      <c r="J2365" s="256"/>
      <c r="K2365" s="256"/>
      <c r="L2365" s="261"/>
      <c r="M2365" s="262"/>
      <c r="N2365" s="263"/>
      <c r="O2365" s="263"/>
      <c r="P2365" s="263"/>
      <c r="Q2365" s="263"/>
      <c r="R2365" s="263"/>
      <c r="S2365" s="263"/>
      <c r="T2365" s="26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5" t="s">
        <v>283</v>
      </c>
      <c r="AU2365" s="265" t="s">
        <v>85</v>
      </c>
      <c r="AV2365" s="14" t="s">
        <v>106</v>
      </c>
      <c r="AW2365" s="14" t="s">
        <v>32</v>
      </c>
      <c r="AX2365" s="14" t="s">
        <v>76</v>
      </c>
      <c r="AY2365" s="265" t="s">
        <v>274</v>
      </c>
    </row>
    <row r="2366" s="15" customFormat="1">
      <c r="A2366" s="15"/>
      <c r="B2366" s="266"/>
      <c r="C2366" s="267"/>
      <c r="D2366" s="245" t="s">
        <v>283</v>
      </c>
      <c r="E2366" s="268" t="s">
        <v>190</v>
      </c>
      <c r="F2366" s="269" t="s">
        <v>286</v>
      </c>
      <c r="G2366" s="267"/>
      <c r="H2366" s="270">
        <v>4435.6999999999998</v>
      </c>
      <c r="I2366" s="271"/>
      <c r="J2366" s="267"/>
      <c r="K2366" s="267"/>
      <c r="L2366" s="272"/>
      <c r="M2366" s="273"/>
      <c r="N2366" s="274"/>
      <c r="O2366" s="274"/>
      <c r="P2366" s="274"/>
      <c r="Q2366" s="274"/>
      <c r="R2366" s="274"/>
      <c r="S2366" s="274"/>
      <c r="T2366" s="27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T2366" s="276" t="s">
        <v>283</v>
      </c>
      <c r="AU2366" s="276" t="s">
        <v>85</v>
      </c>
      <c r="AV2366" s="15" t="s">
        <v>281</v>
      </c>
      <c r="AW2366" s="15" t="s">
        <v>32</v>
      </c>
      <c r="AX2366" s="15" t="s">
        <v>83</v>
      </c>
      <c r="AY2366" s="276" t="s">
        <v>274</v>
      </c>
    </row>
    <row r="2367" s="2" customFormat="1" ht="24.15" customHeight="1">
      <c r="A2367" s="39"/>
      <c r="B2367" s="40"/>
      <c r="C2367" s="230" t="s">
        <v>2870</v>
      </c>
      <c r="D2367" s="230" t="s">
        <v>276</v>
      </c>
      <c r="E2367" s="231" t="s">
        <v>2871</v>
      </c>
      <c r="F2367" s="232" t="s">
        <v>2872</v>
      </c>
      <c r="G2367" s="233" t="s">
        <v>279</v>
      </c>
      <c r="H2367" s="234">
        <v>3683.3000000000002</v>
      </c>
      <c r="I2367" s="235"/>
      <c r="J2367" s="236">
        <f>ROUND(I2367*H2367,2)</f>
        <v>0</v>
      </c>
      <c r="K2367" s="232" t="s">
        <v>280</v>
      </c>
      <c r="L2367" s="45"/>
      <c r="M2367" s="237" t="s">
        <v>1</v>
      </c>
      <c r="N2367" s="238" t="s">
        <v>41</v>
      </c>
      <c r="O2367" s="92"/>
      <c r="P2367" s="239">
        <f>O2367*H2367</f>
        <v>0</v>
      </c>
      <c r="Q2367" s="239">
        <v>0</v>
      </c>
      <c r="R2367" s="239">
        <f>Q2367*H2367</f>
        <v>0</v>
      </c>
      <c r="S2367" s="239">
        <v>0.00014999999999999999</v>
      </c>
      <c r="T2367" s="240">
        <f>S2367*H2367</f>
        <v>0.55249499999999996</v>
      </c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R2367" s="241" t="s">
        <v>379</v>
      </c>
      <c r="AT2367" s="241" t="s">
        <v>276</v>
      </c>
      <c r="AU2367" s="241" t="s">
        <v>85</v>
      </c>
      <c r="AY2367" s="18" t="s">
        <v>274</v>
      </c>
      <c r="BE2367" s="242">
        <f>IF(N2367="základní",J2367,0)</f>
        <v>0</v>
      </c>
      <c r="BF2367" s="242">
        <f>IF(N2367="snížená",J2367,0)</f>
        <v>0</v>
      </c>
      <c r="BG2367" s="242">
        <f>IF(N2367="zákl. přenesená",J2367,0)</f>
        <v>0</v>
      </c>
      <c r="BH2367" s="242">
        <f>IF(N2367="sníž. přenesená",J2367,0)</f>
        <v>0</v>
      </c>
      <c r="BI2367" s="242">
        <f>IF(N2367="nulová",J2367,0)</f>
        <v>0</v>
      </c>
      <c r="BJ2367" s="18" t="s">
        <v>83</v>
      </c>
      <c r="BK2367" s="242">
        <f>ROUND(I2367*H2367,2)</f>
        <v>0</v>
      </c>
      <c r="BL2367" s="18" t="s">
        <v>379</v>
      </c>
      <c r="BM2367" s="241" t="s">
        <v>2873</v>
      </c>
    </row>
    <row r="2368" s="13" customFormat="1">
      <c r="A2368" s="13"/>
      <c r="B2368" s="243"/>
      <c r="C2368" s="244"/>
      <c r="D2368" s="245" t="s">
        <v>283</v>
      </c>
      <c r="E2368" s="246" t="s">
        <v>1</v>
      </c>
      <c r="F2368" s="247" t="s">
        <v>2867</v>
      </c>
      <c r="G2368" s="244"/>
      <c r="H2368" s="248">
        <v>3523.8000000000002</v>
      </c>
      <c r="I2368" s="249"/>
      <c r="J2368" s="244"/>
      <c r="K2368" s="244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54" t="s">
        <v>283</v>
      </c>
      <c r="AU2368" s="254" t="s">
        <v>85</v>
      </c>
      <c r="AV2368" s="13" t="s">
        <v>85</v>
      </c>
      <c r="AW2368" s="13" t="s">
        <v>32</v>
      </c>
      <c r="AX2368" s="13" t="s">
        <v>76</v>
      </c>
      <c r="AY2368" s="254" t="s">
        <v>274</v>
      </c>
    </row>
    <row r="2369" s="13" customFormat="1">
      <c r="A2369" s="13"/>
      <c r="B2369" s="243"/>
      <c r="C2369" s="244"/>
      <c r="D2369" s="245" t="s">
        <v>283</v>
      </c>
      <c r="E2369" s="246" t="s">
        <v>1</v>
      </c>
      <c r="F2369" s="247" t="s">
        <v>2868</v>
      </c>
      <c r="G2369" s="244"/>
      <c r="H2369" s="248">
        <v>159.5</v>
      </c>
      <c r="I2369" s="249"/>
      <c r="J2369" s="244"/>
      <c r="K2369" s="244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4" t="s">
        <v>283</v>
      </c>
      <c r="AU2369" s="254" t="s">
        <v>85</v>
      </c>
      <c r="AV2369" s="13" t="s">
        <v>85</v>
      </c>
      <c r="AW2369" s="13" t="s">
        <v>32</v>
      </c>
      <c r="AX2369" s="13" t="s">
        <v>76</v>
      </c>
      <c r="AY2369" s="254" t="s">
        <v>274</v>
      </c>
    </row>
    <row r="2370" s="14" customFormat="1">
      <c r="A2370" s="14"/>
      <c r="B2370" s="255"/>
      <c r="C2370" s="256"/>
      <c r="D2370" s="245" t="s">
        <v>283</v>
      </c>
      <c r="E2370" s="257" t="s">
        <v>1</v>
      </c>
      <c r="F2370" s="258" t="s">
        <v>285</v>
      </c>
      <c r="G2370" s="256"/>
      <c r="H2370" s="259">
        <v>3683.3000000000002</v>
      </c>
      <c r="I2370" s="260"/>
      <c r="J2370" s="256"/>
      <c r="K2370" s="256"/>
      <c r="L2370" s="261"/>
      <c r="M2370" s="262"/>
      <c r="N2370" s="263"/>
      <c r="O2370" s="263"/>
      <c r="P2370" s="263"/>
      <c r="Q2370" s="263"/>
      <c r="R2370" s="263"/>
      <c r="S2370" s="263"/>
      <c r="T2370" s="26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65" t="s">
        <v>283</v>
      </c>
      <c r="AU2370" s="265" t="s">
        <v>85</v>
      </c>
      <c r="AV2370" s="14" t="s">
        <v>106</v>
      </c>
      <c r="AW2370" s="14" t="s">
        <v>32</v>
      </c>
      <c r="AX2370" s="14" t="s">
        <v>76</v>
      </c>
      <c r="AY2370" s="265" t="s">
        <v>274</v>
      </c>
    </row>
    <row r="2371" s="15" customFormat="1">
      <c r="A2371" s="15"/>
      <c r="B2371" s="266"/>
      <c r="C2371" s="267"/>
      <c r="D2371" s="245" t="s">
        <v>283</v>
      </c>
      <c r="E2371" s="268" t="s">
        <v>1</v>
      </c>
      <c r="F2371" s="269" t="s">
        <v>286</v>
      </c>
      <c r="G2371" s="267"/>
      <c r="H2371" s="270">
        <v>3683.3000000000002</v>
      </c>
      <c r="I2371" s="271"/>
      <c r="J2371" s="267"/>
      <c r="K2371" s="267"/>
      <c r="L2371" s="272"/>
      <c r="M2371" s="273"/>
      <c r="N2371" s="274"/>
      <c r="O2371" s="274"/>
      <c r="P2371" s="274"/>
      <c r="Q2371" s="274"/>
      <c r="R2371" s="274"/>
      <c r="S2371" s="274"/>
      <c r="T2371" s="27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T2371" s="276" t="s">
        <v>283</v>
      </c>
      <c r="AU2371" s="276" t="s">
        <v>85</v>
      </c>
      <c r="AV2371" s="15" t="s">
        <v>281</v>
      </c>
      <c r="AW2371" s="15" t="s">
        <v>32</v>
      </c>
      <c r="AX2371" s="15" t="s">
        <v>83</v>
      </c>
      <c r="AY2371" s="276" t="s">
        <v>274</v>
      </c>
    </row>
    <row r="2372" s="2" customFormat="1" ht="24.15" customHeight="1">
      <c r="A2372" s="39"/>
      <c r="B2372" s="40"/>
      <c r="C2372" s="230" t="s">
        <v>2874</v>
      </c>
      <c r="D2372" s="230" t="s">
        <v>276</v>
      </c>
      <c r="E2372" s="231" t="s">
        <v>2875</v>
      </c>
      <c r="F2372" s="232" t="s">
        <v>2876</v>
      </c>
      <c r="G2372" s="233" t="s">
        <v>279</v>
      </c>
      <c r="H2372" s="234">
        <v>4435.6999999999998</v>
      </c>
      <c r="I2372" s="235"/>
      <c r="J2372" s="236">
        <f>ROUND(I2372*H2372,2)</f>
        <v>0</v>
      </c>
      <c r="K2372" s="232" t="s">
        <v>280</v>
      </c>
      <c r="L2372" s="45"/>
      <c r="M2372" s="237" t="s">
        <v>1</v>
      </c>
      <c r="N2372" s="238" t="s">
        <v>41</v>
      </c>
      <c r="O2372" s="92"/>
      <c r="P2372" s="239">
        <f>O2372*H2372</f>
        <v>0</v>
      </c>
      <c r="Q2372" s="239">
        <v>0.00020000000000000001</v>
      </c>
      <c r="R2372" s="239">
        <f>Q2372*H2372</f>
        <v>0.88714000000000004</v>
      </c>
      <c r="S2372" s="239">
        <v>0</v>
      </c>
      <c r="T2372" s="240">
        <f>S2372*H2372</f>
        <v>0</v>
      </c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39"/>
      <c r="AE2372" s="39"/>
      <c r="AR2372" s="241" t="s">
        <v>379</v>
      </c>
      <c r="AT2372" s="241" t="s">
        <v>276</v>
      </c>
      <c r="AU2372" s="241" t="s">
        <v>85</v>
      </c>
      <c r="AY2372" s="18" t="s">
        <v>274</v>
      </c>
      <c r="BE2372" s="242">
        <f>IF(N2372="základní",J2372,0)</f>
        <v>0</v>
      </c>
      <c r="BF2372" s="242">
        <f>IF(N2372="snížená",J2372,0)</f>
        <v>0</v>
      </c>
      <c r="BG2372" s="242">
        <f>IF(N2372="zákl. přenesená",J2372,0)</f>
        <v>0</v>
      </c>
      <c r="BH2372" s="242">
        <f>IF(N2372="sníž. přenesená",J2372,0)</f>
        <v>0</v>
      </c>
      <c r="BI2372" s="242">
        <f>IF(N2372="nulová",J2372,0)</f>
        <v>0</v>
      </c>
      <c r="BJ2372" s="18" t="s">
        <v>83</v>
      </c>
      <c r="BK2372" s="242">
        <f>ROUND(I2372*H2372,2)</f>
        <v>0</v>
      </c>
      <c r="BL2372" s="18" t="s">
        <v>379</v>
      </c>
      <c r="BM2372" s="241" t="s">
        <v>2877</v>
      </c>
    </row>
    <row r="2373" s="13" customFormat="1">
      <c r="A2373" s="13"/>
      <c r="B2373" s="243"/>
      <c r="C2373" s="244"/>
      <c r="D2373" s="245" t="s">
        <v>283</v>
      </c>
      <c r="E2373" s="246" t="s">
        <v>1</v>
      </c>
      <c r="F2373" s="247" t="s">
        <v>190</v>
      </c>
      <c r="G2373" s="244"/>
      <c r="H2373" s="248">
        <v>4435.6999999999998</v>
      </c>
      <c r="I2373" s="249"/>
      <c r="J2373" s="244"/>
      <c r="K2373" s="244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54" t="s">
        <v>283</v>
      </c>
      <c r="AU2373" s="254" t="s">
        <v>85</v>
      </c>
      <c r="AV2373" s="13" t="s">
        <v>85</v>
      </c>
      <c r="AW2373" s="13" t="s">
        <v>32</v>
      </c>
      <c r="AX2373" s="13" t="s">
        <v>83</v>
      </c>
      <c r="AY2373" s="254" t="s">
        <v>274</v>
      </c>
    </row>
    <row r="2374" s="2" customFormat="1" ht="24.15" customHeight="1">
      <c r="A2374" s="39"/>
      <c r="B2374" s="40"/>
      <c r="C2374" s="230" t="s">
        <v>2878</v>
      </c>
      <c r="D2374" s="230" t="s">
        <v>276</v>
      </c>
      <c r="E2374" s="231" t="s">
        <v>2879</v>
      </c>
      <c r="F2374" s="232" t="s">
        <v>2880</v>
      </c>
      <c r="G2374" s="233" t="s">
        <v>279</v>
      </c>
      <c r="H2374" s="234">
        <v>4435.6999999999998</v>
      </c>
      <c r="I2374" s="235"/>
      <c r="J2374" s="236">
        <f>ROUND(I2374*H2374,2)</f>
        <v>0</v>
      </c>
      <c r="K2374" s="232" t="s">
        <v>280</v>
      </c>
      <c r="L2374" s="45"/>
      <c r="M2374" s="237" t="s">
        <v>1</v>
      </c>
      <c r="N2374" s="238" t="s">
        <v>41</v>
      </c>
      <c r="O2374" s="92"/>
      <c r="P2374" s="239">
        <f>O2374*H2374</f>
        <v>0</v>
      </c>
      <c r="Q2374" s="239">
        <v>0.00029</v>
      </c>
      <c r="R2374" s="239">
        <f>Q2374*H2374</f>
        <v>1.2863529999999999</v>
      </c>
      <c r="S2374" s="239">
        <v>0</v>
      </c>
      <c r="T2374" s="240">
        <f>S2374*H2374</f>
        <v>0</v>
      </c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R2374" s="241" t="s">
        <v>379</v>
      </c>
      <c r="AT2374" s="241" t="s">
        <v>276</v>
      </c>
      <c r="AU2374" s="241" t="s">
        <v>85</v>
      </c>
      <c r="AY2374" s="18" t="s">
        <v>274</v>
      </c>
      <c r="BE2374" s="242">
        <f>IF(N2374="základní",J2374,0)</f>
        <v>0</v>
      </c>
      <c r="BF2374" s="242">
        <f>IF(N2374="snížená",J2374,0)</f>
        <v>0</v>
      </c>
      <c r="BG2374" s="242">
        <f>IF(N2374="zákl. přenesená",J2374,0)</f>
        <v>0</v>
      </c>
      <c r="BH2374" s="242">
        <f>IF(N2374="sníž. přenesená",J2374,0)</f>
        <v>0</v>
      </c>
      <c r="BI2374" s="242">
        <f>IF(N2374="nulová",J2374,0)</f>
        <v>0</v>
      </c>
      <c r="BJ2374" s="18" t="s">
        <v>83</v>
      </c>
      <c r="BK2374" s="242">
        <f>ROUND(I2374*H2374,2)</f>
        <v>0</v>
      </c>
      <c r="BL2374" s="18" t="s">
        <v>379</v>
      </c>
      <c r="BM2374" s="241" t="s">
        <v>2881</v>
      </c>
    </row>
    <row r="2375" s="13" customFormat="1">
      <c r="A2375" s="13"/>
      <c r="B2375" s="243"/>
      <c r="C2375" s="244"/>
      <c r="D2375" s="245" t="s">
        <v>283</v>
      </c>
      <c r="E2375" s="246" t="s">
        <v>1</v>
      </c>
      <c r="F2375" s="247" t="s">
        <v>190</v>
      </c>
      <c r="G2375" s="244"/>
      <c r="H2375" s="248">
        <v>4435.6999999999998</v>
      </c>
      <c r="I2375" s="249"/>
      <c r="J2375" s="244"/>
      <c r="K2375" s="244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54" t="s">
        <v>283</v>
      </c>
      <c r="AU2375" s="254" t="s">
        <v>85</v>
      </c>
      <c r="AV2375" s="13" t="s">
        <v>85</v>
      </c>
      <c r="AW2375" s="13" t="s">
        <v>32</v>
      </c>
      <c r="AX2375" s="13" t="s">
        <v>76</v>
      </c>
      <c r="AY2375" s="254" t="s">
        <v>274</v>
      </c>
    </row>
    <row r="2376" s="14" customFormat="1">
      <c r="A2376" s="14"/>
      <c r="B2376" s="255"/>
      <c r="C2376" s="256"/>
      <c r="D2376" s="245" t="s">
        <v>283</v>
      </c>
      <c r="E2376" s="257" t="s">
        <v>1</v>
      </c>
      <c r="F2376" s="258" t="s">
        <v>285</v>
      </c>
      <c r="G2376" s="256"/>
      <c r="H2376" s="259">
        <v>4435.6999999999998</v>
      </c>
      <c r="I2376" s="260"/>
      <c r="J2376" s="256"/>
      <c r="K2376" s="256"/>
      <c r="L2376" s="261"/>
      <c r="M2376" s="262"/>
      <c r="N2376" s="263"/>
      <c r="O2376" s="263"/>
      <c r="P2376" s="263"/>
      <c r="Q2376" s="263"/>
      <c r="R2376" s="263"/>
      <c r="S2376" s="263"/>
      <c r="T2376" s="26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65" t="s">
        <v>283</v>
      </c>
      <c r="AU2376" s="265" t="s">
        <v>85</v>
      </c>
      <c r="AV2376" s="14" t="s">
        <v>106</v>
      </c>
      <c r="AW2376" s="14" t="s">
        <v>32</v>
      </c>
      <c r="AX2376" s="14" t="s">
        <v>76</v>
      </c>
      <c r="AY2376" s="265" t="s">
        <v>274</v>
      </c>
    </row>
    <row r="2377" s="15" customFormat="1">
      <c r="A2377" s="15"/>
      <c r="B2377" s="266"/>
      <c r="C2377" s="267"/>
      <c r="D2377" s="245" t="s">
        <v>283</v>
      </c>
      <c r="E2377" s="268" t="s">
        <v>1</v>
      </c>
      <c r="F2377" s="269" t="s">
        <v>286</v>
      </c>
      <c r="G2377" s="267"/>
      <c r="H2377" s="270">
        <v>4435.6999999999998</v>
      </c>
      <c r="I2377" s="271"/>
      <c r="J2377" s="267"/>
      <c r="K2377" s="267"/>
      <c r="L2377" s="272"/>
      <c r="M2377" s="273"/>
      <c r="N2377" s="274"/>
      <c r="O2377" s="274"/>
      <c r="P2377" s="274"/>
      <c r="Q2377" s="274"/>
      <c r="R2377" s="274"/>
      <c r="S2377" s="274"/>
      <c r="T2377" s="27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T2377" s="276" t="s">
        <v>283</v>
      </c>
      <c r="AU2377" s="276" t="s">
        <v>85</v>
      </c>
      <c r="AV2377" s="15" t="s">
        <v>281</v>
      </c>
      <c r="AW2377" s="15" t="s">
        <v>32</v>
      </c>
      <c r="AX2377" s="15" t="s">
        <v>83</v>
      </c>
      <c r="AY2377" s="276" t="s">
        <v>274</v>
      </c>
    </row>
    <row r="2378" s="12" customFormat="1" ht="22.8" customHeight="1">
      <c r="A2378" s="12"/>
      <c r="B2378" s="214"/>
      <c r="C2378" s="215"/>
      <c r="D2378" s="216" t="s">
        <v>75</v>
      </c>
      <c r="E2378" s="228" t="s">
        <v>2882</v>
      </c>
      <c r="F2378" s="228" t="s">
        <v>2883</v>
      </c>
      <c r="G2378" s="215"/>
      <c r="H2378" s="215"/>
      <c r="I2378" s="218"/>
      <c r="J2378" s="229">
        <f>BK2378</f>
        <v>0</v>
      </c>
      <c r="K2378" s="215"/>
      <c r="L2378" s="220"/>
      <c r="M2378" s="221"/>
      <c r="N2378" s="222"/>
      <c r="O2378" s="222"/>
      <c r="P2378" s="223">
        <f>SUM(P2379:P2384)</f>
        <v>0</v>
      </c>
      <c r="Q2378" s="222"/>
      <c r="R2378" s="223">
        <f>SUM(R2379:R2384)</f>
        <v>0</v>
      </c>
      <c r="S2378" s="222"/>
      <c r="T2378" s="224">
        <f>SUM(T2379:T2384)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25" t="s">
        <v>85</v>
      </c>
      <c r="AT2378" s="226" t="s">
        <v>75</v>
      </c>
      <c r="AU2378" s="226" t="s">
        <v>83</v>
      </c>
      <c r="AY2378" s="225" t="s">
        <v>274</v>
      </c>
      <c r="BK2378" s="227">
        <f>SUM(BK2379:BK2384)</f>
        <v>0</v>
      </c>
    </row>
    <row r="2379" s="2" customFormat="1" ht="16.5" customHeight="1">
      <c r="A2379" s="39"/>
      <c r="B2379" s="40"/>
      <c r="C2379" s="230" t="s">
        <v>2884</v>
      </c>
      <c r="D2379" s="230" t="s">
        <v>276</v>
      </c>
      <c r="E2379" s="231" t="s">
        <v>2885</v>
      </c>
      <c r="F2379" s="232" t="s">
        <v>2886</v>
      </c>
      <c r="G2379" s="233" t="s">
        <v>604</v>
      </c>
      <c r="H2379" s="234">
        <v>1</v>
      </c>
      <c r="I2379" s="235"/>
      <c r="J2379" s="236">
        <f>ROUND(I2379*H2379,2)</f>
        <v>0</v>
      </c>
      <c r="K2379" s="232" t="s">
        <v>280</v>
      </c>
      <c r="L2379" s="45"/>
      <c r="M2379" s="237" t="s">
        <v>1</v>
      </c>
      <c r="N2379" s="238" t="s">
        <v>41</v>
      </c>
      <c r="O2379" s="92"/>
      <c r="P2379" s="239">
        <f>O2379*H2379</f>
        <v>0</v>
      </c>
      <c r="Q2379" s="239">
        <v>0</v>
      </c>
      <c r="R2379" s="239">
        <f>Q2379*H2379</f>
        <v>0</v>
      </c>
      <c r="S2379" s="239">
        <v>0</v>
      </c>
      <c r="T2379" s="240">
        <f>S2379*H2379</f>
        <v>0</v>
      </c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R2379" s="241" t="s">
        <v>379</v>
      </c>
      <c r="AT2379" s="241" t="s">
        <v>276</v>
      </c>
      <c r="AU2379" s="241" t="s">
        <v>85</v>
      </c>
      <c r="AY2379" s="18" t="s">
        <v>274</v>
      </c>
      <c r="BE2379" s="242">
        <f>IF(N2379="základní",J2379,0)</f>
        <v>0</v>
      </c>
      <c r="BF2379" s="242">
        <f>IF(N2379="snížená",J2379,0)</f>
        <v>0</v>
      </c>
      <c r="BG2379" s="242">
        <f>IF(N2379="zákl. přenesená",J2379,0)</f>
        <v>0</v>
      </c>
      <c r="BH2379" s="242">
        <f>IF(N2379="sníž. přenesená",J2379,0)</f>
        <v>0</v>
      </c>
      <c r="BI2379" s="242">
        <f>IF(N2379="nulová",J2379,0)</f>
        <v>0</v>
      </c>
      <c r="BJ2379" s="18" t="s">
        <v>83</v>
      </c>
      <c r="BK2379" s="242">
        <f>ROUND(I2379*H2379,2)</f>
        <v>0</v>
      </c>
      <c r="BL2379" s="18" t="s">
        <v>379</v>
      </c>
      <c r="BM2379" s="241" t="s">
        <v>2887</v>
      </c>
    </row>
    <row r="2380" s="13" customFormat="1">
      <c r="A2380" s="13"/>
      <c r="B2380" s="243"/>
      <c r="C2380" s="244"/>
      <c r="D2380" s="245" t="s">
        <v>283</v>
      </c>
      <c r="E2380" s="246" t="s">
        <v>1</v>
      </c>
      <c r="F2380" s="247" t="s">
        <v>2888</v>
      </c>
      <c r="G2380" s="244"/>
      <c r="H2380" s="248">
        <v>1</v>
      </c>
      <c r="I2380" s="249"/>
      <c r="J2380" s="244"/>
      <c r="K2380" s="244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54" t="s">
        <v>283</v>
      </c>
      <c r="AU2380" s="254" t="s">
        <v>85</v>
      </c>
      <c r="AV2380" s="13" t="s">
        <v>85</v>
      </c>
      <c r="AW2380" s="13" t="s">
        <v>32</v>
      </c>
      <c r="AX2380" s="13" t="s">
        <v>76</v>
      </c>
      <c r="AY2380" s="254" t="s">
        <v>274</v>
      </c>
    </row>
    <row r="2381" s="14" customFormat="1">
      <c r="A2381" s="14"/>
      <c r="B2381" s="255"/>
      <c r="C2381" s="256"/>
      <c r="D2381" s="245" t="s">
        <v>283</v>
      </c>
      <c r="E2381" s="257" t="s">
        <v>1</v>
      </c>
      <c r="F2381" s="258" t="s">
        <v>285</v>
      </c>
      <c r="G2381" s="256"/>
      <c r="H2381" s="259">
        <v>1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65" t="s">
        <v>283</v>
      </c>
      <c r="AU2381" s="265" t="s">
        <v>85</v>
      </c>
      <c r="AV2381" s="14" t="s">
        <v>106</v>
      </c>
      <c r="AW2381" s="14" t="s">
        <v>32</v>
      </c>
      <c r="AX2381" s="14" t="s">
        <v>76</v>
      </c>
      <c r="AY2381" s="265" t="s">
        <v>274</v>
      </c>
    </row>
    <row r="2382" s="15" customFormat="1">
      <c r="A2382" s="15"/>
      <c r="B2382" s="266"/>
      <c r="C2382" s="267"/>
      <c r="D2382" s="245" t="s">
        <v>283</v>
      </c>
      <c r="E2382" s="268" t="s">
        <v>1</v>
      </c>
      <c r="F2382" s="269" t="s">
        <v>286</v>
      </c>
      <c r="G2382" s="267"/>
      <c r="H2382" s="270">
        <v>1</v>
      </c>
      <c r="I2382" s="271"/>
      <c r="J2382" s="267"/>
      <c r="K2382" s="267"/>
      <c r="L2382" s="272"/>
      <c r="M2382" s="273"/>
      <c r="N2382" s="274"/>
      <c r="O2382" s="274"/>
      <c r="P2382" s="274"/>
      <c r="Q2382" s="274"/>
      <c r="R2382" s="274"/>
      <c r="S2382" s="274"/>
      <c r="T2382" s="27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76" t="s">
        <v>283</v>
      </c>
      <c r="AU2382" s="276" t="s">
        <v>85</v>
      </c>
      <c r="AV2382" s="15" t="s">
        <v>281</v>
      </c>
      <c r="AW2382" s="15" t="s">
        <v>32</v>
      </c>
      <c r="AX2382" s="15" t="s">
        <v>83</v>
      </c>
      <c r="AY2382" s="276" t="s">
        <v>274</v>
      </c>
    </row>
    <row r="2383" s="2" customFormat="1" ht="16.5" customHeight="1">
      <c r="A2383" s="39"/>
      <c r="B2383" s="40"/>
      <c r="C2383" s="287" t="s">
        <v>2889</v>
      </c>
      <c r="D2383" s="287" t="s">
        <v>385</v>
      </c>
      <c r="E2383" s="288" t="s">
        <v>2890</v>
      </c>
      <c r="F2383" s="289" t="s">
        <v>2891</v>
      </c>
      <c r="G2383" s="290" t="s">
        <v>2064</v>
      </c>
      <c r="H2383" s="291">
        <v>1</v>
      </c>
      <c r="I2383" s="292"/>
      <c r="J2383" s="293">
        <f>ROUND(I2383*H2383,2)</f>
        <v>0</v>
      </c>
      <c r="K2383" s="289" t="s">
        <v>1</v>
      </c>
      <c r="L2383" s="294"/>
      <c r="M2383" s="295" t="s">
        <v>1</v>
      </c>
      <c r="N2383" s="296" t="s">
        <v>41</v>
      </c>
      <c r="O2383" s="92"/>
      <c r="P2383" s="239">
        <f>O2383*H2383</f>
        <v>0</v>
      </c>
      <c r="Q2383" s="239">
        <v>0</v>
      </c>
      <c r="R2383" s="239">
        <f>Q2383*H2383</f>
        <v>0</v>
      </c>
      <c r="S2383" s="239">
        <v>0</v>
      </c>
      <c r="T2383" s="240">
        <f>S2383*H2383</f>
        <v>0</v>
      </c>
      <c r="U2383" s="39"/>
      <c r="V2383" s="39"/>
      <c r="W2383" s="39"/>
      <c r="X2383" s="39"/>
      <c r="Y2383" s="39"/>
      <c r="Z2383" s="39"/>
      <c r="AA2383" s="39"/>
      <c r="AB2383" s="39"/>
      <c r="AC2383" s="39"/>
      <c r="AD2383" s="39"/>
      <c r="AE2383" s="39"/>
      <c r="AR2383" s="241" t="s">
        <v>510</v>
      </c>
      <c r="AT2383" s="241" t="s">
        <v>385</v>
      </c>
      <c r="AU2383" s="241" t="s">
        <v>85</v>
      </c>
      <c r="AY2383" s="18" t="s">
        <v>274</v>
      </c>
      <c r="BE2383" s="242">
        <f>IF(N2383="základní",J2383,0)</f>
        <v>0</v>
      </c>
      <c r="BF2383" s="242">
        <f>IF(N2383="snížená",J2383,0)</f>
        <v>0</v>
      </c>
      <c r="BG2383" s="242">
        <f>IF(N2383="zákl. přenesená",J2383,0)</f>
        <v>0</v>
      </c>
      <c r="BH2383" s="242">
        <f>IF(N2383="sníž. přenesená",J2383,0)</f>
        <v>0</v>
      </c>
      <c r="BI2383" s="242">
        <f>IF(N2383="nulová",J2383,0)</f>
        <v>0</v>
      </c>
      <c r="BJ2383" s="18" t="s">
        <v>83</v>
      </c>
      <c r="BK2383" s="242">
        <f>ROUND(I2383*H2383,2)</f>
        <v>0</v>
      </c>
      <c r="BL2383" s="18" t="s">
        <v>379</v>
      </c>
      <c r="BM2383" s="241" t="s">
        <v>2892</v>
      </c>
    </row>
    <row r="2384" s="2" customFormat="1" ht="24.15" customHeight="1">
      <c r="A2384" s="39"/>
      <c r="B2384" s="40"/>
      <c r="C2384" s="230" t="s">
        <v>2893</v>
      </c>
      <c r="D2384" s="230" t="s">
        <v>276</v>
      </c>
      <c r="E2384" s="231" t="s">
        <v>2894</v>
      </c>
      <c r="F2384" s="232" t="s">
        <v>2895</v>
      </c>
      <c r="G2384" s="233" t="s">
        <v>1692</v>
      </c>
      <c r="H2384" s="297"/>
      <c r="I2384" s="235"/>
      <c r="J2384" s="236">
        <f>ROUND(I2384*H2384,2)</f>
        <v>0</v>
      </c>
      <c r="K2384" s="232" t="s">
        <v>280</v>
      </c>
      <c r="L2384" s="45"/>
      <c r="M2384" s="237" t="s">
        <v>1</v>
      </c>
      <c r="N2384" s="238" t="s">
        <v>41</v>
      </c>
      <c r="O2384" s="92"/>
      <c r="P2384" s="239">
        <f>O2384*H2384</f>
        <v>0</v>
      </c>
      <c r="Q2384" s="239">
        <v>0</v>
      </c>
      <c r="R2384" s="239">
        <f>Q2384*H2384</f>
        <v>0</v>
      </c>
      <c r="S2384" s="239">
        <v>0</v>
      </c>
      <c r="T2384" s="240">
        <f>S2384*H2384</f>
        <v>0</v>
      </c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39"/>
      <c r="AE2384" s="39"/>
      <c r="AR2384" s="241" t="s">
        <v>379</v>
      </c>
      <c r="AT2384" s="241" t="s">
        <v>276</v>
      </c>
      <c r="AU2384" s="241" t="s">
        <v>85</v>
      </c>
      <c r="AY2384" s="18" t="s">
        <v>274</v>
      </c>
      <c r="BE2384" s="242">
        <f>IF(N2384="základní",J2384,0)</f>
        <v>0</v>
      </c>
      <c r="BF2384" s="242">
        <f>IF(N2384="snížená",J2384,0)</f>
        <v>0</v>
      </c>
      <c r="BG2384" s="242">
        <f>IF(N2384="zákl. přenesená",J2384,0)</f>
        <v>0</v>
      </c>
      <c r="BH2384" s="242">
        <f>IF(N2384="sníž. přenesená",J2384,0)</f>
        <v>0</v>
      </c>
      <c r="BI2384" s="242">
        <f>IF(N2384="nulová",J2384,0)</f>
        <v>0</v>
      </c>
      <c r="BJ2384" s="18" t="s">
        <v>83</v>
      </c>
      <c r="BK2384" s="242">
        <f>ROUND(I2384*H2384,2)</f>
        <v>0</v>
      </c>
      <c r="BL2384" s="18" t="s">
        <v>379</v>
      </c>
      <c r="BM2384" s="241" t="s">
        <v>2896</v>
      </c>
    </row>
    <row r="2385" s="12" customFormat="1" ht="25.92" customHeight="1">
      <c r="A2385" s="12"/>
      <c r="B2385" s="214"/>
      <c r="C2385" s="215"/>
      <c r="D2385" s="216" t="s">
        <v>75</v>
      </c>
      <c r="E2385" s="217" t="s">
        <v>385</v>
      </c>
      <c r="F2385" s="217" t="s">
        <v>2897</v>
      </c>
      <c r="G2385" s="215"/>
      <c r="H2385" s="215"/>
      <c r="I2385" s="218"/>
      <c r="J2385" s="219">
        <f>BK2385</f>
        <v>0</v>
      </c>
      <c r="K2385" s="215"/>
      <c r="L2385" s="220"/>
      <c r="M2385" s="221"/>
      <c r="N2385" s="222"/>
      <c r="O2385" s="222"/>
      <c r="P2385" s="223">
        <f>P2386</f>
        <v>0</v>
      </c>
      <c r="Q2385" s="222"/>
      <c r="R2385" s="223">
        <f>R2386</f>
        <v>0</v>
      </c>
      <c r="S2385" s="222"/>
      <c r="T2385" s="224">
        <f>T2386</f>
        <v>0</v>
      </c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R2385" s="225" t="s">
        <v>106</v>
      </c>
      <c r="AT2385" s="226" t="s">
        <v>75</v>
      </c>
      <c r="AU2385" s="226" t="s">
        <v>76</v>
      </c>
      <c r="AY2385" s="225" t="s">
        <v>274</v>
      </c>
      <c r="BK2385" s="227">
        <f>BK2386</f>
        <v>0</v>
      </c>
    </row>
    <row r="2386" s="12" customFormat="1" ht="22.8" customHeight="1">
      <c r="A2386" s="12"/>
      <c r="B2386" s="214"/>
      <c r="C2386" s="215"/>
      <c r="D2386" s="216" t="s">
        <v>75</v>
      </c>
      <c r="E2386" s="228" t="s">
        <v>2898</v>
      </c>
      <c r="F2386" s="228" t="s">
        <v>2899</v>
      </c>
      <c r="G2386" s="215"/>
      <c r="H2386" s="215"/>
      <c r="I2386" s="218"/>
      <c r="J2386" s="229">
        <f>BK2386</f>
        <v>0</v>
      </c>
      <c r="K2386" s="215"/>
      <c r="L2386" s="220"/>
      <c r="M2386" s="221"/>
      <c r="N2386" s="222"/>
      <c r="O2386" s="222"/>
      <c r="P2386" s="223">
        <f>P2387</f>
        <v>0</v>
      </c>
      <c r="Q2386" s="222"/>
      <c r="R2386" s="223">
        <f>R2387</f>
        <v>0</v>
      </c>
      <c r="S2386" s="222"/>
      <c r="T2386" s="224">
        <f>T2387</f>
        <v>0</v>
      </c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R2386" s="225" t="s">
        <v>106</v>
      </c>
      <c r="AT2386" s="226" t="s">
        <v>75</v>
      </c>
      <c r="AU2386" s="226" t="s">
        <v>83</v>
      </c>
      <c r="AY2386" s="225" t="s">
        <v>274</v>
      </c>
      <c r="BK2386" s="227">
        <f>BK2387</f>
        <v>0</v>
      </c>
    </row>
    <row r="2387" s="2" customFormat="1" ht="16.5" customHeight="1">
      <c r="A2387" s="39"/>
      <c r="B2387" s="40"/>
      <c r="C2387" s="230" t="s">
        <v>2900</v>
      </c>
      <c r="D2387" s="230" t="s">
        <v>276</v>
      </c>
      <c r="E2387" s="231" t="s">
        <v>2901</v>
      </c>
      <c r="F2387" s="232" t="s">
        <v>2902</v>
      </c>
      <c r="G2387" s="233" t="s">
        <v>2064</v>
      </c>
      <c r="H2387" s="234">
        <v>1</v>
      </c>
      <c r="I2387" s="235"/>
      <c r="J2387" s="236">
        <f>ROUND(I2387*H2387,2)</f>
        <v>0</v>
      </c>
      <c r="K2387" s="232" t="s">
        <v>1</v>
      </c>
      <c r="L2387" s="45"/>
      <c r="M2387" s="298" t="s">
        <v>1</v>
      </c>
      <c r="N2387" s="299" t="s">
        <v>41</v>
      </c>
      <c r="O2387" s="300"/>
      <c r="P2387" s="301">
        <f>O2387*H2387</f>
        <v>0</v>
      </c>
      <c r="Q2387" s="301">
        <v>0</v>
      </c>
      <c r="R2387" s="301">
        <f>Q2387*H2387</f>
        <v>0</v>
      </c>
      <c r="S2387" s="301">
        <v>0</v>
      </c>
      <c r="T2387" s="302">
        <f>S2387*H2387</f>
        <v>0</v>
      </c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39"/>
      <c r="AE2387" s="39"/>
      <c r="AR2387" s="241" t="s">
        <v>777</v>
      </c>
      <c r="AT2387" s="241" t="s">
        <v>276</v>
      </c>
      <c r="AU2387" s="241" t="s">
        <v>85</v>
      </c>
      <c r="AY2387" s="18" t="s">
        <v>274</v>
      </c>
      <c r="BE2387" s="242">
        <f>IF(N2387="základní",J2387,0)</f>
        <v>0</v>
      </c>
      <c r="BF2387" s="242">
        <f>IF(N2387="snížená",J2387,0)</f>
        <v>0</v>
      </c>
      <c r="BG2387" s="242">
        <f>IF(N2387="zákl. přenesená",J2387,0)</f>
        <v>0</v>
      </c>
      <c r="BH2387" s="242">
        <f>IF(N2387="sníž. přenesená",J2387,0)</f>
        <v>0</v>
      </c>
      <c r="BI2387" s="242">
        <f>IF(N2387="nulová",J2387,0)</f>
        <v>0</v>
      </c>
      <c r="BJ2387" s="18" t="s">
        <v>83</v>
      </c>
      <c r="BK2387" s="242">
        <f>ROUND(I2387*H2387,2)</f>
        <v>0</v>
      </c>
      <c r="BL2387" s="18" t="s">
        <v>777</v>
      </c>
      <c r="BM2387" s="241" t="s">
        <v>2903</v>
      </c>
    </row>
    <row r="2388" s="2" customFormat="1" ht="6.96" customHeight="1">
      <c r="A2388" s="39"/>
      <c r="B2388" s="67"/>
      <c r="C2388" s="68"/>
      <c r="D2388" s="68"/>
      <c r="E2388" s="68"/>
      <c r="F2388" s="68"/>
      <c r="G2388" s="68"/>
      <c r="H2388" s="68"/>
      <c r="I2388" s="68"/>
      <c r="J2388" s="68"/>
      <c r="K2388" s="68"/>
      <c r="L2388" s="45"/>
      <c r="M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</row>
  </sheetData>
  <sheetProtection sheet="1" autoFilter="0" formatColumns="0" formatRows="0" objects="1" scenarios="1" spinCount="100000" saltValue="Pu4hOGTM3+NXzT9l18X8aqYoxLc25Gib4W8nDMH46g+ZIQFEOX5MqO4ghXGOmPJZ+ZBSi8bWwlciHLe865zDGA==" hashValue="Yq0WSoihsAm8H28D6bg/zHXvunzcSLLWt3Wk01oRejag0q5xh8wU8cMWELpL/ODlCQk/NyOAPOzUCp74L57J5Q==" algorithmName="SHA-512" password="C675"/>
  <autoFilter ref="C141:K2387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2905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ROUND((SUM(BE130:BE298)),  2)</f>
        <v>0</v>
      </c>
      <c r="G35" s="39"/>
      <c r="H35" s="39"/>
      <c r="I35" s="168">
        <v>0.20999999999999999</v>
      </c>
      <c r="J35" s="167">
        <f>ROUND(((SUM(BE130:BE298))*I35),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ROUND((SUM(BF130:BF298)),  2)</f>
        <v>0</v>
      </c>
      <c r="G36" s="39"/>
      <c r="H36" s="39"/>
      <c r="I36" s="168">
        <v>0.14999999999999999</v>
      </c>
      <c r="J36" s="167">
        <f>ROUND(((SUM(BF130:BF298))*I36),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ROUND((SUM(BG130:BG298)),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ROUND((SUM(BH130:BH298)),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ROUND((SUM(BI130:BI298)),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 - Zdravotechnika a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243</v>
      </c>
      <c r="E99" s="195"/>
      <c r="F99" s="195"/>
      <c r="G99" s="195"/>
      <c r="H99" s="195"/>
      <c r="I99" s="195"/>
      <c r="J99" s="196">
        <f>J131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2906</v>
      </c>
      <c r="E100" s="200"/>
      <c r="F100" s="200"/>
      <c r="G100" s="200"/>
      <c r="H100" s="200"/>
      <c r="I100" s="200"/>
      <c r="J100" s="201">
        <f>J132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2907</v>
      </c>
      <c r="E101" s="200"/>
      <c r="F101" s="200"/>
      <c r="G101" s="200"/>
      <c r="H101" s="200"/>
      <c r="I101" s="200"/>
      <c r="J101" s="201">
        <f>J160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2908</v>
      </c>
      <c r="E102" s="200"/>
      <c r="F102" s="200"/>
      <c r="G102" s="200"/>
      <c r="H102" s="200"/>
      <c r="I102" s="200"/>
      <c r="J102" s="201">
        <f>J228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2909</v>
      </c>
      <c r="E103" s="200"/>
      <c r="F103" s="200"/>
      <c r="G103" s="200"/>
      <c r="H103" s="200"/>
      <c r="I103" s="200"/>
      <c r="J103" s="201">
        <f>J237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2910</v>
      </c>
      <c r="E104" s="200"/>
      <c r="F104" s="200"/>
      <c r="G104" s="200"/>
      <c r="H104" s="200"/>
      <c r="I104" s="200"/>
      <c r="J104" s="201">
        <f>J287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2911</v>
      </c>
      <c r="E105" s="200"/>
      <c r="F105" s="200"/>
      <c r="G105" s="200"/>
      <c r="H105" s="200"/>
      <c r="I105" s="200"/>
      <c r="J105" s="201">
        <f>J291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2912</v>
      </c>
      <c r="E106" s="195"/>
      <c r="F106" s="195"/>
      <c r="G106" s="195"/>
      <c r="H106" s="195"/>
      <c r="I106" s="195"/>
      <c r="J106" s="196">
        <f>J294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2913</v>
      </c>
      <c r="E107" s="195"/>
      <c r="F107" s="195"/>
      <c r="G107" s="195"/>
      <c r="H107" s="195"/>
      <c r="I107" s="195"/>
      <c r="J107" s="196">
        <f>J296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2914</v>
      </c>
      <c r="E108" s="200"/>
      <c r="F108" s="200"/>
      <c r="G108" s="200"/>
      <c r="H108" s="200"/>
      <c r="I108" s="200"/>
      <c r="J108" s="201">
        <f>J297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7" t="str">
        <f>E7</f>
        <v>Lůžkový hospic Mezi stromy na pozemku č. parc 785/1 v k.ú. Havlíčkův Brod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7" t="s">
        <v>189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2904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ZTI - Zdravotechnika a plyn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25. 4. 2022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Spolek pro lůžkový hospic Mezi Stromy</v>
      </c>
      <c r="G126" s="41"/>
      <c r="H126" s="41"/>
      <c r="I126" s="33" t="s">
        <v>30</v>
      </c>
      <c r="J126" s="37" t="str">
        <f>E23</f>
        <v>PROJEKT II, v.o.s.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Martin Škrabal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3"/>
      <c r="B129" s="204"/>
      <c r="C129" s="205" t="s">
        <v>260</v>
      </c>
      <c r="D129" s="206" t="s">
        <v>61</v>
      </c>
      <c r="E129" s="206" t="s">
        <v>57</v>
      </c>
      <c r="F129" s="206" t="s">
        <v>58</v>
      </c>
      <c r="G129" s="206" t="s">
        <v>261</v>
      </c>
      <c r="H129" s="206" t="s">
        <v>262</v>
      </c>
      <c r="I129" s="206" t="s">
        <v>263</v>
      </c>
      <c r="J129" s="206" t="s">
        <v>230</v>
      </c>
      <c r="K129" s="207" t="s">
        <v>264</v>
      </c>
      <c r="L129" s="208"/>
      <c r="M129" s="101" t="s">
        <v>1</v>
      </c>
      <c r="N129" s="102" t="s">
        <v>40</v>
      </c>
      <c r="O129" s="102" t="s">
        <v>265</v>
      </c>
      <c r="P129" s="102" t="s">
        <v>266</v>
      </c>
      <c r="Q129" s="102" t="s">
        <v>267</v>
      </c>
      <c r="R129" s="102" t="s">
        <v>268</v>
      </c>
      <c r="S129" s="102" t="s">
        <v>269</v>
      </c>
      <c r="T129" s="103" t="s">
        <v>270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9"/>
      <c r="B130" s="40"/>
      <c r="C130" s="108" t="s">
        <v>271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P131+P294+P296</f>
        <v>0</v>
      </c>
      <c r="Q130" s="105"/>
      <c r="R130" s="211">
        <f>R131+R294+R296</f>
        <v>9.7657700000000016</v>
      </c>
      <c r="S130" s="105"/>
      <c r="T130" s="212">
        <f>T131+T294+T296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232</v>
      </c>
      <c r="BK130" s="213">
        <f>BK131+BK294+BK296</f>
        <v>0</v>
      </c>
    </row>
    <row r="131" s="12" customFormat="1" ht="25.92" customHeight="1">
      <c r="A131" s="12"/>
      <c r="B131" s="214"/>
      <c r="C131" s="215"/>
      <c r="D131" s="216" t="s">
        <v>75</v>
      </c>
      <c r="E131" s="217" t="s">
        <v>1585</v>
      </c>
      <c r="F131" s="217" t="s">
        <v>1586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P132+P160+P228+P237+P287+P291</f>
        <v>0</v>
      </c>
      <c r="Q131" s="222"/>
      <c r="R131" s="223">
        <f>R132+R160+R228+R237+R287+R291</f>
        <v>9.7657700000000016</v>
      </c>
      <c r="S131" s="222"/>
      <c r="T131" s="224">
        <f>T132+T160+T228+T237+T287+T291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75</v>
      </c>
      <c r="AU131" s="226" t="s">
        <v>76</v>
      </c>
      <c r="AY131" s="225" t="s">
        <v>274</v>
      </c>
      <c r="BK131" s="227">
        <f>BK132+BK160+BK228+BK237+BK287+BK291</f>
        <v>0</v>
      </c>
    </row>
    <row r="132" s="12" customFormat="1" ht="22.8" customHeight="1">
      <c r="A132" s="12"/>
      <c r="B132" s="214"/>
      <c r="C132" s="215"/>
      <c r="D132" s="216" t="s">
        <v>75</v>
      </c>
      <c r="E132" s="228" t="s">
        <v>2915</v>
      </c>
      <c r="F132" s="228" t="s">
        <v>2916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SUM(P133:P159)</f>
        <v>0</v>
      </c>
      <c r="Q132" s="222"/>
      <c r="R132" s="223">
        <f>SUM(R133:R159)</f>
        <v>3.2079200000000001</v>
      </c>
      <c r="S132" s="222"/>
      <c r="T132" s="224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85</v>
      </c>
      <c r="AT132" s="226" t="s">
        <v>75</v>
      </c>
      <c r="AU132" s="226" t="s">
        <v>83</v>
      </c>
      <c r="AY132" s="225" t="s">
        <v>274</v>
      </c>
      <c r="BK132" s="227">
        <f>SUM(BK133:BK159)</f>
        <v>0</v>
      </c>
    </row>
    <row r="133" s="2" customFormat="1" ht="21.75" customHeight="1">
      <c r="A133" s="39"/>
      <c r="B133" s="40"/>
      <c r="C133" s="230" t="s">
        <v>83</v>
      </c>
      <c r="D133" s="230" t="s">
        <v>276</v>
      </c>
      <c r="E133" s="231" t="s">
        <v>2917</v>
      </c>
      <c r="F133" s="232" t="s">
        <v>2918</v>
      </c>
      <c r="G133" s="233" t="s">
        <v>398</v>
      </c>
      <c r="H133" s="234">
        <v>223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0.00142</v>
      </c>
      <c r="R133" s="239">
        <f>Q133*H133</f>
        <v>0.31666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379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379</v>
      </c>
      <c r="BM133" s="241" t="s">
        <v>2919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2920</v>
      </c>
      <c r="G134" s="244"/>
      <c r="H134" s="248">
        <v>223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83</v>
      </c>
      <c r="AY134" s="254" t="s">
        <v>274</v>
      </c>
    </row>
    <row r="135" s="2" customFormat="1" ht="21.75" customHeight="1">
      <c r="A135" s="39"/>
      <c r="B135" s="40"/>
      <c r="C135" s="230" t="s">
        <v>85</v>
      </c>
      <c r="D135" s="230" t="s">
        <v>276</v>
      </c>
      <c r="E135" s="231" t="s">
        <v>2921</v>
      </c>
      <c r="F135" s="232" t="s">
        <v>2922</v>
      </c>
      <c r="G135" s="233" t="s">
        <v>398</v>
      </c>
      <c r="H135" s="234">
        <v>59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0.0074400000000000004</v>
      </c>
      <c r="R135" s="239">
        <f>Q135*H135</f>
        <v>0.43896000000000002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379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379</v>
      </c>
      <c r="BM135" s="241" t="s">
        <v>2923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2924</v>
      </c>
      <c r="G136" s="244"/>
      <c r="H136" s="248">
        <v>59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83</v>
      </c>
      <c r="AY136" s="254" t="s">
        <v>274</v>
      </c>
    </row>
    <row r="137" s="2" customFormat="1" ht="21.75" customHeight="1">
      <c r="A137" s="39"/>
      <c r="B137" s="40"/>
      <c r="C137" s="230" t="s">
        <v>106</v>
      </c>
      <c r="D137" s="230" t="s">
        <v>276</v>
      </c>
      <c r="E137" s="231" t="s">
        <v>2925</v>
      </c>
      <c r="F137" s="232" t="s">
        <v>2926</v>
      </c>
      <c r="G137" s="233" t="s">
        <v>398</v>
      </c>
      <c r="H137" s="234">
        <v>63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0.012319999999999999</v>
      </c>
      <c r="R137" s="239">
        <f>Q137*H137</f>
        <v>0.77615999999999996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379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379</v>
      </c>
      <c r="BM137" s="241" t="s">
        <v>2927</v>
      </c>
    </row>
    <row r="138" s="13" customFormat="1">
      <c r="A138" s="13"/>
      <c r="B138" s="243"/>
      <c r="C138" s="244"/>
      <c r="D138" s="245" t="s">
        <v>283</v>
      </c>
      <c r="E138" s="246" t="s">
        <v>1</v>
      </c>
      <c r="F138" s="247" t="s">
        <v>2928</v>
      </c>
      <c r="G138" s="244"/>
      <c r="H138" s="248">
        <v>63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283</v>
      </c>
      <c r="AU138" s="254" t="s">
        <v>85</v>
      </c>
      <c r="AV138" s="13" t="s">
        <v>85</v>
      </c>
      <c r="AW138" s="13" t="s">
        <v>32</v>
      </c>
      <c r="AX138" s="13" t="s">
        <v>83</v>
      </c>
      <c r="AY138" s="254" t="s">
        <v>274</v>
      </c>
    </row>
    <row r="139" s="2" customFormat="1" ht="21.75" customHeight="1">
      <c r="A139" s="39"/>
      <c r="B139" s="40"/>
      <c r="C139" s="230" t="s">
        <v>281</v>
      </c>
      <c r="D139" s="230" t="s">
        <v>276</v>
      </c>
      <c r="E139" s="231" t="s">
        <v>2929</v>
      </c>
      <c r="F139" s="232" t="s">
        <v>2930</v>
      </c>
      <c r="G139" s="233" t="s">
        <v>398</v>
      </c>
      <c r="H139" s="234">
        <v>56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0.01975</v>
      </c>
      <c r="R139" s="239">
        <f>Q139*H139</f>
        <v>1.1060000000000001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379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379</v>
      </c>
      <c r="BM139" s="241" t="s">
        <v>2931</v>
      </c>
    </row>
    <row r="140" s="13" customFormat="1">
      <c r="A140" s="13"/>
      <c r="B140" s="243"/>
      <c r="C140" s="244"/>
      <c r="D140" s="245" t="s">
        <v>283</v>
      </c>
      <c r="E140" s="246" t="s">
        <v>1</v>
      </c>
      <c r="F140" s="247" t="s">
        <v>2932</v>
      </c>
      <c r="G140" s="244"/>
      <c r="H140" s="248">
        <v>56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283</v>
      </c>
      <c r="AU140" s="254" t="s">
        <v>85</v>
      </c>
      <c r="AV140" s="13" t="s">
        <v>85</v>
      </c>
      <c r="AW140" s="13" t="s">
        <v>32</v>
      </c>
      <c r="AX140" s="13" t="s">
        <v>83</v>
      </c>
      <c r="AY140" s="254" t="s">
        <v>274</v>
      </c>
    </row>
    <row r="141" s="2" customFormat="1" ht="16.5" customHeight="1">
      <c r="A141" s="39"/>
      <c r="B141" s="40"/>
      <c r="C141" s="230" t="s">
        <v>316</v>
      </c>
      <c r="D141" s="230" t="s">
        <v>276</v>
      </c>
      <c r="E141" s="231" t="s">
        <v>2933</v>
      </c>
      <c r="F141" s="232" t="s">
        <v>2934</v>
      </c>
      <c r="G141" s="233" t="s">
        <v>398</v>
      </c>
      <c r="H141" s="234">
        <v>35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0.00059000000000000003</v>
      </c>
      <c r="R141" s="239">
        <f>Q141*H141</f>
        <v>0.020650000000000002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379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379</v>
      </c>
      <c r="BM141" s="241" t="s">
        <v>2935</v>
      </c>
    </row>
    <row r="142" s="13" customFormat="1">
      <c r="A142" s="13"/>
      <c r="B142" s="243"/>
      <c r="C142" s="244"/>
      <c r="D142" s="245" t="s">
        <v>283</v>
      </c>
      <c r="E142" s="246" t="s">
        <v>1</v>
      </c>
      <c r="F142" s="247" t="s">
        <v>2936</v>
      </c>
      <c r="G142" s="244"/>
      <c r="H142" s="248">
        <v>35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283</v>
      </c>
      <c r="AU142" s="254" t="s">
        <v>85</v>
      </c>
      <c r="AV142" s="13" t="s">
        <v>85</v>
      </c>
      <c r="AW142" s="13" t="s">
        <v>32</v>
      </c>
      <c r="AX142" s="13" t="s">
        <v>83</v>
      </c>
      <c r="AY142" s="254" t="s">
        <v>274</v>
      </c>
    </row>
    <row r="143" s="2" customFormat="1" ht="16.5" customHeight="1">
      <c r="A143" s="39"/>
      <c r="B143" s="40"/>
      <c r="C143" s="230" t="s">
        <v>321</v>
      </c>
      <c r="D143" s="230" t="s">
        <v>276</v>
      </c>
      <c r="E143" s="231" t="s">
        <v>2937</v>
      </c>
      <c r="F143" s="232" t="s">
        <v>2938</v>
      </c>
      <c r="G143" s="233" t="s">
        <v>398</v>
      </c>
      <c r="H143" s="234">
        <v>132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0.0020100000000000001</v>
      </c>
      <c r="R143" s="239">
        <f>Q143*H143</f>
        <v>0.26532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379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379</v>
      </c>
      <c r="BM143" s="241" t="s">
        <v>2939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2940</v>
      </c>
      <c r="G144" s="244"/>
      <c r="H144" s="248">
        <v>132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274</v>
      </c>
    </row>
    <row r="145" s="2" customFormat="1" ht="16.5" customHeight="1">
      <c r="A145" s="39"/>
      <c r="B145" s="40"/>
      <c r="C145" s="230" t="s">
        <v>327</v>
      </c>
      <c r="D145" s="230" t="s">
        <v>276</v>
      </c>
      <c r="E145" s="231" t="s">
        <v>2941</v>
      </c>
      <c r="F145" s="232" t="s">
        <v>2942</v>
      </c>
      <c r="G145" s="233" t="s">
        <v>398</v>
      </c>
      <c r="H145" s="234">
        <v>103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0.00040999999999999999</v>
      </c>
      <c r="R145" s="239">
        <f>Q145*H145</f>
        <v>0.042229999999999997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379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379</v>
      </c>
      <c r="BM145" s="241" t="s">
        <v>2943</v>
      </c>
    </row>
    <row r="146" s="2" customFormat="1" ht="16.5" customHeight="1">
      <c r="A146" s="39"/>
      <c r="B146" s="40"/>
      <c r="C146" s="230" t="s">
        <v>333</v>
      </c>
      <c r="D146" s="230" t="s">
        <v>276</v>
      </c>
      <c r="E146" s="231" t="s">
        <v>2944</v>
      </c>
      <c r="F146" s="232" t="s">
        <v>2945</v>
      </c>
      <c r="G146" s="233" t="s">
        <v>398</v>
      </c>
      <c r="H146" s="234">
        <v>89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0.00048000000000000001</v>
      </c>
      <c r="R146" s="239">
        <f>Q146*H146</f>
        <v>0.042720000000000001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379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379</v>
      </c>
      <c r="BM146" s="241" t="s">
        <v>2946</v>
      </c>
    </row>
    <row r="147" s="2" customFormat="1" ht="16.5" customHeight="1">
      <c r="A147" s="39"/>
      <c r="B147" s="40"/>
      <c r="C147" s="230" t="s">
        <v>338</v>
      </c>
      <c r="D147" s="230" t="s">
        <v>276</v>
      </c>
      <c r="E147" s="231" t="s">
        <v>2947</v>
      </c>
      <c r="F147" s="232" t="s">
        <v>2948</v>
      </c>
      <c r="G147" s="233" t="s">
        <v>398</v>
      </c>
      <c r="H147" s="234">
        <v>37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0.00071000000000000002</v>
      </c>
      <c r="R147" s="239">
        <f>Q147*H147</f>
        <v>0.026270000000000002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379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379</v>
      </c>
      <c r="BM147" s="241" t="s">
        <v>2949</v>
      </c>
    </row>
    <row r="148" s="2" customFormat="1" ht="16.5" customHeight="1">
      <c r="A148" s="39"/>
      <c r="B148" s="40"/>
      <c r="C148" s="230" t="s">
        <v>344</v>
      </c>
      <c r="D148" s="230" t="s">
        <v>276</v>
      </c>
      <c r="E148" s="231" t="s">
        <v>2950</v>
      </c>
      <c r="F148" s="232" t="s">
        <v>2951</v>
      </c>
      <c r="G148" s="233" t="s">
        <v>398</v>
      </c>
      <c r="H148" s="234">
        <v>73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0.0022399999999999998</v>
      </c>
      <c r="R148" s="239">
        <f>Q148*H148</f>
        <v>0.16352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379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85</v>
      </c>
      <c r="BK148" s="242">
        <f>ROUND(I148*H148,2)</f>
        <v>0</v>
      </c>
      <c r="BL148" s="18" t="s">
        <v>379</v>
      </c>
      <c r="BM148" s="241" t="s">
        <v>2952</v>
      </c>
    </row>
    <row r="149" s="2" customFormat="1" ht="16.5" customHeight="1">
      <c r="A149" s="39"/>
      <c r="B149" s="40"/>
      <c r="C149" s="230" t="s">
        <v>348</v>
      </c>
      <c r="D149" s="230" t="s">
        <v>276</v>
      </c>
      <c r="E149" s="231" t="s">
        <v>2953</v>
      </c>
      <c r="F149" s="232" t="s">
        <v>2954</v>
      </c>
      <c r="G149" s="233" t="s">
        <v>604</v>
      </c>
      <c r="H149" s="234">
        <v>32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379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379</v>
      </c>
      <c r="BM149" s="241" t="s">
        <v>2955</v>
      </c>
    </row>
    <row r="150" s="2" customFormat="1" ht="16.5" customHeight="1">
      <c r="A150" s="39"/>
      <c r="B150" s="40"/>
      <c r="C150" s="230" t="s">
        <v>361</v>
      </c>
      <c r="D150" s="230" t="s">
        <v>276</v>
      </c>
      <c r="E150" s="231" t="s">
        <v>2956</v>
      </c>
      <c r="F150" s="232" t="s">
        <v>2957</v>
      </c>
      <c r="G150" s="233" t="s">
        <v>604</v>
      </c>
      <c r="H150" s="234">
        <v>2</v>
      </c>
      <c r="I150" s="235"/>
      <c r="J150" s="236">
        <f>ROUND(I150*H150,2)</f>
        <v>0</v>
      </c>
      <c r="K150" s="232" t="s">
        <v>280</v>
      </c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379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379</v>
      </c>
      <c r="BM150" s="241" t="s">
        <v>2958</v>
      </c>
    </row>
    <row r="151" s="2" customFormat="1" ht="21.75" customHeight="1">
      <c r="A151" s="39"/>
      <c r="B151" s="40"/>
      <c r="C151" s="230" t="s">
        <v>365</v>
      </c>
      <c r="D151" s="230" t="s">
        <v>276</v>
      </c>
      <c r="E151" s="231" t="s">
        <v>2959</v>
      </c>
      <c r="F151" s="232" t="s">
        <v>2960</v>
      </c>
      <c r="G151" s="233" t="s">
        <v>604</v>
      </c>
      <c r="H151" s="234">
        <v>33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379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379</v>
      </c>
      <c r="BM151" s="241" t="s">
        <v>2961</v>
      </c>
    </row>
    <row r="152" s="2" customFormat="1" ht="24.15" customHeight="1">
      <c r="A152" s="39"/>
      <c r="B152" s="40"/>
      <c r="C152" s="230" t="s">
        <v>369</v>
      </c>
      <c r="D152" s="230" t="s">
        <v>276</v>
      </c>
      <c r="E152" s="231" t="s">
        <v>2962</v>
      </c>
      <c r="F152" s="232" t="s">
        <v>2963</v>
      </c>
      <c r="G152" s="233" t="s">
        <v>604</v>
      </c>
      <c r="H152" s="234">
        <v>2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0.0010100000000000001</v>
      </c>
      <c r="R152" s="239">
        <f>Q152*H152</f>
        <v>0.0020200000000000001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379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379</v>
      </c>
      <c r="BM152" s="241" t="s">
        <v>2964</v>
      </c>
    </row>
    <row r="153" s="2" customFormat="1" ht="24.15" customHeight="1">
      <c r="A153" s="39"/>
      <c r="B153" s="40"/>
      <c r="C153" s="230" t="s">
        <v>8</v>
      </c>
      <c r="D153" s="230" t="s">
        <v>276</v>
      </c>
      <c r="E153" s="231" t="s">
        <v>2965</v>
      </c>
      <c r="F153" s="232" t="s">
        <v>2966</v>
      </c>
      <c r="G153" s="233" t="s">
        <v>604</v>
      </c>
      <c r="H153" s="234">
        <v>2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0.0019</v>
      </c>
      <c r="R153" s="239">
        <f>Q153*H153</f>
        <v>0.0038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379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379</v>
      </c>
      <c r="BM153" s="241" t="s">
        <v>2967</v>
      </c>
    </row>
    <row r="154" s="2" customFormat="1" ht="24.15" customHeight="1">
      <c r="A154" s="39"/>
      <c r="B154" s="40"/>
      <c r="C154" s="230" t="s">
        <v>379</v>
      </c>
      <c r="D154" s="230" t="s">
        <v>276</v>
      </c>
      <c r="E154" s="231" t="s">
        <v>2968</v>
      </c>
      <c r="F154" s="232" t="s">
        <v>2969</v>
      </c>
      <c r="G154" s="233" t="s">
        <v>604</v>
      </c>
      <c r="H154" s="234">
        <v>2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0.00034000000000000002</v>
      </c>
      <c r="R154" s="239">
        <f>Q154*H154</f>
        <v>0.00068000000000000005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379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379</v>
      </c>
      <c r="BM154" s="241" t="s">
        <v>2970</v>
      </c>
    </row>
    <row r="155" s="2" customFormat="1" ht="16.5" customHeight="1">
      <c r="A155" s="39"/>
      <c r="B155" s="40"/>
      <c r="C155" s="230" t="s">
        <v>384</v>
      </c>
      <c r="D155" s="230" t="s">
        <v>276</v>
      </c>
      <c r="E155" s="231" t="s">
        <v>2971</v>
      </c>
      <c r="F155" s="232" t="s">
        <v>2972</v>
      </c>
      <c r="G155" s="233" t="s">
        <v>604</v>
      </c>
      <c r="H155" s="234">
        <v>2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0.00016000000000000001</v>
      </c>
      <c r="R155" s="239">
        <f>Q155*H155</f>
        <v>0.00032000000000000003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379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379</v>
      </c>
      <c r="BM155" s="241" t="s">
        <v>2973</v>
      </c>
    </row>
    <row r="156" s="2" customFormat="1" ht="16.5" customHeight="1">
      <c r="A156" s="39"/>
      <c r="B156" s="40"/>
      <c r="C156" s="230" t="s">
        <v>390</v>
      </c>
      <c r="D156" s="230" t="s">
        <v>276</v>
      </c>
      <c r="E156" s="231" t="s">
        <v>2974</v>
      </c>
      <c r="F156" s="232" t="s">
        <v>2975</v>
      </c>
      <c r="G156" s="233" t="s">
        <v>604</v>
      </c>
      <c r="H156" s="234">
        <v>9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0.00029</v>
      </c>
      <c r="R156" s="239">
        <f>Q156*H156</f>
        <v>0.0026099999999999999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379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379</v>
      </c>
      <c r="BM156" s="241" t="s">
        <v>2976</v>
      </c>
    </row>
    <row r="157" s="2" customFormat="1" ht="21.75" customHeight="1">
      <c r="A157" s="39"/>
      <c r="B157" s="40"/>
      <c r="C157" s="230" t="s">
        <v>395</v>
      </c>
      <c r="D157" s="230" t="s">
        <v>276</v>
      </c>
      <c r="E157" s="231" t="s">
        <v>2977</v>
      </c>
      <c r="F157" s="232" t="s">
        <v>2978</v>
      </c>
      <c r="G157" s="233" t="s">
        <v>398</v>
      </c>
      <c r="H157" s="234">
        <v>751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379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379</v>
      </c>
      <c r="BM157" s="241" t="s">
        <v>2979</v>
      </c>
    </row>
    <row r="158" s="2" customFormat="1" ht="24.15" customHeight="1">
      <c r="A158" s="39"/>
      <c r="B158" s="40"/>
      <c r="C158" s="230" t="s">
        <v>401</v>
      </c>
      <c r="D158" s="230" t="s">
        <v>276</v>
      </c>
      <c r="E158" s="231" t="s">
        <v>2980</v>
      </c>
      <c r="F158" s="232" t="s">
        <v>2981</v>
      </c>
      <c r="G158" s="233" t="s">
        <v>398</v>
      </c>
      <c r="H158" s="234">
        <v>119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379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379</v>
      </c>
      <c r="BM158" s="241" t="s">
        <v>2982</v>
      </c>
    </row>
    <row r="159" s="2" customFormat="1" ht="24.15" customHeight="1">
      <c r="A159" s="39"/>
      <c r="B159" s="40"/>
      <c r="C159" s="230" t="s">
        <v>7</v>
      </c>
      <c r="D159" s="230" t="s">
        <v>276</v>
      </c>
      <c r="E159" s="231" t="s">
        <v>2983</v>
      </c>
      <c r="F159" s="232" t="s">
        <v>2984</v>
      </c>
      <c r="G159" s="233" t="s">
        <v>1692</v>
      </c>
      <c r="H159" s="297"/>
      <c r="I159" s="235"/>
      <c r="J159" s="236">
        <f>ROUND(I159*H159,2)</f>
        <v>0</v>
      </c>
      <c r="K159" s="232" t="s">
        <v>280</v>
      </c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379</v>
      </c>
      <c r="AT159" s="241" t="s">
        <v>276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379</v>
      </c>
      <c r="BM159" s="241" t="s">
        <v>2985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2986</v>
      </c>
      <c r="F160" s="228" t="s">
        <v>2987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SUM(P161:P227)</f>
        <v>0</v>
      </c>
      <c r="Q160" s="222"/>
      <c r="R160" s="223">
        <f>SUM(R161:R227)</f>
        <v>3.8768200000000008</v>
      </c>
      <c r="S160" s="222"/>
      <c r="T160" s="224">
        <f>SUM(T161:T227)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85</v>
      </c>
      <c r="AT160" s="226" t="s">
        <v>75</v>
      </c>
      <c r="AU160" s="226" t="s">
        <v>83</v>
      </c>
      <c r="AY160" s="225" t="s">
        <v>274</v>
      </c>
      <c r="BK160" s="227">
        <f>SUM(BK161:BK227)</f>
        <v>0</v>
      </c>
    </row>
    <row r="161" s="2" customFormat="1" ht="24.15" customHeight="1">
      <c r="A161" s="39"/>
      <c r="B161" s="40"/>
      <c r="C161" s="230" t="s">
        <v>419</v>
      </c>
      <c r="D161" s="230" t="s">
        <v>276</v>
      </c>
      <c r="E161" s="231" t="s">
        <v>2988</v>
      </c>
      <c r="F161" s="232" t="s">
        <v>2989</v>
      </c>
      <c r="G161" s="233" t="s">
        <v>398</v>
      </c>
      <c r="H161" s="234">
        <v>21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0.0030899999999999999</v>
      </c>
      <c r="R161" s="239">
        <f>Q161*H161</f>
        <v>0.064890000000000003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379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379</v>
      </c>
      <c r="BM161" s="241" t="s">
        <v>2990</v>
      </c>
    </row>
    <row r="162" s="2" customFormat="1" ht="24.15" customHeight="1">
      <c r="A162" s="39"/>
      <c r="B162" s="40"/>
      <c r="C162" s="230" t="s">
        <v>427</v>
      </c>
      <c r="D162" s="230" t="s">
        <v>276</v>
      </c>
      <c r="E162" s="231" t="s">
        <v>2991</v>
      </c>
      <c r="F162" s="232" t="s">
        <v>2992</v>
      </c>
      <c r="G162" s="233" t="s">
        <v>398</v>
      </c>
      <c r="H162" s="234">
        <v>12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0.0045100000000000001</v>
      </c>
      <c r="R162" s="239">
        <f>Q162*H162</f>
        <v>0.054120000000000001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379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379</v>
      </c>
      <c r="BM162" s="241" t="s">
        <v>2993</v>
      </c>
    </row>
    <row r="163" s="2" customFormat="1" ht="24.15" customHeight="1">
      <c r="A163" s="39"/>
      <c r="B163" s="40"/>
      <c r="C163" s="230" t="s">
        <v>435</v>
      </c>
      <c r="D163" s="230" t="s">
        <v>276</v>
      </c>
      <c r="E163" s="231" t="s">
        <v>2994</v>
      </c>
      <c r="F163" s="232" t="s">
        <v>2995</v>
      </c>
      <c r="G163" s="233" t="s">
        <v>398</v>
      </c>
      <c r="H163" s="234">
        <v>22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0.0051799999999999997</v>
      </c>
      <c r="R163" s="239">
        <f>Q163*H163</f>
        <v>0.11395999999999999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379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379</v>
      </c>
      <c r="BM163" s="241" t="s">
        <v>2996</v>
      </c>
    </row>
    <row r="164" s="2" customFormat="1" ht="24.15" customHeight="1">
      <c r="A164" s="39"/>
      <c r="B164" s="40"/>
      <c r="C164" s="230" t="s">
        <v>439</v>
      </c>
      <c r="D164" s="230" t="s">
        <v>276</v>
      </c>
      <c r="E164" s="231" t="s">
        <v>2997</v>
      </c>
      <c r="F164" s="232" t="s">
        <v>2998</v>
      </c>
      <c r="G164" s="233" t="s">
        <v>398</v>
      </c>
      <c r="H164" s="234">
        <v>15</v>
      </c>
      <c r="I164" s="235"/>
      <c r="J164" s="236">
        <f>ROUND(I164*H164,2)</f>
        <v>0</v>
      </c>
      <c r="K164" s="232" t="s">
        <v>280</v>
      </c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0.0064000000000000003</v>
      </c>
      <c r="R164" s="239">
        <f>Q164*H164</f>
        <v>0.096000000000000002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379</v>
      </c>
      <c r="AT164" s="241" t="s">
        <v>276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379</v>
      </c>
      <c r="BM164" s="241" t="s">
        <v>2999</v>
      </c>
    </row>
    <row r="165" s="2" customFormat="1" ht="24.15" customHeight="1">
      <c r="A165" s="39"/>
      <c r="B165" s="40"/>
      <c r="C165" s="230" t="s">
        <v>463</v>
      </c>
      <c r="D165" s="230" t="s">
        <v>276</v>
      </c>
      <c r="E165" s="231" t="s">
        <v>3000</v>
      </c>
      <c r="F165" s="232" t="s">
        <v>3001</v>
      </c>
      <c r="G165" s="233" t="s">
        <v>398</v>
      </c>
      <c r="H165" s="234">
        <v>184</v>
      </c>
      <c r="I165" s="235"/>
      <c r="J165" s="236">
        <f>ROUND(I165*H165,2)</f>
        <v>0</v>
      </c>
      <c r="K165" s="232" t="s">
        <v>280</v>
      </c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0.00051000000000000004</v>
      </c>
      <c r="R165" s="239">
        <f>Q165*H165</f>
        <v>0.093840000000000007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379</v>
      </c>
      <c r="AT165" s="241" t="s">
        <v>276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379</v>
      </c>
      <c r="BM165" s="241" t="s">
        <v>3002</v>
      </c>
    </row>
    <row r="166" s="13" customFormat="1">
      <c r="A166" s="13"/>
      <c r="B166" s="243"/>
      <c r="C166" s="244"/>
      <c r="D166" s="245" t="s">
        <v>283</v>
      </c>
      <c r="E166" s="246" t="s">
        <v>1</v>
      </c>
      <c r="F166" s="247" t="s">
        <v>3003</v>
      </c>
      <c r="G166" s="244"/>
      <c r="H166" s="248">
        <v>184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283</v>
      </c>
      <c r="AU166" s="254" t="s">
        <v>85</v>
      </c>
      <c r="AV166" s="13" t="s">
        <v>85</v>
      </c>
      <c r="AW166" s="13" t="s">
        <v>32</v>
      </c>
      <c r="AX166" s="13" t="s">
        <v>83</v>
      </c>
      <c r="AY166" s="254" t="s">
        <v>274</v>
      </c>
    </row>
    <row r="167" s="2" customFormat="1" ht="24.15" customHeight="1">
      <c r="A167" s="39"/>
      <c r="B167" s="40"/>
      <c r="C167" s="230" t="s">
        <v>468</v>
      </c>
      <c r="D167" s="230" t="s">
        <v>276</v>
      </c>
      <c r="E167" s="231" t="s">
        <v>3004</v>
      </c>
      <c r="F167" s="232" t="s">
        <v>3005</v>
      </c>
      <c r="G167" s="233" t="s">
        <v>398</v>
      </c>
      <c r="H167" s="234">
        <v>113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0.00084000000000000003</v>
      </c>
      <c r="R167" s="239">
        <f>Q167*H167</f>
        <v>0.094920000000000004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379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379</v>
      </c>
      <c r="BM167" s="241" t="s">
        <v>3006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3007</v>
      </c>
      <c r="G168" s="244"/>
      <c r="H168" s="248">
        <v>113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83</v>
      </c>
      <c r="AY168" s="254" t="s">
        <v>274</v>
      </c>
    </row>
    <row r="169" s="2" customFormat="1" ht="24.15" customHeight="1">
      <c r="A169" s="39"/>
      <c r="B169" s="40"/>
      <c r="C169" s="230" t="s">
        <v>477</v>
      </c>
      <c r="D169" s="230" t="s">
        <v>276</v>
      </c>
      <c r="E169" s="231" t="s">
        <v>3008</v>
      </c>
      <c r="F169" s="232" t="s">
        <v>3009</v>
      </c>
      <c r="G169" s="233" t="s">
        <v>398</v>
      </c>
      <c r="H169" s="234">
        <v>53</v>
      </c>
      <c r="I169" s="235"/>
      <c r="J169" s="236">
        <f>ROUND(I169*H169,2)</f>
        <v>0</v>
      </c>
      <c r="K169" s="232" t="s">
        <v>280</v>
      </c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0.00116</v>
      </c>
      <c r="R169" s="239">
        <f>Q169*H169</f>
        <v>0.06148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379</v>
      </c>
      <c r="AT169" s="241" t="s">
        <v>276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379</v>
      </c>
      <c r="BM169" s="241" t="s">
        <v>3010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3011</v>
      </c>
      <c r="G170" s="244"/>
      <c r="H170" s="248">
        <v>53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83</v>
      </c>
      <c r="AY170" s="254" t="s">
        <v>274</v>
      </c>
    </row>
    <row r="171" s="2" customFormat="1" ht="24.15" customHeight="1">
      <c r="A171" s="39"/>
      <c r="B171" s="40"/>
      <c r="C171" s="230" t="s">
        <v>481</v>
      </c>
      <c r="D171" s="230" t="s">
        <v>276</v>
      </c>
      <c r="E171" s="231" t="s">
        <v>3012</v>
      </c>
      <c r="F171" s="232" t="s">
        <v>3013</v>
      </c>
      <c r="G171" s="233" t="s">
        <v>398</v>
      </c>
      <c r="H171" s="234">
        <v>50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0.0014400000000000001</v>
      </c>
      <c r="R171" s="239">
        <f>Q171*H171</f>
        <v>0.072000000000000008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379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379</v>
      </c>
      <c r="BM171" s="241" t="s">
        <v>3014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3015</v>
      </c>
      <c r="G172" s="244"/>
      <c r="H172" s="248">
        <v>50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83</v>
      </c>
      <c r="AY172" s="254" t="s">
        <v>274</v>
      </c>
    </row>
    <row r="173" s="2" customFormat="1" ht="24.15" customHeight="1">
      <c r="A173" s="39"/>
      <c r="B173" s="40"/>
      <c r="C173" s="230" t="s">
        <v>487</v>
      </c>
      <c r="D173" s="230" t="s">
        <v>276</v>
      </c>
      <c r="E173" s="231" t="s">
        <v>3016</v>
      </c>
      <c r="F173" s="232" t="s">
        <v>3017</v>
      </c>
      <c r="G173" s="233" t="s">
        <v>398</v>
      </c>
      <c r="H173" s="234">
        <v>64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0.00281</v>
      </c>
      <c r="R173" s="239">
        <f>Q173*H173</f>
        <v>0.17984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379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379</v>
      </c>
      <c r="BM173" s="241" t="s">
        <v>3018</v>
      </c>
    </row>
    <row r="174" s="13" customFormat="1">
      <c r="A174" s="13"/>
      <c r="B174" s="243"/>
      <c r="C174" s="244"/>
      <c r="D174" s="245" t="s">
        <v>283</v>
      </c>
      <c r="E174" s="246" t="s">
        <v>1</v>
      </c>
      <c r="F174" s="247" t="s">
        <v>3019</v>
      </c>
      <c r="G174" s="244"/>
      <c r="H174" s="248">
        <v>64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283</v>
      </c>
      <c r="AU174" s="254" t="s">
        <v>85</v>
      </c>
      <c r="AV174" s="13" t="s">
        <v>85</v>
      </c>
      <c r="AW174" s="13" t="s">
        <v>32</v>
      </c>
      <c r="AX174" s="13" t="s">
        <v>83</v>
      </c>
      <c r="AY174" s="254" t="s">
        <v>274</v>
      </c>
    </row>
    <row r="175" s="2" customFormat="1" ht="24.15" customHeight="1">
      <c r="A175" s="39"/>
      <c r="B175" s="40"/>
      <c r="C175" s="230" t="s">
        <v>494</v>
      </c>
      <c r="D175" s="230" t="s">
        <v>276</v>
      </c>
      <c r="E175" s="231" t="s">
        <v>3020</v>
      </c>
      <c r="F175" s="232" t="s">
        <v>3021</v>
      </c>
      <c r="G175" s="233" t="s">
        <v>398</v>
      </c>
      <c r="H175" s="234">
        <v>55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0.00362</v>
      </c>
      <c r="R175" s="239">
        <f>Q175*H175</f>
        <v>0.1991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379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379</v>
      </c>
      <c r="BM175" s="241" t="s">
        <v>3022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3023</v>
      </c>
      <c r="G176" s="244"/>
      <c r="H176" s="248">
        <v>55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83</v>
      </c>
      <c r="AY176" s="254" t="s">
        <v>274</v>
      </c>
    </row>
    <row r="177" s="2" customFormat="1" ht="24.15" customHeight="1">
      <c r="A177" s="39"/>
      <c r="B177" s="40"/>
      <c r="C177" s="230" t="s">
        <v>510</v>
      </c>
      <c r="D177" s="230" t="s">
        <v>276</v>
      </c>
      <c r="E177" s="231" t="s">
        <v>3024</v>
      </c>
      <c r="F177" s="232" t="s">
        <v>3025</v>
      </c>
      <c r="G177" s="233" t="s">
        <v>398</v>
      </c>
      <c r="H177" s="234">
        <v>142</v>
      </c>
      <c r="I177" s="235"/>
      <c r="J177" s="236">
        <f>ROUND(I177*H177,2)</f>
        <v>0</v>
      </c>
      <c r="K177" s="232" t="s">
        <v>280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0.00084000000000000003</v>
      </c>
      <c r="R177" s="239">
        <f>Q177*H177</f>
        <v>0.11928000000000001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379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379</v>
      </c>
      <c r="BM177" s="241" t="s">
        <v>3026</v>
      </c>
    </row>
    <row r="178" s="13" customFormat="1">
      <c r="A178" s="13"/>
      <c r="B178" s="243"/>
      <c r="C178" s="244"/>
      <c r="D178" s="245" t="s">
        <v>283</v>
      </c>
      <c r="E178" s="246" t="s">
        <v>1</v>
      </c>
      <c r="F178" s="247" t="s">
        <v>3027</v>
      </c>
      <c r="G178" s="244"/>
      <c r="H178" s="248">
        <v>142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283</v>
      </c>
      <c r="AU178" s="254" t="s">
        <v>85</v>
      </c>
      <c r="AV178" s="13" t="s">
        <v>85</v>
      </c>
      <c r="AW178" s="13" t="s">
        <v>32</v>
      </c>
      <c r="AX178" s="13" t="s">
        <v>83</v>
      </c>
      <c r="AY178" s="254" t="s">
        <v>274</v>
      </c>
    </row>
    <row r="179" s="2" customFormat="1" ht="24.15" customHeight="1">
      <c r="A179" s="39"/>
      <c r="B179" s="40"/>
      <c r="C179" s="230" t="s">
        <v>518</v>
      </c>
      <c r="D179" s="230" t="s">
        <v>276</v>
      </c>
      <c r="E179" s="231" t="s">
        <v>3028</v>
      </c>
      <c r="F179" s="232" t="s">
        <v>3029</v>
      </c>
      <c r="G179" s="233" t="s">
        <v>398</v>
      </c>
      <c r="H179" s="234">
        <v>144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0.00097999999999999997</v>
      </c>
      <c r="R179" s="239">
        <f>Q179*H179</f>
        <v>0.14112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379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379</v>
      </c>
      <c r="BM179" s="241" t="s">
        <v>3030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3031</v>
      </c>
      <c r="G180" s="244"/>
      <c r="H180" s="248">
        <v>144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83</v>
      </c>
      <c r="AY180" s="254" t="s">
        <v>274</v>
      </c>
    </row>
    <row r="181" s="2" customFormat="1" ht="24.15" customHeight="1">
      <c r="A181" s="39"/>
      <c r="B181" s="40"/>
      <c r="C181" s="230" t="s">
        <v>546</v>
      </c>
      <c r="D181" s="230" t="s">
        <v>276</v>
      </c>
      <c r="E181" s="231" t="s">
        <v>3032</v>
      </c>
      <c r="F181" s="232" t="s">
        <v>3033</v>
      </c>
      <c r="G181" s="233" t="s">
        <v>398</v>
      </c>
      <c r="H181" s="234">
        <v>99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0.0012600000000000001</v>
      </c>
      <c r="R181" s="239">
        <f>Q181*H181</f>
        <v>0.12474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379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379</v>
      </c>
      <c r="BM181" s="241" t="s">
        <v>3034</v>
      </c>
    </row>
    <row r="182" s="13" customFormat="1">
      <c r="A182" s="13"/>
      <c r="B182" s="243"/>
      <c r="C182" s="244"/>
      <c r="D182" s="245" t="s">
        <v>283</v>
      </c>
      <c r="E182" s="246" t="s">
        <v>1</v>
      </c>
      <c r="F182" s="247" t="s">
        <v>3035</v>
      </c>
      <c r="G182" s="244"/>
      <c r="H182" s="248">
        <v>99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32</v>
      </c>
      <c r="AX182" s="13" t="s">
        <v>83</v>
      </c>
      <c r="AY182" s="254" t="s">
        <v>274</v>
      </c>
    </row>
    <row r="183" s="2" customFormat="1" ht="24.15" customHeight="1">
      <c r="A183" s="39"/>
      <c r="B183" s="40"/>
      <c r="C183" s="230" t="s">
        <v>556</v>
      </c>
      <c r="D183" s="230" t="s">
        <v>276</v>
      </c>
      <c r="E183" s="231" t="s">
        <v>3036</v>
      </c>
      <c r="F183" s="232" t="s">
        <v>3037</v>
      </c>
      <c r="G183" s="233" t="s">
        <v>398</v>
      </c>
      <c r="H183" s="234">
        <v>91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0.0015299999999999999</v>
      </c>
      <c r="R183" s="239">
        <f>Q183*H183</f>
        <v>0.13922999999999999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379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379</v>
      </c>
      <c r="BM183" s="241" t="s">
        <v>3038</v>
      </c>
    </row>
    <row r="184" s="13" customFormat="1">
      <c r="A184" s="13"/>
      <c r="B184" s="243"/>
      <c r="C184" s="244"/>
      <c r="D184" s="245" t="s">
        <v>283</v>
      </c>
      <c r="E184" s="246" t="s">
        <v>1</v>
      </c>
      <c r="F184" s="247" t="s">
        <v>3039</v>
      </c>
      <c r="G184" s="244"/>
      <c r="H184" s="248">
        <v>91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283</v>
      </c>
      <c r="AU184" s="254" t="s">
        <v>85</v>
      </c>
      <c r="AV184" s="13" t="s">
        <v>85</v>
      </c>
      <c r="AW184" s="13" t="s">
        <v>32</v>
      </c>
      <c r="AX184" s="13" t="s">
        <v>83</v>
      </c>
      <c r="AY184" s="254" t="s">
        <v>274</v>
      </c>
    </row>
    <row r="185" s="2" customFormat="1" ht="24.15" customHeight="1">
      <c r="A185" s="39"/>
      <c r="B185" s="40"/>
      <c r="C185" s="230" t="s">
        <v>583</v>
      </c>
      <c r="D185" s="230" t="s">
        <v>276</v>
      </c>
      <c r="E185" s="231" t="s">
        <v>3040</v>
      </c>
      <c r="F185" s="232" t="s">
        <v>3041</v>
      </c>
      <c r="G185" s="233" t="s">
        <v>398</v>
      </c>
      <c r="H185" s="234">
        <v>112</v>
      </c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0.0028400000000000001</v>
      </c>
      <c r="R185" s="239">
        <f>Q185*H185</f>
        <v>0.31808000000000003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379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379</v>
      </c>
      <c r="BM185" s="241" t="s">
        <v>3042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3043</v>
      </c>
      <c r="G186" s="244"/>
      <c r="H186" s="248">
        <v>112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83</v>
      </c>
      <c r="AY186" s="254" t="s">
        <v>274</v>
      </c>
    </row>
    <row r="187" s="2" customFormat="1" ht="24.15" customHeight="1">
      <c r="A187" s="39"/>
      <c r="B187" s="40"/>
      <c r="C187" s="230" t="s">
        <v>588</v>
      </c>
      <c r="D187" s="230" t="s">
        <v>276</v>
      </c>
      <c r="E187" s="231" t="s">
        <v>3044</v>
      </c>
      <c r="F187" s="232" t="s">
        <v>3045</v>
      </c>
      <c r="G187" s="233" t="s">
        <v>398</v>
      </c>
      <c r="H187" s="234">
        <v>48</v>
      </c>
      <c r="I187" s="235"/>
      <c r="J187" s="236">
        <f>ROUND(I187*H187,2)</f>
        <v>0</v>
      </c>
      <c r="K187" s="232" t="s">
        <v>280</v>
      </c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0.0037299999999999998</v>
      </c>
      <c r="R187" s="239">
        <f>Q187*H187</f>
        <v>0.17903999999999998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379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379</v>
      </c>
      <c r="BM187" s="241" t="s">
        <v>3046</v>
      </c>
    </row>
    <row r="188" s="13" customFormat="1">
      <c r="A188" s="13"/>
      <c r="B188" s="243"/>
      <c r="C188" s="244"/>
      <c r="D188" s="245" t="s">
        <v>283</v>
      </c>
      <c r="E188" s="246" t="s">
        <v>1</v>
      </c>
      <c r="F188" s="247" t="s">
        <v>3047</v>
      </c>
      <c r="G188" s="244"/>
      <c r="H188" s="248">
        <v>48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283</v>
      </c>
      <c r="AU188" s="254" t="s">
        <v>85</v>
      </c>
      <c r="AV188" s="13" t="s">
        <v>85</v>
      </c>
      <c r="AW188" s="13" t="s">
        <v>32</v>
      </c>
      <c r="AX188" s="13" t="s">
        <v>83</v>
      </c>
      <c r="AY188" s="254" t="s">
        <v>274</v>
      </c>
    </row>
    <row r="189" s="2" customFormat="1" ht="37.8" customHeight="1">
      <c r="A189" s="39"/>
      <c r="B189" s="40"/>
      <c r="C189" s="230" t="s">
        <v>593</v>
      </c>
      <c r="D189" s="230" t="s">
        <v>276</v>
      </c>
      <c r="E189" s="231" t="s">
        <v>3048</v>
      </c>
      <c r="F189" s="232" t="s">
        <v>3049</v>
      </c>
      <c r="G189" s="233" t="s">
        <v>398</v>
      </c>
      <c r="H189" s="234">
        <v>33</v>
      </c>
      <c r="I189" s="235"/>
      <c r="J189" s="236">
        <f>ROUND(I189*H189,2)</f>
        <v>0</v>
      </c>
      <c r="K189" s="232" t="s">
        <v>280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4.0000000000000003E-05</v>
      </c>
      <c r="R189" s="239">
        <f>Q189*H189</f>
        <v>0.0013200000000000002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379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379</v>
      </c>
      <c r="BM189" s="241" t="s">
        <v>3050</v>
      </c>
    </row>
    <row r="190" s="13" customFormat="1">
      <c r="A190" s="13"/>
      <c r="B190" s="243"/>
      <c r="C190" s="244"/>
      <c r="D190" s="245" t="s">
        <v>283</v>
      </c>
      <c r="E190" s="246" t="s">
        <v>1</v>
      </c>
      <c r="F190" s="247" t="s">
        <v>3051</v>
      </c>
      <c r="G190" s="244"/>
      <c r="H190" s="248">
        <v>33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283</v>
      </c>
      <c r="AU190" s="254" t="s">
        <v>85</v>
      </c>
      <c r="AV190" s="13" t="s">
        <v>85</v>
      </c>
      <c r="AW190" s="13" t="s">
        <v>32</v>
      </c>
      <c r="AX190" s="13" t="s">
        <v>83</v>
      </c>
      <c r="AY190" s="254" t="s">
        <v>274</v>
      </c>
    </row>
    <row r="191" s="2" customFormat="1" ht="37.8" customHeight="1">
      <c r="A191" s="39"/>
      <c r="B191" s="40"/>
      <c r="C191" s="230" t="s">
        <v>597</v>
      </c>
      <c r="D191" s="230" t="s">
        <v>276</v>
      </c>
      <c r="E191" s="231" t="s">
        <v>3052</v>
      </c>
      <c r="F191" s="232" t="s">
        <v>3053</v>
      </c>
      <c r="G191" s="233" t="s">
        <v>398</v>
      </c>
      <c r="H191" s="234">
        <v>37</v>
      </c>
      <c r="I191" s="235"/>
      <c r="J191" s="236">
        <f>ROUND(I191*H191,2)</f>
        <v>0</v>
      </c>
      <c r="K191" s="232" t="s">
        <v>280</v>
      </c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4.0000000000000003E-05</v>
      </c>
      <c r="R191" s="239">
        <f>Q191*H191</f>
        <v>0.0014800000000000002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379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379</v>
      </c>
      <c r="BM191" s="241" t="s">
        <v>3054</v>
      </c>
    </row>
    <row r="192" s="13" customFormat="1">
      <c r="A192" s="13"/>
      <c r="B192" s="243"/>
      <c r="C192" s="244"/>
      <c r="D192" s="245" t="s">
        <v>283</v>
      </c>
      <c r="E192" s="246" t="s">
        <v>1</v>
      </c>
      <c r="F192" s="247" t="s">
        <v>3055</v>
      </c>
      <c r="G192" s="244"/>
      <c r="H192" s="248">
        <v>37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283</v>
      </c>
      <c r="AU192" s="254" t="s">
        <v>85</v>
      </c>
      <c r="AV192" s="13" t="s">
        <v>85</v>
      </c>
      <c r="AW192" s="13" t="s">
        <v>32</v>
      </c>
      <c r="AX192" s="13" t="s">
        <v>83</v>
      </c>
      <c r="AY192" s="254" t="s">
        <v>274</v>
      </c>
    </row>
    <row r="193" s="2" customFormat="1" ht="37.8" customHeight="1">
      <c r="A193" s="39"/>
      <c r="B193" s="40"/>
      <c r="C193" s="230" t="s">
        <v>601</v>
      </c>
      <c r="D193" s="230" t="s">
        <v>276</v>
      </c>
      <c r="E193" s="231" t="s">
        <v>3056</v>
      </c>
      <c r="F193" s="232" t="s">
        <v>3057</v>
      </c>
      <c r="G193" s="233" t="s">
        <v>398</v>
      </c>
      <c r="H193" s="234">
        <v>184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6.9999999999999994E-05</v>
      </c>
      <c r="R193" s="239">
        <f>Q193*H193</f>
        <v>0.012879999999999999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379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379</v>
      </c>
      <c r="BM193" s="241" t="s">
        <v>3058</v>
      </c>
    </row>
    <row r="194" s="2" customFormat="1" ht="37.8" customHeight="1">
      <c r="A194" s="39"/>
      <c r="B194" s="40"/>
      <c r="C194" s="230" t="s">
        <v>607</v>
      </c>
      <c r="D194" s="230" t="s">
        <v>276</v>
      </c>
      <c r="E194" s="231" t="s">
        <v>3059</v>
      </c>
      <c r="F194" s="232" t="s">
        <v>3060</v>
      </c>
      <c r="G194" s="233" t="s">
        <v>398</v>
      </c>
      <c r="H194" s="234">
        <v>280</v>
      </c>
      <c r="I194" s="235"/>
      <c r="J194" s="236">
        <f>ROUND(I194*H194,2)</f>
        <v>0</v>
      </c>
      <c r="K194" s="232" t="s">
        <v>280</v>
      </c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9.0000000000000006E-05</v>
      </c>
      <c r="R194" s="239">
        <f>Q194*H194</f>
        <v>0.0252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379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379</v>
      </c>
      <c r="BM194" s="241" t="s">
        <v>3061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3062</v>
      </c>
      <c r="G195" s="244"/>
      <c r="H195" s="248">
        <v>280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83</v>
      </c>
      <c r="AY195" s="254" t="s">
        <v>274</v>
      </c>
    </row>
    <row r="196" s="2" customFormat="1" ht="37.8" customHeight="1">
      <c r="A196" s="39"/>
      <c r="B196" s="40"/>
      <c r="C196" s="230" t="s">
        <v>612</v>
      </c>
      <c r="D196" s="230" t="s">
        <v>276</v>
      </c>
      <c r="E196" s="231" t="s">
        <v>3063</v>
      </c>
      <c r="F196" s="232" t="s">
        <v>3064</v>
      </c>
      <c r="G196" s="233" t="s">
        <v>398</v>
      </c>
      <c r="H196" s="234">
        <v>55</v>
      </c>
      <c r="I196" s="235"/>
      <c r="J196" s="236">
        <f>ROUND(I196*H196,2)</f>
        <v>0</v>
      </c>
      <c r="K196" s="232" t="s">
        <v>280</v>
      </c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0.00012</v>
      </c>
      <c r="R196" s="239">
        <f>Q196*H196</f>
        <v>0.0066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379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379</v>
      </c>
      <c r="BM196" s="241" t="s">
        <v>3065</v>
      </c>
    </row>
    <row r="197" s="2" customFormat="1" ht="37.8" customHeight="1">
      <c r="A197" s="39"/>
      <c r="B197" s="40"/>
      <c r="C197" s="230" t="s">
        <v>617</v>
      </c>
      <c r="D197" s="230" t="s">
        <v>276</v>
      </c>
      <c r="E197" s="231" t="s">
        <v>3066</v>
      </c>
      <c r="F197" s="232" t="s">
        <v>3067</v>
      </c>
      <c r="G197" s="233" t="s">
        <v>398</v>
      </c>
      <c r="H197" s="234">
        <v>142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0.00020000000000000001</v>
      </c>
      <c r="R197" s="239">
        <f>Q197*H197</f>
        <v>0.028400000000000002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379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85</v>
      </c>
      <c r="BK197" s="242">
        <f>ROUND(I197*H197,2)</f>
        <v>0</v>
      </c>
      <c r="BL197" s="18" t="s">
        <v>379</v>
      </c>
      <c r="BM197" s="241" t="s">
        <v>3068</v>
      </c>
    </row>
    <row r="198" s="2" customFormat="1" ht="37.8" customHeight="1">
      <c r="A198" s="39"/>
      <c r="B198" s="40"/>
      <c r="C198" s="230" t="s">
        <v>622</v>
      </c>
      <c r="D198" s="230" t="s">
        <v>276</v>
      </c>
      <c r="E198" s="231" t="s">
        <v>3069</v>
      </c>
      <c r="F198" s="232" t="s">
        <v>3070</v>
      </c>
      <c r="G198" s="233" t="s">
        <v>398</v>
      </c>
      <c r="H198" s="234">
        <v>446</v>
      </c>
      <c r="I198" s="235"/>
      <c r="J198" s="236">
        <f>ROUND(I198*H198,2)</f>
        <v>0</v>
      </c>
      <c r="K198" s="232" t="s">
        <v>280</v>
      </c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0.00024000000000000001</v>
      </c>
      <c r="R198" s="239">
        <f>Q198*H198</f>
        <v>0.10704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379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379</v>
      </c>
      <c r="BM198" s="241" t="s">
        <v>3071</v>
      </c>
    </row>
    <row r="199" s="13" customFormat="1">
      <c r="A199" s="13"/>
      <c r="B199" s="243"/>
      <c r="C199" s="244"/>
      <c r="D199" s="245" t="s">
        <v>283</v>
      </c>
      <c r="E199" s="246" t="s">
        <v>1</v>
      </c>
      <c r="F199" s="247" t="s">
        <v>3072</v>
      </c>
      <c r="G199" s="244"/>
      <c r="H199" s="248">
        <v>446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283</v>
      </c>
      <c r="AU199" s="254" t="s">
        <v>85</v>
      </c>
      <c r="AV199" s="13" t="s">
        <v>85</v>
      </c>
      <c r="AW199" s="13" t="s">
        <v>32</v>
      </c>
      <c r="AX199" s="13" t="s">
        <v>83</v>
      </c>
      <c r="AY199" s="254" t="s">
        <v>274</v>
      </c>
    </row>
    <row r="200" s="2" customFormat="1" ht="37.8" customHeight="1">
      <c r="A200" s="39"/>
      <c r="B200" s="40"/>
      <c r="C200" s="230" t="s">
        <v>627</v>
      </c>
      <c r="D200" s="230" t="s">
        <v>276</v>
      </c>
      <c r="E200" s="231" t="s">
        <v>3073</v>
      </c>
      <c r="F200" s="232" t="s">
        <v>3074</v>
      </c>
      <c r="G200" s="233" t="s">
        <v>398</v>
      </c>
      <c r="H200" s="234">
        <v>48</v>
      </c>
      <c r="I200" s="235"/>
      <c r="J200" s="236">
        <f>ROUND(I200*H200,2)</f>
        <v>0</v>
      </c>
      <c r="K200" s="232" t="s">
        <v>280</v>
      </c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0.00027</v>
      </c>
      <c r="R200" s="239">
        <f>Q200*H200</f>
        <v>0.012959999999999999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379</v>
      </c>
      <c r="AT200" s="241" t="s">
        <v>276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379</v>
      </c>
      <c r="BM200" s="241" t="s">
        <v>3075</v>
      </c>
    </row>
    <row r="201" s="2" customFormat="1" ht="16.5" customHeight="1">
      <c r="A201" s="39"/>
      <c r="B201" s="40"/>
      <c r="C201" s="230" t="s">
        <v>632</v>
      </c>
      <c r="D201" s="230" t="s">
        <v>276</v>
      </c>
      <c r="E201" s="231" t="s">
        <v>3076</v>
      </c>
      <c r="F201" s="232" t="s">
        <v>3077</v>
      </c>
      <c r="G201" s="233" t="s">
        <v>398</v>
      </c>
      <c r="H201" s="234">
        <v>141</v>
      </c>
      <c r="I201" s="235"/>
      <c r="J201" s="236">
        <f>ROUND(I201*H201,2)</f>
        <v>0</v>
      </c>
      <c r="K201" s="232" t="s">
        <v>280</v>
      </c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0.0024199999999999998</v>
      </c>
      <c r="R201" s="239">
        <f>Q201*H201</f>
        <v>0.34121999999999997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379</v>
      </c>
      <c r="AT201" s="241" t="s">
        <v>276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85</v>
      </c>
      <c r="BK201" s="242">
        <f>ROUND(I201*H201,2)</f>
        <v>0</v>
      </c>
      <c r="BL201" s="18" t="s">
        <v>379</v>
      </c>
      <c r="BM201" s="241" t="s">
        <v>3078</v>
      </c>
    </row>
    <row r="202" s="2" customFormat="1" ht="16.5" customHeight="1">
      <c r="A202" s="39"/>
      <c r="B202" s="40"/>
      <c r="C202" s="230" t="s">
        <v>638</v>
      </c>
      <c r="D202" s="230" t="s">
        <v>276</v>
      </c>
      <c r="E202" s="231" t="s">
        <v>3079</v>
      </c>
      <c r="F202" s="232" t="s">
        <v>3080</v>
      </c>
      <c r="G202" s="233" t="s">
        <v>398</v>
      </c>
      <c r="H202" s="234">
        <v>178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0.0026800000000000001</v>
      </c>
      <c r="R202" s="239">
        <f>Q202*H202</f>
        <v>0.47704000000000002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379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379</v>
      </c>
      <c r="BM202" s="241" t="s">
        <v>3081</v>
      </c>
    </row>
    <row r="203" s="2" customFormat="1" ht="16.5" customHeight="1">
      <c r="A203" s="39"/>
      <c r="B203" s="40"/>
      <c r="C203" s="230" t="s">
        <v>643</v>
      </c>
      <c r="D203" s="230" t="s">
        <v>276</v>
      </c>
      <c r="E203" s="231" t="s">
        <v>3082</v>
      </c>
      <c r="F203" s="232" t="s">
        <v>3083</v>
      </c>
      <c r="G203" s="233" t="s">
        <v>398</v>
      </c>
      <c r="H203" s="234">
        <v>103</v>
      </c>
      <c r="I203" s="235"/>
      <c r="J203" s="236">
        <f>ROUND(I203*H203,2)</f>
        <v>0</v>
      </c>
      <c r="K203" s="232" t="s">
        <v>280</v>
      </c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0.0039399999999999999</v>
      </c>
      <c r="R203" s="239">
        <f>Q203*H203</f>
        <v>0.40582000000000001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379</v>
      </c>
      <c r="AT203" s="241" t="s">
        <v>276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85</v>
      </c>
      <c r="BK203" s="242">
        <f>ROUND(I203*H203,2)</f>
        <v>0</v>
      </c>
      <c r="BL203" s="18" t="s">
        <v>379</v>
      </c>
      <c r="BM203" s="241" t="s">
        <v>3084</v>
      </c>
    </row>
    <row r="204" s="2" customFormat="1" ht="16.5" customHeight="1">
      <c r="A204" s="39"/>
      <c r="B204" s="40"/>
      <c r="C204" s="230" t="s">
        <v>648</v>
      </c>
      <c r="D204" s="230" t="s">
        <v>276</v>
      </c>
      <c r="E204" s="231" t="s">
        <v>3085</v>
      </c>
      <c r="F204" s="232" t="s">
        <v>3086</v>
      </c>
      <c r="G204" s="233" t="s">
        <v>604</v>
      </c>
      <c r="H204" s="234">
        <v>122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379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379</v>
      </c>
      <c r="BM204" s="241" t="s">
        <v>3087</v>
      </c>
    </row>
    <row r="205" s="2" customFormat="1" ht="21.75" customHeight="1">
      <c r="A205" s="39"/>
      <c r="B205" s="40"/>
      <c r="C205" s="230" t="s">
        <v>654</v>
      </c>
      <c r="D205" s="230" t="s">
        <v>276</v>
      </c>
      <c r="E205" s="231" t="s">
        <v>3088</v>
      </c>
      <c r="F205" s="232" t="s">
        <v>3089</v>
      </c>
      <c r="G205" s="233" t="s">
        <v>604</v>
      </c>
      <c r="H205" s="234">
        <v>115</v>
      </c>
      <c r="I205" s="235"/>
      <c r="J205" s="236">
        <f>ROUND(I205*H205,2)</f>
        <v>0</v>
      </c>
      <c r="K205" s="232" t="s">
        <v>280</v>
      </c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0.00012999999999999999</v>
      </c>
      <c r="R205" s="239">
        <f>Q205*H205</f>
        <v>0.014949999999999998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379</v>
      </c>
      <c r="AT205" s="241" t="s">
        <v>276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85</v>
      </c>
      <c r="BK205" s="242">
        <f>ROUND(I205*H205,2)</f>
        <v>0</v>
      </c>
      <c r="BL205" s="18" t="s">
        <v>379</v>
      </c>
      <c r="BM205" s="241" t="s">
        <v>3090</v>
      </c>
    </row>
    <row r="206" s="13" customFormat="1">
      <c r="A206" s="13"/>
      <c r="B206" s="243"/>
      <c r="C206" s="244"/>
      <c r="D206" s="245" t="s">
        <v>283</v>
      </c>
      <c r="E206" s="246" t="s">
        <v>1</v>
      </c>
      <c r="F206" s="247" t="s">
        <v>3091</v>
      </c>
      <c r="G206" s="244"/>
      <c r="H206" s="248">
        <v>115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283</v>
      </c>
      <c r="AU206" s="254" t="s">
        <v>85</v>
      </c>
      <c r="AV206" s="13" t="s">
        <v>85</v>
      </c>
      <c r="AW206" s="13" t="s">
        <v>32</v>
      </c>
      <c r="AX206" s="13" t="s">
        <v>83</v>
      </c>
      <c r="AY206" s="254" t="s">
        <v>274</v>
      </c>
    </row>
    <row r="207" s="2" customFormat="1" ht="21.75" customHeight="1">
      <c r="A207" s="39"/>
      <c r="B207" s="40"/>
      <c r="C207" s="230" t="s">
        <v>659</v>
      </c>
      <c r="D207" s="230" t="s">
        <v>276</v>
      </c>
      <c r="E207" s="231" t="s">
        <v>3092</v>
      </c>
      <c r="F207" s="232" t="s">
        <v>3093</v>
      </c>
      <c r="G207" s="233" t="s">
        <v>604</v>
      </c>
      <c r="H207" s="234">
        <v>2</v>
      </c>
      <c r="I207" s="235"/>
      <c r="J207" s="236">
        <f>ROUND(I207*H207,2)</f>
        <v>0</v>
      </c>
      <c r="K207" s="232" t="s">
        <v>280</v>
      </c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0.00022000000000000001</v>
      </c>
      <c r="R207" s="239">
        <f>Q207*H207</f>
        <v>0.00044000000000000002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379</v>
      </c>
      <c r="AT207" s="241" t="s">
        <v>276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85</v>
      </c>
      <c r="BK207" s="242">
        <f>ROUND(I207*H207,2)</f>
        <v>0</v>
      </c>
      <c r="BL207" s="18" t="s">
        <v>379</v>
      </c>
      <c r="BM207" s="241" t="s">
        <v>3094</v>
      </c>
    </row>
    <row r="208" s="2" customFormat="1" ht="16.5" customHeight="1">
      <c r="A208" s="39"/>
      <c r="B208" s="40"/>
      <c r="C208" s="230" t="s">
        <v>664</v>
      </c>
      <c r="D208" s="230" t="s">
        <v>276</v>
      </c>
      <c r="E208" s="231" t="s">
        <v>3095</v>
      </c>
      <c r="F208" s="232" t="s">
        <v>3096</v>
      </c>
      <c r="G208" s="233" t="s">
        <v>3097</v>
      </c>
      <c r="H208" s="234">
        <v>6</v>
      </c>
      <c r="I208" s="235"/>
      <c r="J208" s="236">
        <f>ROUND(I208*H208,2)</f>
        <v>0</v>
      </c>
      <c r="K208" s="232" t="s">
        <v>280</v>
      </c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0.00025000000000000001</v>
      </c>
      <c r="R208" s="239">
        <f>Q208*H208</f>
        <v>0.0015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379</v>
      </c>
      <c r="AT208" s="241" t="s">
        <v>276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379</v>
      </c>
      <c r="BM208" s="241" t="s">
        <v>3098</v>
      </c>
    </row>
    <row r="209" s="2" customFormat="1" ht="24.15" customHeight="1">
      <c r="A209" s="39"/>
      <c r="B209" s="40"/>
      <c r="C209" s="230" t="s">
        <v>669</v>
      </c>
      <c r="D209" s="230" t="s">
        <v>276</v>
      </c>
      <c r="E209" s="231" t="s">
        <v>3099</v>
      </c>
      <c r="F209" s="232" t="s">
        <v>3100</v>
      </c>
      <c r="G209" s="233" t="s">
        <v>604</v>
      </c>
      <c r="H209" s="234">
        <v>8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0.00022000000000000001</v>
      </c>
      <c r="R209" s="239">
        <f>Q209*H209</f>
        <v>0.0017600000000000001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379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85</v>
      </c>
      <c r="BK209" s="242">
        <f>ROUND(I209*H209,2)</f>
        <v>0</v>
      </c>
      <c r="BL209" s="18" t="s">
        <v>379</v>
      </c>
      <c r="BM209" s="241" t="s">
        <v>3101</v>
      </c>
    </row>
    <row r="210" s="2" customFormat="1" ht="24.15" customHeight="1">
      <c r="A210" s="39"/>
      <c r="B210" s="40"/>
      <c r="C210" s="230" t="s">
        <v>674</v>
      </c>
      <c r="D210" s="230" t="s">
        <v>276</v>
      </c>
      <c r="E210" s="231" t="s">
        <v>3102</v>
      </c>
      <c r="F210" s="232" t="s">
        <v>3103</v>
      </c>
      <c r="G210" s="233" t="s">
        <v>604</v>
      </c>
      <c r="H210" s="234">
        <v>2</v>
      </c>
      <c r="I210" s="235"/>
      <c r="J210" s="236">
        <f>ROUND(I210*H210,2)</f>
        <v>0</v>
      </c>
      <c r="K210" s="232" t="s">
        <v>280</v>
      </c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0.00022000000000000001</v>
      </c>
      <c r="R210" s="239">
        <f>Q210*H210</f>
        <v>0.00044000000000000002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379</v>
      </c>
      <c r="AT210" s="241" t="s">
        <v>276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85</v>
      </c>
      <c r="BK210" s="242">
        <f>ROUND(I210*H210,2)</f>
        <v>0</v>
      </c>
      <c r="BL210" s="18" t="s">
        <v>379</v>
      </c>
      <c r="BM210" s="241" t="s">
        <v>3104</v>
      </c>
    </row>
    <row r="211" s="2" customFormat="1" ht="24.15" customHeight="1">
      <c r="A211" s="39"/>
      <c r="B211" s="40"/>
      <c r="C211" s="230" t="s">
        <v>680</v>
      </c>
      <c r="D211" s="230" t="s">
        <v>276</v>
      </c>
      <c r="E211" s="231" t="s">
        <v>3105</v>
      </c>
      <c r="F211" s="232" t="s">
        <v>3106</v>
      </c>
      <c r="G211" s="233" t="s">
        <v>604</v>
      </c>
      <c r="H211" s="234">
        <v>2</v>
      </c>
      <c r="I211" s="235"/>
      <c r="J211" s="236">
        <f>ROUND(I211*H211,2)</f>
        <v>0</v>
      </c>
      <c r="K211" s="232" t="s">
        <v>280</v>
      </c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0.00051999999999999995</v>
      </c>
      <c r="R211" s="239">
        <f>Q211*H211</f>
        <v>0.0010399999999999999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379</v>
      </c>
      <c r="AT211" s="241" t="s">
        <v>276</v>
      </c>
      <c r="AU211" s="241" t="s">
        <v>85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85</v>
      </c>
      <c r="BK211" s="242">
        <f>ROUND(I211*H211,2)</f>
        <v>0</v>
      </c>
      <c r="BL211" s="18" t="s">
        <v>379</v>
      </c>
      <c r="BM211" s="241" t="s">
        <v>3107</v>
      </c>
    </row>
    <row r="212" s="2" customFormat="1" ht="24.15" customHeight="1">
      <c r="A212" s="39"/>
      <c r="B212" s="40"/>
      <c r="C212" s="230" t="s">
        <v>685</v>
      </c>
      <c r="D212" s="230" t="s">
        <v>276</v>
      </c>
      <c r="E212" s="231" t="s">
        <v>3108</v>
      </c>
      <c r="F212" s="232" t="s">
        <v>3109</v>
      </c>
      <c r="G212" s="233" t="s">
        <v>604</v>
      </c>
      <c r="H212" s="234">
        <v>2</v>
      </c>
      <c r="I212" s="235"/>
      <c r="J212" s="236">
        <f>ROUND(I212*H212,2)</f>
        <v>0</v>
      </c>
      <c r="K212" s="232" t="s">
        <v>280</v>
      </c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0.00081999999999999998</v>
      </c>
      <c r="R212" s="239">
        <f>Q212*H212</f>
        <v>0.00164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379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379</v>
      </c>
      <c r="BM212" s="241" t="s">
        <v>3110</v>
      </c>
    </row>
    <row r="213" s="2" customFormat="1" ht="24.15" customHeight="1">
      <c r="A213" s="39"/>
      <c r="B213" s="40"/>
      <c r="C213" s="230" t="s">
        <v>692</v>
      </c>
      <c r="D213" s="230" t="s">
        <v>276</v>
      </c>
      <c r="E213" s="231" t="s">
        <v>3111</v>
      </c>
      <c r="F213" s="232" t="s">
        <v>3112</v>
      </c>
      <c r="G213" s="233" t="s">
        <v>604</v>
      </c>
      <c r="H213" s="234">
        <v>1</v>
      </c>
      <c r="I213" s="235"/>
      <c r="J213" s="236">
        <f>ROUND(I213*H213,2)</f>
        <v>0</v>
      </c>
      <c r="K213" s="232" t="s">
        <v>280</v>
      </c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0.00076000000000000004</v>
      </c>
      <c r="R213" s="239">
        <f>Q213*H213</f>
        <v>0.00076000000000000004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379</v>
      </c>
      <c r="AT213" s="241" t="s">
        <v>276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85</v>
      </c>
      <c r="BK213" s="242">
        <f>ROUND(I213*H213,2)</f>
        <v>0</v>
      </c>
      <c r="BL213" s="18" t="s">
        <v>379</v>
      </c>
      <c r="BM213" s="241" t="s">
        <v>3113</v>
      </c>
    </row>
    <row r="214" s="2" customFormat="1" ht="16.5" customHeight="1">
      <c r="A214" s="39"/>
      <c r="B214" s="40"/>
      <c r="C214" s="230" t="s">
        <v>698</v>
      </c>
      <c r="D214" s="230" t="s">
        <v>276</v>
      </c>
      <c r="E214" s="231" t="s">
        <v>3114</v>
      </c>
      <c r="F214" s="232" t="s">
        <v>3115</v>
      </c>
      <c r="G214" s="233" t="s">
        <v>604</v>
      </c>
      <c r="H214" s="234">
        <v>2</v>
      </c>
      <c r="I214" s="235"/>
      <c r="J214" s="236">
        <f>ROUND(I214*H214,2)</f>
        <v>0</v>
      </c>
      <c r="K214" s="232" t="s">
        <v>280</v>
      </c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0.00076999999999999996</v>
      </c>
      <c r="R214" s="239">
        <f>Q214*H214</f>
        <v>0.0015399999999999999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379</v>
      </c>
      <c r="AT214" s="241" t="s">
        <v>276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85</v>
      </c>
      <c r="BK214" s="242">
        <f>ROUND(I214*H214,2)</f>
        <v>0</v>
      </c>
      <c r="BL214" s="18" t="s">
        <v>379</v>
      </c>
      <c r="BM214" s="241" t="s">
        <v>3116</v>
      </c>
    </row>
    <row r="215" s="2" customFormat="1" ht="24.15" customHeight="1">
      <c r="A215" s="39"/>
      <c r="B215" s="40"/>
      <c r="C215" s="230" t="s">
        <v>705</v>
      </c>
      <c r="D215" s="230" t="s">
        <v>276</v>
      </c>
      <c r="E215" s="231" t="s">
        <v>3117</v>
      </c>
      <c r="F215" s="232" t="s">
        <v>3118</v>
      </c>
      <c r="G215" s="233" t="s">
        <v>604</v>
      </c>
      <c r="H215" s="234">
        <v>1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0.00513</v>
      </c>
      <c r="R215" s="239">
        <f>Q215*H215</f>
        <v>0.00513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379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85</v>
      </c>
      <c r="BK215" s="242">
        <f>ROUND(I215*H215,2)</f>
        <v>0</v>
      </c>
      <c r="BL215" s="18" t="s">
        <v>379</v>
      </c>
      <c r="BM215" s="241" t="s">
        <v>3119</v>
      </c>
    </row>
    <row r="216" s="2" customFormat="1" ht="21.75" customHeight="1">
      <c r="A216" s="39"/>
      <c r="B216" s="40"/>
      <c r="C216" s="230" t="s">
        <v>400</v>
      </c>
      <c r="D216" s="230" t="s">
        <v>276</v>
      </c>
      <c r="E216" s="231" t="s">
        <v>3120</v>
      </c>
      <c r="F216" s="232" t="s">
        <v>3121</v>
      </c>
      <c r="G216" s="233" t="s">
        <v>604</v>
      </c>
      <c r="H216" s="234">
        <v>12</v>
      </c>
      <c r="I216" s="235"/>
      <c r="J216" s="236">
        <f>ROUND(I216*H216,2)</f>
        <v>0</v>
      </c>
      <c r="K216" s="232" t="s">
        <v>280</v>
      </c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0.00050000000000000001</v>
      </c>
      <c r="R216" s="239">
        <f>Q216*H216</f>
        <v>0.0060000000000000001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379</v>
      </c>
      <c r="AT216" s="241" t="s">
        <v>276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85</v>
      </c>
      <c r="BK216" s="242">
        <f>ROUND(I216*H216,2)</f>
        <v>0</v>
      </c>
      <c r="BL216" s="18" t="s">
        <v>379</v>
      </c>
      <c r="BM216" s="241" t="s">
        <v>3122</v>
      </c>
    </row>
    <row r="217" s="2" customFormat="1" ht="21.75" customHeight="1">
      <c r="A217" s="39"/>
      <c r="B217" s="40"/>
      <c r="C217" s="230" t="s">
        <v>749</v>
      </c>
      <c r="D217" s="230" t="s">
        <v>276</v>
      </c>
      <c r="E217" s="231" t="s">
        <v>3123</v>
      </c>
      <c r="F217" s="232" t="s">
        <v>3124</v>
      </c>
      <c r="G217" s="233" t="s">
        <v>604</v>
      </c>
      <c r="H217" s="234">
        <v>2</v>
      </c>
      <c r="I217" s="235"/>
      <c r="J217" s="236">
        <f>ROUND(I217*H217,2)</f>
        <v>0</v>
      </c>
      <c r="K217" s="232" t="s">
        <v>280</v>
      </c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0.00107</v>
      </c>
      <c r="R217" s="239">
        <f>Q217*H217</f>
        <v>0.00214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379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85</v>
      </c>
      <c r="BK217" s="242">
        <f>ROUND(I217*H217,2)</f>
        <v>0</v>
      </c>
      <c r="BL217" s="18" t="s">
        <v>379</v>
      </c>
      <c r="BM217" s="241" t="s">
        <v>3125</v>
      </c>
    </row>
    <row r="218" s="2" customFormat="1" ht="21.75" customHeight="1">
      <c r="A218" s="39"/>
      <c r="B218" s="40"/>
      <c r="C218" s="230" t="s">
        <v>753</v>
      </c>
      <c r="D218" s="230" t="s">
        <v>276</v>
      </c>
      <c r="E218" s="231" t="s">
        <v>3126</v>
      </c>
      <c r="F218" s="232" t="s">
        <v>3127</v>
      </c>
      <c r="G218" s="233" t="s">
        <v>604</v>
      </c>
      <c r="H218" s="234">
        <v>2</v>
      </c>
      <c r="I218" s="235"/>
      <c r="J218" s="236">
        <f>ROUND(I218*H218,2)</f>
        <v>0</v>
      </c>
      <c r="K218" s="232" t="s">
        <v>280</v>
      </c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0.0016800000000000001</v>
      </c>
      <c r="R218" s="239">
        <f>Q218*H218</f>
        <v>0.0033600000000000001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379</v>
      </c>
      <c r="AT218" s="241" t="s">
        <v>276</v>
      </c>
      <c r="AU218" s="241" t="s">
        <v>85</v>
      </c>
      <c r="AY218" s="18" t="s">
        <v>274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85</v>
      </c>
      <c r="BK218" s="242">
        <f>ROUND(I218*H218,2)</f>
        <v>0</v>
      </c>
      <c r="BL218" s="18" t="s">
        <v>379</v>
      </c>
      <c r="BM218" s="241" t="s">
        <v>3128</v>
      </c>
    </row>
    <row r="219" s="2" customFormat="1" ht="21.75" customHeight="1">
      <c r="A219" s="39"/>
      <c r="B219" s="40"/>
      <c r="C219" s="230" t="s">
        <v>763</v>
      </c>
      <c r="D219" s="230" t="s">
        <v>276</v>
      </c>
      <c r="E219" s="231" t="s">
        <v>3129</v>
      </c>
      <c r="F219" s="232" t="s">
        <v>3130</v>
      </c>
      <c r="G219" s="233" t="s">
        <v>604</v>
      </c>
      <c r="H219" s="234">
        <v>1</v>
      </c>
      <c r="I219" s="235"/>
      <c r="J219" s="236">
        <f>ROUND(I219*H219,2)</f>
        <v>0</v>
      </c>
      <c r="K219" s="232" t="s">
        <v>280</v>
      </c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0.00347</v>
      </c>
      <c r="R219" s="239">
        <f>Q219*H219</f>
        <v>0.00347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379</v>
      </c>
      <c r="AT219" s="241" t="s">
        <v>276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85</v>
      </c>
      <c r="BK219" s="242">
        <f>ROUND(I219*H219,2)</f>
        <v>0</v>
      </c>
      <c r="BL219" s="18" t="s">
        <v>379</v>
      </c>
      <c r="BM219" s="241" t="s">
        <v>3131</v>
      </c>
    </row>
    <row r="220" s="2" customFormat="1" ht="21.75" customHeight="1">
      <c r="A220" s="39"/>
      <c r="B220" s="40"/>
      <c r="C220" s="230" t="s">
        <v>777</v>
      </c>
      <c r="D220" s="230" t="s">
        <v>276</v>
      </c>
      <c r="E220" s="231" t="s">
        <v>3132</v>
      </c>
      <c r="F220" s="232" t="s">
        <v>3133</v>
      </c>
      <c r="G220" s="233" t="s">
        <v>604</v>
      </c>
      <c r="H220" s="234">
        <v>4</v>
      </c>
      <c r="I220" s="235"/>
      <c r="J220" s="236">
        <f>ROUND(I220*H220,2)</f>
        <v>0</v>
      </c>
      <c r="K220" s="232" t="s">
        <v>280</v>
      </c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0.00031</v>
      </c>
      <c r="R220" s="239">
        <f>Q220*H220</f>
        <v>0.00124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379</v>
      </c>
      <c r="AT220" s="241" t="s">
        <v>276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85</v>
      </c>
      <c r="BK220" s="242">
        <f>ROUND(I220*H220,2)</f>
        <v>0</v>
      </c>
      <c r="BL220" s="18" t="s">
        <v>379</v>
      </c>
      <c r="BM220" s="241" t="s">
        <v>3134</v>
      </c>
    </row>
    <row r="221" s="2" customFormat="1" ht="21.75" customHeight="1">
      <c r="A221" s="39"/>
      <c r="B221" s="40"/>
      <c r="C221" s="230" t="s">
        <v>785</v>
      </c>
      <c r="D221" s="230" t="s">
        <v>276</v>
      </c>
      <c r="E221" s="231" t="s">
        <v>3135</v>
      </c>
      <c r="F221" s="232" t="s">
        <v>3136</v>
      </c>
      <c r="G221" s="233" t="s">
        <v>604</v>
      </c>
      <c r="H221" s="234">
        <v>1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0.00108</v>
      </c>
      <c r="R221" s="239">
        <f>Q221*H221</f>
        <v>0.00108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379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85</v>
      </c>
      <c r="BK221" s="242">
        <f>ROUND(I221*H221,2)</f>
        <v>0</v>
      </c>
      <c r="BL221" s="18" t="s">
        <v>379</v>
      </c>
      <c r="BM221" s="241" t="s">
        <v>3137</v>
      </c>
    </row>
    <row r="222" s="2" customFormat="1" ht="24.15" customHeight="1">
      <c r="A222" s="39"/>
      <c r="B222" s="40"/>
      <c r="C222" s="230" t="s">
        <v>806</v>
      </c>
      <c r="D222" s="230" t="s">
        <v>276</v>
      </c>
      <c r="E222" s="231" t="s">
        <v>3138</v>
      </c>
      <c r="F222" s="232" t="s">
        <v>3139</v>
      </c>
      <c r="G222" s="233" t="s">
        <v>591</v>
      </c>
      <c r="H222" s="234">
        <v>4</v>
      </c>
      <c r="I222" s="235"/>
      <c r="J222" s="236">
        <f>ROUND(I222*H222,2)</f>
        <v>0</v>
      </c>
      <c r="K222" s="232" t="s">
        <v>280</v>
      </c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0.0292</v>
      </c>
      <c r="R222" s="239">
        <f>Q222*H222</f>
        <v>0.1168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379</v>
      </c>
      <c r="AT222" s="241" t="s">
        <v>276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85</v>
      </c>
      <c r="BK222" s="242">
        <f>ROUND(I222*H222,2)</f>
        <v>0</v>
      </c>
      <c r="BL222" s="18" t="s">
        <v>379</v>
      </c>
      <c r="BM222" s="241" t="s">
        <v>3140</v>
      </c>
    </row>
    <row r="223" s="2" customFormat="1" ht="16.5" customHeight="1">
      <c r="A223" s="39"/>
      <c r="B223" s="40"/>
      <c r="C223" s="230" t="s">
        <v>815</v>
      </c>
      <c r="D223" s="230" t="s">
        <v>276</v>
      </c>
      <c r="E223" s="231" t="s">
        <v>3141</v>
      </c>
      <c r="F223" s="232" t="s">
        <v>3142</v>
      </c>
      <c r="G223" s="233" t="s">
        <v>591</v>
      </c>
      <c r="H223" s="234">
        <v>1</v>
      </c>
      <c r="I223" s="235"/>
      <c r="J223" s="236">
        <f>ROUND(I223*H223,2)</f>
        <v>0</v>
      </c>
      <c r="K223" s="232" t="s">
        <v>280</v>
      </c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0.010930000000000001</v>
      </c>
      <c r="R223" s="239">
        <f>Q223*H223</f>
        <v>0.010930000000000001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379</v>
      </c>
      <c r="AT223" s="241" t="s">
        <v>276</v>
      </c>
      <c r="AU223" s="241" t="s">
        <v>85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85</v>
      </c>
      <c r="BK223" s="242">
        <f>ROUND(I223*H223,2)</f>
        <v>0</v>
      </c>
      <c r="BL223" s="18" t="s">
        <v>379</v>
      </c>
      <c r="BM223" s="241" t="s">
        <v>3143</v>
      </c>
    </row>
    <row r="224" s="2" customFormat="1" ht="24.15" customHeight="1">
      <c r="A224" s="39"/>
      <c r="B224" s="40"/>
      <c r="C224" s="230" t="s">
        <v>819</v>
      </c>
      <c r="D224" s="230" t="s">
        <v>276</v>
      </c>
      <c r="E224" s="231" t="s">
        <v>3144</v>
      </c>
      <c r="F224" s="232" t="s">
        <v>3145</v>
      </c>
      <c r="G224" s="233" t="s">
        <v>398</v>
      </c>
      <c r="H224" s="234">
        <v>1155</v>
      </c>
      <c r="I224" s="235"/>
      <c r="J224" s="236">
        <f>ROUND(I224*H224,2)</f>
        <v>0</v>
      </c>
      <c r="K224" s="232" t="s">
        <v>280</v>
      </c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0.00019000000000000001</v>
      </c>
      <c r="R224" s="239">
        <f>Q224*H224</f>
        <v>0.21945000000000001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379</v>
      </c>
      <c r="AT224" s="241" t="s">
        <v>276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85</v>
      </c>
      <c r="BK224" s="242">
        <f>ROUND(I224*H224,2)</f>
        <v>0</v>
      </c>
      <c r="BL224" s="18" t="s">
        <v>379</v>
      </c>
      <c r="BM224" s="241" t="s">
        <v>3146</v>
      </c>
    </row>
    <row r="225" s="13" customFormat="1">
      <c r="A225" s="13"/>
      <c r="B225" s="243"/>
      <c r="C225" s="244"/>
      <c r="D225" s="245" t="s">
        <v>283</v>
      </c>
      <c r="E225" s="246" t="s">
        <v>1</v>
      </c>
      <c r="F225" s="247" t="s">
        <v>3147</v>
      </c>
      <c r="G225" s="244"/>
      <c r="H225" s="248">
        <v>1155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283</v>
      </c>
      <c r="AU225" s="254" t="s">
        <v>85</v>
      </c>
      <c r="AV225" s="13" t="s">
        <v>85</v>
      </c>
      <c r="AW225" s="13" t="s">
        <v>32</v>
      </c>
      <c r="AX225" s="13" t="s">
        <v>83</v>
      </c>
      <c r="AY225" s="254" t="s">
        <v>274</v>
      </c>
    </row>
    <row r="226" s="2" customFormat="1" ht="21.75" customHeight="1">
      <c r="A226" s="39"/>
      <c r="B226" s="40"/>
      <c r="C226" s="230" t="s">
        <v>823</v>
      </c>
      <c r="D226" s="230" t="s">
        <v>276</v>
      </c>
      <c r="E226" s="231" t="s">
        <v>3148</v>
      </c>
      <c r="F226" s="232" t="s">
        <v>3149</v>
      </c>
      <c r="G226" s="233" t="s">
        <v>398</v>
      </c>
      <c r="H226" s="234">
        <v>1155</v>
      </c>
      <c r="I226" s="235"/>
      <c r="J226" s="236">
        <f>ROUND(I226*H226,2)</f>
        <v>0</v>
      </c>
      <c r="K226" s="232" t="s">
        <v>280</v>
      </c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1.0000000000000001E-05</v>
      </c>
      <c r="R226" s="239">
        <f>Q226*H226</f>
        <v>0.011550000000000001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379</v>
      </c>
      <c r="AT226" s="241" t="s">
        <v>276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85</v>
      </c>
      <c r="BK226" s="242">
        <f>ROUND(I226*H226,2)</f>
        <v>0</v>
      </c>
      <c r="BL226" s="18" t="s">
        <v>379</v>
      </c>
      <c r="BM226" s="241" t="s">
        <v>3150</v>
      </c>
    </row>
    <row r="227" s="2" customFormat="1" ht="24.15" customHeight="1">
      <c r="A227" s="39"/>
      <c r="B227" s="40"/>
      <c r="C227" s="230" t="s">
        <v>846</v>
      </c>
      <c r="D227" s="230" t="s">
        <v>276</v>
      </c>
      <c r="E227" s="231" t="s">
        <v>3151</v>
      </c>
      <c r="F227" s="232" t="s">
        <v>3152</v>
      </c>
      <c r="G227" s="233" t="s">
        <v>1692</v>
      </c>
      <c r="H227" s="297"/>
      <c r="I227" s="235"/>
      <c r="J227" s="236">
        <f>ROUND(I227*H227,2)</f>
        <v>0</v>
      </c>
      <c r="K227" s="232" t="s">
        <v>280</v>
      </c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379</v>
      </c>
      <c r="AT227" s="241" t="s">
        <v>276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85</v>
      </c>
      <c r="BK227" s="242">
        <f>ROUND(I227*H227,2)</f>
        <v>0</v>
      </c>
      <c r="BL227" s="18" t="s">
        <v>379</v>
      </c>
      <c r="BM227" s="241" t="s">
        <v>3153</v>
      </c>
    </row>
    <row r="228" s="12" customFormat="1" ht="22.8" customHeight="1">
      <c r="A228" s="12"/>
      <c r="B228" s="214"/>
      <c r="C228" s="215"/>
      <c r="D228" s="216" t="s">
        <v>75</v>
      </c>
      <c r="E228" s="228" t="s">
        <v>3154</v>
      </c>
      <c r="F228" s="228" t="s">
        <v>3155</v>
      </c>
      <c r="G228" s="215"/>
      <c r="H228" s="215"/>
      <c r="I228" s="218"/>
      <c r="J228" s="229">
        <f>BK228</f>
        <v>0</v>
      </c>
      <c r="K228" s="215"/>
      <c r="L228" s="220"/>
      <c r="M228" s="221"/>
      <c r="N228" s="222"/>
      <c r="O228" s="222"/>
      <c r="P228" s="223">
        <f>SUM(P229:P236)</f>
        <v>0</v>
      </c>
      <c r="Q228" s="222"/>
      <c r="R228" s="223">
        <f>SUM(R229:R236)</f>
        <v>0.067920000000000008</v>
      </c>
      <c r="S228" s="222"/>
      <c r="T228" s="224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5" t="s">
        <v>85</v>
      </c>
      <c r="AT228" s="226" t="s">
        <v>75</v>
      </c>
      <c r="AU228" s="226" t="s">
        <v>83</v>
      </c>
      <c r="AY228" s="225" t="s">
        <v>274</v>
      </c>
      <c r="BK228" s="227">
        <f>SUM(BK229:BK236)</f>
        <v>0</v>
      </c>
    </row>
    <row r="229" s="2" customFormat="1" ht="24.15" customHeight="1">
      <c r="A229" s="39"/>
      <c r="B229" s="40"/>
      <c r="C229" s="230" t="s">
        <v>850</v>
      </c>
      <c r="D229" s="230" t="s">
        <v>276</v>
      </c>
      <c r="E229" s="231" t="s">
        <v>3156</v>
      </c>
      <c r="F229" s="232" t="s">
        <v>3157</v>
      </c>
      <c r="G229" s="233" t="s">
        <v>398</v>
      </c>
      <c r="H229" s="234">
        <v>4</v>
      </c>
      <c r="I229" s="235"/>
      <c r="J229" s="236">
        <f>ROUND(I229*H229,2)</f>
        <v>0</v>
      </c>
      <c r="K229" s="232" t="s">
        <v>280</v>
      </c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0.00147</v>
      </c>
      <c r="R229" s="239">
        <f>Q229*H229</f>
        <v>0.0058799999999999998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379</v>
      </c>
      <c r="AT229" s="241" t="s">
        <v>276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85</v>
      </c>
      <c r="BK229" s="242">
        <f>ROUND(I229*H229,2)</f>
        <v>0</v>
      </c>
      <c r="BL229" s="18" t="s">
        <v>379</v>
      </c>
      <c r="BM229" s="241" t="s">
        <v>3158</v>
      </c>
    </row>
    <row r="230" s="2" customFormat="1" ht="24.15" customHeight="1">
      <c r="A230" s="39"/>
      <c r="B230" s="40"/>
      <c r="C230" s="230" t="s">
        <v>854</v>
      </c>
      <c r="D230" s="230" t="s">
        <v>276</v>
      </c>
      <c r="E230" s="231" t="s">
        <v>3159</v>
      </c>
      <c r="F230" s="232" t="s">
        <v>3160</v>
      </c>
      <c r="G230" s="233" t="s">
        <v>398</v>
      </c>
      <c r="H230" s="234">
        <v>17</v>
      </c>
      <c r="I230" s="235"/>
      <c r="J230" s="236">
        <f>ROUND(I230*H230,2)</f>
        <v>0</v>
      </c>
      <c r="K230" s="232" t="s">
        <v>280</v>
      </c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0.0018500000000000001</v>
      </c>
      <c r="R230" s="239">
        <f>Q230*H230</f>
        <v>0.031449999999999999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379</v>
      </c>
      <c r="AT230" s="241" t="s">
        <v>276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85</v>
      </c>
      <c r="BK230" s="242">
        <f>ROUND(I230*H230,2)</f>
        <v>0</v>
      </c>
      <c r="BL230" s="18" t="s">
        <v>379</v>
      </c>
      <c r="BM230" s="241" t="s">
        <v>3161</v>
      </c>
    </row>
    <row r="231" s="2" customFormat="1" ht="24.15" customHeight="1">
      <c r="A231" s="39"/>
      <c r="B231" s="40"/>
      <c r="C231" s="230" t="s">
        <v>858</v>
      </c>
      <c r="D231" s="230" t="s">
        <v>276</v>
      </c>
      <c r="E231" s="231" t="s">
        <v>3162</v>
      </c>
      <c r="F231" s="232" t="s">
        <v>3163</v>
      </c>
      <c r="G231" s="233" t="s">
        <v>398</v>
      </c>
      <c r="H231" s="234">
        <v>8</v>
      </c>
      <c r="I231" s="235"/>
      <c r="J231" s="236">
        <f>ROUND(I231*H231,2)</f>
        <v>0</v>
      </c>
      <c r="K231" s="232" t="s">
        <v>280</v>
      </c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0.0027000000000000001</v>
      </c>
      <c r="R231" s="239">
        <f>Q231*H231</f>
        <v>0.021600000000000001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379</v>
      </c>
      <c r="AT231" s="241" t="s">
        <v>276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85</v>
      </c>
      <c r="BK231" s="242">
        <f>ROUND(I231*H231,2)</f>
        <v>0</v>
      </c>
      <c r="BL231" s="18" t="s">
        <v>379</v>
      </c>
      <c r="BM231" s="241" t="s">
        <v>3164</v>
      </c>
    </row>
    <row r="232" s="2" customFormat="1" ht="16.5" customHeight="1">
      <c r="A232" s="39"/>
      <c r="B232" s="40"/>
      <c r="C232" s="230" t="s">
        <v>862</v>
      </c>
      <c r="D232" s="230" t="s">
        <v>276</v>
      </c>
      <c r="E232" s="231" t="s">
        <v>3165</v>
      </c>
      <c r="F232" s="232" t="s">
        <v>3166</v>
      </c>
      <c r="G232" s="233" t="s">
        <v>398</v>
      </c>
      <c r="H232" s="234">
        <v>1</v>
      </c>
      <c r="I232" s="235"/>
      <c r="J232" s="236">
        <f>ROUND(I232*H232,2)</f>
        <v>0</v>
      </c>
      <c r="K232" s="232" t="s">
        <v>280</v>
      </c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0.0065300000000000002</v>
      </c>
      <c r="R232" s="239">
        <f>Q232*H232</f>
        <v>0.0065300000000000002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379</v>
      </c>
      <c r="AT232" s="241" t="s">
        <v>276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85</v>
      </c>
      <c r="BK232" s="242">
        <f>ROUND(I232*H232,2)</f>
        <v>0</v>
      </c>
      <c r="BL232" s="18" t="s">
        <v>379</v>
      </c>
      <c r="BM232" s="241" t="s">
        <v>3167</v>
      </c>
    </row>
    <row r="233" s="2" customFormat="1" ht="24.15" customHeight="1">
      <c r="A233" s="39"/>
      <c r="B233" s="40"/>
      <c r="C233" s="230" t="s">
        <v>866</v>
      </c>
      <c r="D233" s="230" t="s">
        <v>276</v>
      </c>
      <c r="E233" s="231" t="s">
        <v>3168</v>
      </c>
      <c r="F233" s="232" t="s">
        <v>3169</v>
      </c>
      <c r="G233" s="233" t="s">
        <v>591</v>
      </c>
      <c r="H233" s="234">
        <v>2</v>
      </c>
      <c r="I233" s="235"/>
      <c r="J233" s="236">
        <f>ROUND(I233*H233,2)</f>
        <v>0</v>
      </c>
      <c r="K233" s="232" t="s">
        <v>280</v>
      </c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0.00035</v>
      </c>
      <c r="R233" s="239">
        <f>Q233*H233</f>
        <v>0.00069999999999999999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379</v>
      </c>
      <c r="AT233" s="241" t="s">
        <v>276</v>
      </c>
      <c r="AU233" s="241" t="s">
        <v>85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85</v>
      </c>
      <c r="BK233" s="242">
        <f>ROUND(I233*H233,2)</f>
        <v>0</v>
      </c>
      <c r="BL233" s="18" t="s">
        <v>379</v>
      </c>
      <c r="BM233" s="241" t="s">
        <v>3170</v>
      </c>
    </row>
    <row r="234" s="2" customFormat="1" ht="24.15" customHeight="1">
      <c r="A234" s="39"/>
      <c r="B234" s="40"/>
      <c r="C234" s="230" t="s">
        <v>870</v>
      </c>
      <c r="D234" s="230" t="s">
        <v>276</v>
      </c>
      <c r="E234" s="231" t="s">
        <v>3171</v>
      </c>
      <c r="F234" s="232" t="s">
        <v>3172</v>
      </c>
      <c r="G234" s="233" t="s">
        <v>591</v>
      </c>
      <c r="H234" s="234">
        <v>2</v>
      </c>
      <c r="I234" s="235"/>
      <c r="J234" s="236">
        <f>ROUND(I234*H234,2)</f>
        <v>0</v>
      </c>
      <c r="K234" s="232" t="s">
        <v>280</v>
      </c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0.00051999999999999995</v>
      </c>
      <c r="R234" s="239">
        <f>Q234*H234</f>
        <v>0.0010399999999999999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379</v>
      </c>
      <c r="AT234" s="241" t="s">
        <v>276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85</v>
      </c>
      <c r="BK234" s="242">
        <f>ROUND(I234*H234,2)</f>
        <v>0</v>
      </c>
      <c r="BL234" s="18" t="s">
        <v>379</v>
      </c>
      <c r="BM234" s="241" t="s">
        <v>3173</v>
      </c>
    </row>
    <row r="235" s="2" customFormat="1" ht="24.15" customHeight="1">
      <c r="A235" s="39"/>
      <c r="B235" s="40"/>
      <c r="C235" s="230" t="s">
        <v>874</v>
      </c>
      <c r="D235" s="230" t="s">
        <v>276</v>
      </c>
      <c r="E235" s="231" t="s">
        <v>3174</v>
      </c>
      <c r="F235" s="232" t="s">
        <v>3175</v>
      </c>
      <c r="G235" s="233" t="s">
        <v>604</v>
      </c>
      <c r="H235" s="234">
        <v>3</v>
      </c>
      <c r="I235" s="235"/>
      <c r="J235" s="236">
        <f>ROUND(I235*H235,2)</f>
        <v>0</v>
      </c>
      <c r="K235" s="232" t="s">
        <v>280</v>
      </c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0.00024000000000000001</v>
      </c>
      <c r="R235" s="239">
        <f>Q235*H235</f>
        <v>0.00072000000000000005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379</v>
      </c>
      <c r="AT235" s="241" t="s">
        <v>276</v>
      </c>
      <c r="AU235" s="241" t="s">
        <v>85</v>
      </c>
      <c r="AY235" s="18" t="s">
        <v>274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85</v>
      </c>
      <c r="BK235" s="242">
        <f>ROUND(I235*H235,2)</f>
        <v>0</v>
      </c>
      <c r="BL235" s="18" t="s">
        <v>379</v>
      </c>
      <c r="BM235" s="241" t="s">
        <v>3176</v>
      </c>
    </row>
    <row r="236" s="2" customFormat="1" ht="24.15" customHeight="1">
      <c r="A236" s="39"/>
      <c r="B236" s="40"/>
      <c r="C236" s="230" t="s">
        <v>880</v>
      </c>
      <c r="D236" s="230" t="s">
        <v>276</v>
      </c>
      <c r="E236" s="231" t="s">
        <v>3177</v>
      </c>
      <c r="F236" s="232" t="s">
        <v>3178</v>
      </c>
      <c r="G236" s="233" t="s">
        <v>1692</v>
      </c>
      <c r="H236" s="297"/>
      <c r="I236" s="235"/>
      <c r="J236" s="236">
        <f>ROUND(I236*H236,2)</f>
        <v>0</v>
      </c>
      <c r="K236" s="232" t="s">
        <v>280</v>
      </c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379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85</v>
      </c>
      <c r="BK236" s="242">
        <f>ROUND(I236*H236,2)</f>
        <v>0</v>
      </c>
      <c r="BL236" s="18" t="s">
        <v>379</v>
      </c>
      <c r="BM236" s="241" t="s">
        <v>3179</v>
      </c>
    </row>
    <row r="237" s="12" customFormat="1" ht="22.8" customHeight="1">
      <c r="A237" s="12"/>
      <c r="B237" s="214"/>
      <c r="C237" s="215"/>
      <c r="D237" s="216" t="s">
        <v>75</v>
      </c>
      <c r="E237" s="228" t="s">
        <v>3180</v>
      </c>
      <c r="F237" s="228" t="s">
        <v>3181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SUM(P238:P286)</f>
        <v>0</v>
      </c>
      <c r="Q237" s="222"/>
      <c r="R237" s="223">
        <f>SUM(R238:R286)</f>
        <v>2.3004799999999999</v>
      </c>
      <c r="S237" s="222"/>
      <c r="T237" s="224">
        <f>SUM(T238:T286)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85</v>
      </c>
      <c r="AT237" s="226" t="s">
        <v>75</v>
      </c>
      <c r="AU237" s="226" t="s">
        <v>83</v>
      </c>
      <c r="AY237" s="225" t="s">
        <v>274</v>
      </c>
      <c r="BK237" s="227">
        <f>SUM(BK238:BK286)</f>
        <v>0</v>
      </c>
    </row>
    <row r="238" s="2" customFormat="1" ht="21.75" customHeight="1">
      <c r="A238" s="39"/>
      <c r="B238" s="40"/>
      <c r="C238" s="230" t="s">
        <v>884</v>
      </c>
      <c r="D238" s="230" t="s">
        <v>276</v>
      </c>
      <c r="E238" s="231" t="s">
        <v>3182</v>
      </c>
      <c r="F238" s="232" t="s">
        <v>3183</v>
      </c>
      <c r="G238" s="233" t="s">
        <v>604</v>
      </c>
      <c r="H238" s="234">
        <v>33</v>
      </c>
      <c r="I238" s="235"/>
      <c r="J238" s="236">
        <f>ROUND(I238*H238,2)</f>
        <v>0</v>
      </c>
      <c r="K238" s="232" t="s">
        <v>280</v>
      </c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0.00247</v>
      </c>
      <c r="R238" s="239">
        <f>Q238*H238</f>
        <v>0.081509999999999999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379</v>
      </c>
      <c r="AT238" s="241" t="s">
        <v>276</v>
      </c>
      <c r="AU238" s="241" t="s">
        <v>85</v>
      </c>
      <c r="AY238" s="18" t="s">
        <v>274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85</v>
      </c>
      <c r="BK238" s="242">
        <f>ROUND(I238*H238,2)</f>
        <v>0</v>
      </c>
      <c r="BL238" s="18" t="s">
        <v>379</v>
      </c>
      <c r="BM238" s="241" t="s">
        <v>3184</v>
      </c>
    </row>
    <row r="239" s="2" customFormat="1" ht="24.15" customHeight="1">
      <c r="A239" s="39"/>
      <c r="B239" s="40"/>
      <c r="C239" s="287" t="s">
        <v>888</v>
      </c>
      <c r="D239" s="287" t="s">
        <v>385</v>
      </c>
      <c r="E239" s="288" t="s">
        <v>3185</v>
      </c>
      <c r="F239" s="289" t="s">
        <v>3186</v>
      </c>
      <c r="G239" s="290" t="s">
        <v>604</v>
      </c>
      <c r="H239" s="291">
        <v>23</v>
      </c>
      <c r="I239" s="292"/>
      <c r="J239" s="293">
        <f>ROUND(I239*H239,2)</f>
        <v>0</v>
      </c>
      <c r="K239" s="289" t="s">
        <v>280</v>
      </c>
      <c r="L239" s="294"/>
      <c r="M239" s="295" t="s">
        <v>1</v>
      </c>
      <c r="N239" s="296" t="s">
        <v>42</v>
      </c>
      <c r="O239" s="92"/>
      <c r="P239" s="239">
        <f>O239*H239</f>
        <v>0</v>
      </c>
      <c r="Q239" s="239">
        <v>0.021899999999999999</v>
      </c>
      <c r="R239" s="239">
        <f>Q239*H239</f>
        <v>0.50370000000000004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510</v>
      </c>
      <c r="AT239" s="241" t="s">
        <v>385</v>
      </c>
      <c r="AU239" s="241" t="s">
        <v>85</v>
      </c>
      <c r="AY239" s="18" t="s">
        <v>274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85</v>
      </c>
      <c r="BK239" s="242">
        <f>ROUND(I239*H239,2)</f>
        <v>0</v>
      </c>
      <c r="BL239" s="18" t="s">
        <v>379</v>
      </c>
      <c r="BM239" s="241" t="s">
        <v>3187</v>
      </c>
    </row>
    <row r="240" s="2" customFormat="1" ht="24.15" customHeight="1">
      <c r="A240" s="39"/>
      <c r="B240" s="40"/>
      <c r="C240" s="287" t="s">
        <v>901</v>
      </c>
      <c r="D240" s="287" t="s">
        <v>385</v>
      </c>
      <c r="E240" s="288" t="s">
        <v>3188</v>
      </c>
      <c r="F240" s="289" t="s">
        <v>3189</v>
      </c>
      <c r="G240" s="290" t="s">
        <v>604</v>
      </c>
      <c r="H240" s="291">
        <v>10</v>
      </c>
      <c r="I240" s="292"/>
      <c r="J240" s="293">
        <f>ROUND(I240*H240,2)</f>
        <v>0</v>
      </c>
      <c r="K240" s="289" t="s">
        <v>280</v>
      </c>
      <c r="L240" s="294"/>
      <c r="M240" s="295" t="s">
        <v>1</v>
      </c>
      <c r="N240" s="296" t="s">
        <v>42</v>
      </c>
      <c r="O240" s="92"/>
      <c r="P240" s="239">
        <f>O240*H240</f>
        <v>0</v>
      </c>
      <c r="Q240" s="239">
        <v>0.014999999999999999</v>
      </c>
      <c r="R240" s="239">
        <f>Q240*H240</f>
        <v>0.14999999999999999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510</v>
      </c>
      <c r="AT240" s="241" t="s">
        <v>385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85</v>
      </c>
      <c r="BK240" s="242">
        <f>ROUND(I240*H240,2)</f>
        <v>0</v>
      </c>
      <c r="BL240" s="18" t="s">
        <v>379</v>
      </c>
      <c r="BM240" s="241" t="s">
        <v>3190</v>
      </c>
    </row>
    <row r="241" s="2" customFormat="1" ht="16.5" customHeight="1">
      <c r="A241" s="39"/>
      <c r="B241" s="40"/>
      <c r="C241" s="230" t="s">
        <v>909</v>
      </c>
      <c r="D241" s="230" t="s">
        <v>276</v>
      </c>
      <c r="E241" s="231" t="s">
        <v>3191</v>
      </c>
      <c r="F241" s="232" t="s">
        <v>3192</v>
      </c>
      <c r="G241" s="233" t="s">
        <v>591</v>
      </c>
      <c r="H241" s="234">
        <v>41</v>
      </c>
      <c r="I241" s="235"/>
      <c r="J241" s="236">
        <f>ROUND(I241*H241,2)</f>
        <v>0</v>
      </c>
      <c r="K241" s="232" t="s">
        <v>280</v>
      </c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0.0032599999999999999</v>
      </c>
      <c r="R241" s="239">
        <f>Q241*H241</f>
        <v>0.13366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379</v>
      </c>
      <c r="AT241" s="241" t="s">
        <v>276</v>
      </c>
      <c r="AU241" s="241" t="s">
        <v>85</v>
      </c>
      <c r="AY241" s="18" t="s">
        <v>274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85</v>
      </c>
      <c r="BK241" s="242">
        <f>ROUND(I241*H241,2)</f>
        <v>0</v>
      </c>
      <c r="BL241" s="18" t="s">
        <v>379</v>
      </c>
      <c r="BM241" s="241" t="s">
        <v>3193</v>
      </c>
    </row>
    <row r="242" s="2" customFormat="1" ht="24.15" customHeight="1">
      <c r="A242" s="39"/>
      <c r="B242" s="40"/>
      <c r="C242" s="287" t="s">
        <v>913</v>
      </c>
      <c r="D242" s="287" t="s">
        <v>385</v>
      </c>
      <c r="E242" s="288" t="s">
        <v>3194</v>
      </c>
      <c r="F242" s="289" t="s">
        <v>3195</v>
      </c>
      <c r="G242" s="290" t="s">
        <v>604</v>
      </c>
      <c r="H242" s="291">
        <v>23</v>
      </c>
      <c r="I242" s="292"/>
      <c r="J242" s="293">
        <f>ROUND(I242*H242,2)</f>
        <v>0</v>
      </c>
      <c r="K242" s="289" t="s">
        <v>280</v>
      </c>
      <c r="L242" s="294"/>
      <c r="M242" s="295" t="s">
        <v>1</v>
      </c>
      <c r="N242" s="296" t="s">
        <v>42</v>
      </c>
      <c r="O242" s="92"/>
      <c r="P242" s="239">
        <f>O242*H242</f>
        <v>0</v>
      </c>
      <c r="Q242" s="239">
        <v>0.017600000000000001</v>
      </c>
      <c r="R242" s="239">
        <f>Q242*H242</f>
        <v>0.40480000000000005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510</v>
      </c>
      <c r="AT242" s="241" t="s">
        <v>385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85</v>
      </c>
      <c r="BK242" s="242">
        <f>ROUND(I242*H242,2)</f>
        <v>0</v>
      </c>
      <c r="BL242" s="18" t="s">
        <v>379</v>
      </c>
      <c r="BM242" s="241" t="s">
        <v>3196</v>
      </c>
    </row>
    <row r="243" s="2" customFormat="1" ht="21.75" customHeight="1">
      <c r="A243" s="39"/>
      <c r="B243" s="40"/>
      <c r="C243" s="287" t="s">
        <v>921</v>
      </c>
      <c r="D243" s="287" t="s">
        <v>385</v>
      </c>
      <c r="E243" s="288" t="s">
        <v>3197</v>
      </c>
      <c r="F243" s="289" t="s">
        <v>3198</v>
      </c>
      <c r="G243" s="290" t="s">
        <v>604</v>
      </c>
      <c r="H243" s="291">
        <v>1</v>
      </c>
      <c r="I243" s="292"/>
      <c r="J243" s="293">
        <f>ROUND(I243*H243,2)</f>
        <v>0</v>
      </c>
      <c r="K243" s="289" t="s">
        <v>280</v>
      </c>
      <c r="L243" s="294"/>
      <c r="M243" s="295" t="s">
        <v>1</v>
      </c>
      <c r="N243" s="296" t="s">
        <v>42</v>
      </c>
      <c r="O243" s="92"/>
      <c r="P243" s="239">
        <f>O243*H243</f>
        <v>0</v>
      </c>
      <c r="Q243" s="239">
        <v>0.016</v>
      </c>
      <c r="R243" s="239">
        <f>Q243*H243</f>
        <v>0.016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510</v>
      </c>
      <c r="AT243" s="241" t="s">
        <v>385</v>
      </c>
      <c r="AU243" s="241" t="s">
        <v>85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85</v>
      </c>
      <c r="BK243" s="242">
        <f>ROUND(I243*H243,2)</f>
        <v>0</v>
      </c>
      <c r="BL243" s="18" t="s">
        <v>379</v>
      </c>
      <c r="BM243" s="241" t="s">
        <v>3199</v>
      </c>
    </row>
    <row r="244" s="2" customFormat="1" ht="24.15" customHeight="1">
      <c r="A244" s="39"/>
      <c r="B244" s="40"/>
      <c r="C244" s="287" t="s">
        <v>932</v>
      </c>
      <c r="D244" s="287" t="s">
        <v>385</v>
      </c>
      <c r="E244" s="288" t="s">
        <v>3200</v>
      </c>
      <c r="F244" s="289" t="s">
        <v>3201</v>
      </c>
      <c r="G244" s="290" t="s">
        <v>604</v>
      </c>
      <c r="H244" s="291">
        <v>4</v>
      </c>
      <c r="I244" s="292"/>
      <c r="J244" s="293">
        <f>ROUND(I244*H244,2)</f>
        <v>0</v>
      </c>
      <c r="K244" s="289" t="s">
        <v>280</v>
      </c>
      <c r="L244" s="294"/>
      <c r="M244" s="295" t="s">
        <v>1</v>
      </c>
      <c r="N244" s="296" t="s">
        <v>42</v>
      </c>
      <c r="O244" s="92"/>
      <c r="P244" s="239">
        <f>O244*H244</f>
        <v>0</v>
      </c>
      <c r="Q244" s="239">
        <v>0.0083000000000000001</v>
      </c>
      <c r="R244" s="239">
        <f>Q244*H244</f>
        <v>0.0332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510</v>
      </c>
      <c r="AT244" s="241" t="s">
        <v>385</v>
      </c>
      <c r="AU244" s="241" t="s">
        <v>85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85</v>
      </c>
      <c r="BK244" s="242">
        <f>ROUND(I244*H244,2)</f>
        <v>0</v>
      </c>
      <c r="BL244" s="18" t="s">
        <v>379</v>
      </c>
      <c r="BM244" s="241" t="s">
        <v>3202</v>
      </c>
    </row>
    <row r="245" s="2" customFormat="1" ht="16.5" customHeight="1">
      <c r="A245" s="39"/>
      <c r="B245" s="40"/>
      <c r="C245" s="287" t="s">
        <v>946</v>
      </c>
      <c r="D245" s="287" t="s">
        <v>385</v>
      </c>
      <c r="E245" s="288" t="s">
        <v>3203</v>
      </c>
      <c r="F245" s="289" t="s">
        <v>3204</v>
      </c>
      <c r="G245" s="290" t="s">
        <v>604</v>
      </c>
      <c r="H245" s="291">
        <v>2</v>
      </c>
      <c r="I245" s="292"/>
      <c r="J245" s="293">
        <f>ROUND(I245*H245,2)</f>
        <v>0</v>
      </c>
      <c r="K245" s="289" t="s">
        <v>280</v>
      </c>
      <c r="L245" s="294"/>
      <c r="M245" s="295" t="s">
        <v>1</v>
      </c>
      <c r="N245" s="296" t="s">
        <v>42</v>
      </c>
      <c r="O245" s="92"/>
      <c r="P245" s="239">
        <f>O245*H245</f>
        <v>0</v>
      </c>
      <c r="Q245" s="239">
        <v>0.0135</v>
      </c>
      <c r="R245" s="239">
        <f>Q245*H245</f>
        <v>0.027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510</v>
      </c>
      <c r="AT245" s="241" t="s">
        <v>385</v>
      </c>
      <c r="AU245" s="241" t="s">
        <v>85</v>
      </c>
      <c r="AY245" s="18" t="s">
        <v>274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85</v>
      </c>
      <c r="BK245" s="242">
        <f>ROUND(I245*H245,2)</f>
        <v>0</v>
      </c>
      <c r="BL245" s="18" t="s">
        <v>379</v>
      </c>
      <c r="BM245" s="241" t="s">
        <v>3205</v>
      </c>
    </row>
    <row r="246" s="2" customFormat="1" ht="16.5" customHeight="1">
      <c r="A246" s="39"/>
      <c r="B246" s="40"/>
      <c r="C246" s="287" t="s">
        <v>952</v>
      </c>
      <c r="D246" s="287" t="s">
        <v>385</v>
      </c>
      <c r="E246" s="288" t="s">
        <v>3206</v>
      </c>
      <c r="F246" s="289" t="s">
        <v>3207</v>
      </c>
      <c r="G246" s="290" t="s">
        <v>604</v>
      </c>
      <c r="H246" s="291">
        <v>10</v>
      </c>
      <c r="I246" s="292"/>
      <c r="J246" s="293">
        <f>ROUND(I246*H246,2)</f>
        <v>0</v>
      </c>
      <c r="K246" s="289" t="s">
        <v>280</v>
      </c>
      <c r="L246" s="294"/>
      <c r="M246" s="295" t="s">
        <v>1</v>
      </c>
      <c r="N246" s="296" t="s">
        <v>42</v>
      </c>
      <c r="O246" s="92"/>
      <c r="P246" s="239">
        <f>O246*H246</f>
        <v>0</v>
      </c>
      <c r="Q246" s="239">
        <v>0.012</v>
      </c>
      <c r="R246" s="239">
        <f>Q246*H246</f>
        <v>0.12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510</v>
      </c>
      <c r="AT246" s="241" t="s">
        <v>385</v>
      </c>
      <c r="AU246" s="241" t="s">
        <v>85</v>
      </c>
      <c r="AY246" s="18" t="s">
        <v>274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85</v>
      </c>
      <c r="BK246" s="242">
        <f>ROUND(I246*H246,2)</f>
        <v>0</v>
      </c>
      <c r="BL246" s="18" t="s">
        <v>379</v>
      </c>
      <c r="BM246" s="241" t="s">
        <v>3208</v>
      </c>
    </row>
    <row r="247" s="2" customFormat="1" ht="16.5" customHeight="1">
      <c r="A247" s="39"/>
      <c r="B247" s="40"/>
      <c r="C247" s="287" t="s">
        <v>958</v>
      </c>
      <c r="D247" s="287" t="s">
        <v>385</v>
      </c>
      <c r="E247" s="288" t="s">
        <v>3209</v>
      </c>
      <c r="F247" s="289" t="s">
        <v>3210</v>
      </c>
      <c r="G247" s="290" t="s">
        <v>604</v>
      </c>
      <c r="H247" s="291">
        <v>1</v>
      </c>
      <c r="I247" s="292"/>
      <c r="J247" s="293">
        <f>ROUND(I247*H247,2)</f>
        <v>0</v>
      </c>
      <c r="K247" s="289" t="s">
        <v>280</v>
      </c>
      <c r="L247" s="294"/>
      <c r="M247" s="295" t="s">
        <v>1</v>
      </c>
      <c r="N247" s="296" t="s">
        <v>42</v>
      </c>
      <c r="O247" s="92"/>
      <c r="P247" s="239">
        <f>O247*H247</f>
        <v>0</v>
      </c>
      <c r="Q247" s="239">
        <v>0.012</v>
      </c>
      <c r="R247" s="239">
        <f>Q247*H247</f>
        <v>0.012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510</v>
      </c>
      <c r="AT247" s="241" t="s">
        <v>385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85</v>
      </c>
      <c r="BK247" s="242">
        <f>ROUND(I247*H247,2)</f>
        <v>0</v>
      </c>
      <c r="BL247" s="18" t="s">
        <v>379</v>
      </c>
      <c r="BM247" s="241" t="s">
        <v>3211</v>
      </c>
    </row>
    <row r="248" s="2" customFormat="1" ht="24.15" customHeight="1">
      <c r="A248" s="39"/>
      <c r="B248" s="40"/>
      <c r="C248" s="230" t="s">
        <v>963</v>
      </c>
      <c r="D248" s="230" t="s">
        <v>276</v>
      </c>
      <c r="E248" s="231" t="s">
        <v>3212</v>
      </c>
      <c r="F248" s="232" t="s">
        <v>3213</v>
      </c>
      <c r="G248" s="233" t="s">
        <v>591</v>
      </c>
      <c r="H248" s="234">
        <v>1</v>
      </c>
      <c r="I248" s="235"/>
      <c r="J248" s="236">
        <f>ROUND(I248*H248,2)</f>
        <v>0</v>
      </c>
      <c r="K248" s="232" t="s">
        <v>280</v>
      </c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0.0015</v>
      </c>
      <c r="R248" s="239">
        <f>Q248*H248</f>
        <v>0.0015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379</v>
      </c>
      <c r="AT248" s="241" t="s">
        <v>276</v>
      </c>
      <c r="AU248" s="241" t="s">
        <v>85</v>
      </c>
      <c r="AY248" s="18" t="s">
        <v>274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85</v>
      </c>
      <c r="BK248" s="242">
        <f>ROUND(I248*H248,2)</f>
        <v>0</v>
      </c>
      <c r="BL248" s="18" t="s">
        <v>379</v>
      </c>
      <c r="BM248" s="241" t="s">
        <v>3214</v>
      </c>
    </row>
    <row r="249" s="2" customFormat="1" ht="21.75" customHeight="1">
      <c r="A249" s="39"/>
      <c r="B249" s="40"/>
      <c r="C249" s="287" t="s">
        <v>969</v>
      </c>
      <c r="D249" s="287" t="s">
        <v>385</v>
      </c>
      <c r="E249" s="288" t="s">
        <v>3215</v>
      </c>
      <c r="F249" s="289" t="s">
        <v>3216</v>
      </c>
      <c r="G249" s="290" t="s">
        <v>604</v>
      </c>
      <c r="H249" s="291">
        <v>1</v>
      </c>
      <c r="I249" s="292"/>
      <c r="J249" s="293">
        <f>ROUND(I249*H249,2)</f>
        <v>0</v>
      </c>
      <c r="K249" s="289" t="s">
        <v>280</v>
      </c>
      <c r="L249" s="294"/>
      <c r="M249" s="295" t="s">
        <v>1</v>
      </c>
      <c r="N249" s="296" t="s">
        <v>42</v>
      </c>
      <c r="O249" s="92"/>
      <c r="P249" s="239">
        <f>O249*H249</f>
        <v>0</v>
      </c>
      <c r="Q249" s="239">
        <v>0.129</v>
      </c>
      <c r="R249" s="239">
        <f>Q249*H249</f>
        <v>0.129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510</v>
      </c>
      <c r="AT249" s="241" t="s">
        <v>385</v>
      </c>
      <c r="AU249" s="241" t="s">
        <v>85</v>
      </c>
      <c r="AY249" s="18" t="s">
        <v>274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85</v>
      </c>
      <c r="BK249" s="242">
        <f>ROUND(I249*H249,2)</f>
        <v>0</v>
      </c>
      <c r="BL249" s="18" t="s">
        <v>379</v>
      </c>
      <c r="BM249" s="241" t="s">
        <v>3217</v>
      </c>
    </row>
    <row r="250" s="2" customFormat="1" ht="21.75" customHeight="1">
      <c r="A250" s="39"/>
      <c r="B250" s="40"/>
      <c r="C250" s="230" t="s">
        <v>976</v>
      </c>
      <c r="D250" s="230" t="s">
        <v>276</v>
      </c>
      <c r="E250" s="231" t="s">
        <v>3218</v>
      </c>
      <c r="F250" s="232" t="s">
        <v>3219</v>
      </c>
      <c r="G250" s="233" t="s">
        <v>591</v>
      </c>
      <c r="H250" s="234">
        <v>1</v>
      </c>
      <c r="I250" s="235"/>
      <c r="J250" s="236">
        <f>ROUND(I250*H250,2)</f>
        <v>0</v>
      </c>
      <c r="K250" s="232" t="s">
        <v>280</v>
      </c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0.01383</v>
      </c>
      <c r="R250" s="239">
        <f>Q250*H250</f>
        <v>0.01383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379</v>
      </c>
      <c r="AT250" s="241" t="s">
        <v>276</v>
      </c>
      <c r="AU250" s="241" t="s">
        <v>85</v>
      </c>
      <c r="AY250" s="18" t="s">
        <v>274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85</v>
      </c>
      <c r="BK250" s="242">
        <f>ROUND(I250*H250,2)</f>
        <v>0</v>
      </c>
      <c r="BL250" s="18" t="s">
        <v>379</v>
      </c>
      <c r="BM250" s="241" t="s">
        <v>3220</v>
      </c>
    </row>
    <row r="251" s="2" customFormat="1" ht="37.8" customHeight="1">
      <c r="A251" s="39"/>
      <c r="B251" s="40"/>
      <c r="C251" s="230" t="s">
        <v>983</v>
      </c>
      <c r="D251" s="230" t="s">
        <v>276</v>
      </c>
      <c r="E251" s="231" t="s">
        <v>3221</v>
      </c>
      <c r="F251" s="232" t="s">
        <v>3222</v>
      </c>
      <c r="G251" s="233" t="s">
        <v>591</v>
      </c>
      <c r="H251" s="234">
        <v>1</v>
      </c>
      <c r="I251" s="235"/>
      <c r="J251" s="236">
        <f>ROUND(I251*H251,2)</f>
        <v>0</v>
      </c>
      <c r="K251" s="232" t="s">
        <v>280</v>
      </c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0.036459999999999999</v>
      </c>
      <c r="R251" s="239">
        <f>Q251*H251</f>
        <v>0.036459999999999999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379</v>
      </c>
      <c r="AT251" s="241" t="s">
        <v>276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85</v>
      </c>
      <c r="BK251" s="242">
        <f>ROUND(I251*H251,2)</f>
        <v>0</v>
      </c>
      <c r="BL251" s="18" t="s">
        <v>379</v>
      </c>
      <c r="BM251" s="241" t="s">
        <v>3223</v>
      </c>
    </row>
    <row r="252" s="2" customFormat="1" ht="16.5" customHeight="1">
      <c r="A252" s="39"/>
      <c r="B252" s="40"/>
      <c r="C252" s="230" t="s">
        <v>987</v>
      </c>
      <c r="D252" s="230" t="s">
        <v>276</v>
      </c>
      <c r="E252" s="231" t="s">
        <v>3224</v>
      </c>
      <c r="F252" s="232" t="s">
        <v>3225</v>
      </c>
      <c r="G252" s="233" t="s">
        <v>591</v>
      </c>
      <c r="H252" s="234">
        <v>2</v>
      </c>
      <c r="I252" s="235"/>
      <c r="J252" s="236">
        <f>ROUND(I252*H252,2)</f>
        <v>0</v>
      </c>
      <c r="K252" s="232" t="s">
        <v>280</v>
      </c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0.00017000000000000001</v>
      </c>
      <c r="R252" s="239">
        <f>Q252*H252</f>
        <v>0.00034000000000000002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379</v>
      </c>
      <c r="AT252" s="241" t="s">
        <v>276</v>
      </c>
      <c r="AU252" s="241" t="s">
        <v>85</v>
      </c>
      <c r="AY252" s="18" t="s">
        <v>274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85</v>
      </c>
      <c r="BK252" s="242">
        <f>ROUND(I252*H252,2)</f>
        <v>0</v>
      </c>
      <c r="BL252" s="18" t="s">
        <v>379</v>
      </c>
      <c r="BM252" s="241" t="s">
        <v>3226</v>
      </c>
    </row>
    <row r="253" s="2" customFormat="1" ht="16.5" customHeight="1">
      <c r="A253" s="39"/>
      <c r="B253" s="40"/>
      <c r="C253" s="287" t="s">
        <v>994</v>
      </c>
      <c r="D253" s="287" t="s">
        <v>385</v>
      </c>
      <c r="E253" s="288" t="s">
        <v>3227</v>
      </c>
      <c r="F253" s="289" t="s">
        <v>3228</v>
      </c>
      <c r="G253" s="290" t="s">
        <v>604</v>
      </c>
      <c r="H253" s="291">
        <v>1</v>
      </c>
      <c r="I253" s="292"/>
      <c r="J253" s="293">
        <f>ROUND(I253*H253,2)</f>
        <v>0</v>
      </c>
      <c r="K253" s="289" t="s">
        <v>280</v>
      </c>
      <c r="L253" s="294"/>
      <c r="M253" s="295" t="s">
        <v>1</v>
      </c>
      <c r="N253" s="296" t="s">
        <v>42</v>
      </c>
      <c r="O253" s="92"/>
      <c r="P253" s="239">
        <f>O253*H253</f>
        <v>0</v>
      </c>
      <c r="Q253" s="239">
        <v>0.021999999999999999</v>
      </c>
      <c r="R253" s="239">
        <f>Q253*H253</f>
        <v>0.021999999999999999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510</v>
      </c>
      <c r="AT253" s="241" t="s">
        <v>385</v>
      </c>
      <c r="AU253" s="241" t="s">
        <v>85</v>
      </c>
      <c r="AY253" s="18" t="s">
        <v>274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85</v>
      </c>
      <c r="BK253" s="242">
        <f>ROUND(I253*H253,2)</f>
        <v>0</v>
      </c>
      <c r="BL253" s="18" t="s">
        <v>379</v>
      </c>
      <c r="BM253" s="241" t="s">
        <v>3229</v>
      </c>
    </row>
    <row r="254" s="2" customFormat="1" ht="16.5" customHeight="1">
      <c r="A254" s="39"/>
      <c r="B254" s="40"/>
      <c r="C254" s="287" t="s">
        <v>1000</v>
      </c>
      <c r="D254" s="287" t="s">
        <v>385</v>
      </c>
      <c r="E254" s="288" t="s">
        <v>3230</v>
      </c>
      <c r="F254" s="289" t="s">
        <v>3231</v>
      </c>
      <c r="G254" s="290" t="s">
        <v>604</v>
      </c>
      <c r="H254" s="291">
        <v>1</v>
      </c>
      <c r="I254" s="292"/>
      <c r="J254" s="293">
        <f>ROUND(I254*H254,2)</f>
        <v>0</v>
      </c>
      <c r="K254" s="289" t="s">
        <v>280</v>
      </c>
      <c r="L254" s="294"/>
      <c r="M254" s="295" t="s">
        <v>1</v>
      </c>
      <c r="N254" s="296" t="s">
        <v>42</v>
      </c>
      <c r="O254" s="92"/>
      <c r="P254" s="239">
        <f>O254*H254</f>
        <v>0</v>
      </c>
      <c r="Q254" s="239">
        <v>0.02</v>
      </c>
      <c r="R254" s="239">
        <f>Q254*H254</f>
        <v>0.02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510</v>
      </c>
      <c r="AT254" s="241" t="s">
        <v>385</v>
      </c>
      <c r="AU254" s="241" t="s">
        <v>85</v>
      </c>
      <c r="AY254" s="18" t="s">
        <v>274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85</v>
      </c>
      <c r="BK254" s="242">
        <f>ROUND(I254*H254,2)</f>
        <v>0</v>
      </c>
      <c r="BL254" s="18" t="s">
        <v>379</v>
      </c>
      <c r="BM254" s="241" t="s">
        <v>3232</v>
      </c>
    </row>
    <row r="255" s="2" customFormat="1" ht="24.15" customHeight="1">
      <c r="A255" s="39"/>
      <c r="B255" s="40"/>
      <c r="C255" s="230" t="s">
        <v>1004</v>
      </c>
      <c r="D255" s="230" t="s">
        <v>276</v>
      </c>
      <c r="E255" s="231" t="s">
        <v>3233</v>
      </c>
      <c r="F255" s="232" t="s">
        <v>3234</v>
      </c>
      <c r="G255" s="233" t="s">
        <v>591</v>
      </c>
      <c r="H255" s="234">
        <v>35</v>
      </c>
      <c r="I255" s="235"/>
      <c r="J255" s="236">
        <f>ROUND(I255*H255,2)</f>
        <v>0</v>
      </c>
      <c r="K255" s="232" t="s">
        <v>280</v>
      </c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0.0024199999999999998</v>
      </c>
      <c r="R255" s="239">
        <f>Q255*H255</f>
        <v>0.084699999999999998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379</v>
      </c>
      <c r="AT255" s="241" t="s">
        <v>276</v>
      </c>
      <c r="AU255" s="241" t="s">
        <v>85</v>
      </c>
      <c r="AY255" s="18" t="s">
        <v>274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85</v>
      </c>
      <c r="BK255" s="242">
        <f>ROUND(I255*H255,2)</f>
        <v>0</v>
      </c>
      <c r="BL255" s="18" t="s">
        <v>379</v>
      </c>
      <c r="BM255" s="241" t="s">
        <v>3235</v>
      </c>
    </row>
    <row r="256" s="2" customFormat="1" ht="24.15" customHeight="1">
      <c r="A256" s="39"/>
      <c r="B256" s="40"/>
      <c r="C256" s="230" t="s">
        <v>1008</v>
      </c>
      <c r="D256" s="230" t="s">
        <v>276</v>
      </c>
      <c r="E256" s="231" t="s">
        <v>3236</v>
      </c>
      <c r="F256" s="232" t="s">
        <v>3237</v>
      </c>
      <c r="G256" s="233" t="s">
        <v>591</v>
      </c>
      <c r="H256" s="234">
        <v>82</v>
      </c>
      <c r="I256" s="235"/>
      <c r="J256" s="236">
        <f>ROUND(I256*H256,2)</f>
        <v>0</v>
      </c>
      <c r="K256" s="232" t="s">
        <v>280</v>
      </c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0.00032000000000000003</v>
      </c>
      <c r="R256" s="239">
        <f>Q256*H256</f>
        <v>0.026240000000000003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379</v>
      </c>
      <c r="AT256" s="241" t="s">
        <v>276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85</v>
      </c>
      <c r="BK256" s="242">
        <f>ROUND(I256*H256,2)</f>
        <v>0</v>
      </c>
      <c r="BL256" s="18" t="s">
        <v>379</v>
      </c>
      <c r="BM256" s="241" t="s">
        <v>3238</v>
      </c>
    </row>
    <row r="257" s="2" customFormat="1" ht="24.15" customHeight="1">
      <c r="A257" s="39"/>
      <c r="B257" s="40"/>
      <c r="C257" s="230" t="s">
        <v>1012</v>
      </c>
      <c r="D257" s="230" t="s">
        <v>276</v>
      </c>
      <c r="E257" s="231" t="s">
        <v>3239</v>
      </c>
      <c r="F257" s="232" t="s">
        <v>3240</v>
      </c>
      <c r="G257" s="233" t="s">
        <v>591</v>
      </c>
      <c r="H257" s="234">
        <v>38</v>
      </c>
      <c r="I257" s="235"/>
      <c r="J257" s="236">
        <f>ROUND(I257*H257,2)</f>
        <v>0</v>
      </c>
      <c r="K257" s="232" t="s">
        <v>280</v>
      </c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0.00051999999999999995</v>
      </c>
      <c r="R257" s="239">
        <f>Q257*H257</f>
        <v>0.01976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379</v>
      </c>
      <c r="AT257" s="241" t="s">
        <v>276</v>
      </c>
      <c r="AU257" s="241" t="s">
        <v>85</v>
      </c>
      <c r="AY257" s="18" t="s">
        <v>274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85</v>
      </c>
      <c r="BK257" s="242">
        <f>ROUND(I257*H257,2)</f>
        <v>0</v>
      </c>
      <c r="BL257" s="18" t="s">
        <v>379</v>
      </c>
      <c r="BM257" s="241" t="s">
        <v>3241</v>
      </c>
    </row>
    <row r="258" s="2" customFormat="1" ht="24.15" customHeight="1">
      <c r="A258" s="39"/>
      <c r="B258" s="40"/>
      <c r="C258" s="230" t="s">
        <v>1018</v>
      </c>
      <c r="D258" s="230" t="s">
        <v>276</v>
      </c>
      <c r="E258" s="231" t="s">
        <v>3242</v>
      </c>
      <c r="F258" s="232" t="s">
        <v>3243</v>
      </c>
      <c r="G258" s="233" t="s">
        <v>591</v>
      </c>
      <c r="H258" s="234">
        <v>10</v>
      </c>
      <c r="I258" s="235"/>
      <c r="J258" s="236">
        <f>ROUND(I258*H258,2)</f>
        <v>0</v>
      </c>
      <c r="K258" s="232" t="s">
        <v>280</v>
      </c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0.00051999999999999995</v>
      </c>
      <c r="R258" s="239">
        <f>Q258*H258</f>
        <v>0.0051999999999999998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379</v>
      </c>
      <c r="AT258" s="241" t="s">
        <v>276</v>
      </c>
      <c r="AU258" s="241" t="s">
        <v>85</v>
      </c>
      <c r="AY258" s="18" t="s">
        <v>274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85</v>
      </c>
      <c r="BK258" s="242">
        <f>ROUND(I258*H258,2)</f>
        <v>0</v>
      </c>
      <c r="BL258" s="18" t="s">
        <v>379</v>
      </c>
      <c r="BM258" s="241" t="s">
        <v>3244</v>
      </c>
    </row>
    <row r="259" s="2" customFormat="1" ht="24.15" customHeight="1">
      <c r="A259" s="39"/>
      <c r="B259" s="40"/>
      <c r="C259" s="230" t="s">
        <v>1040</v>
      </c>
      <c r="D259" s="230" t="s">
        <v>276</v>
      </c>
      <c r="E259" s="231" t="s">
        <v>3245</v>
      </c>
      <c r="F259" s="232" t="s">
        <v>3246</v>
      </c>
      <c r="G259" s="233" t="s">
        <v>591</v>
      </c>
      <c r="H259" s="234">
        <v>23</v>
      </c>
      <c r="I259" s="235"/>
      <c r="J259" s="236">
        <f>ROUND(I259*H259,2)</f>
        <v>0</v>
      </c>
      <c r="K259" s="232" t="s">
        <v>280</v>
      </c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0.00051999999999999995</v>
      </c>
      <c r="R259" s="239">
        <f>Q259*H259</f>
        <v>0.011959999999999998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379</v>
      </c>
      <c r="AT259" s="241" t="s">
        <v>276</v>
      </c>
      <c r="AU259" s="241" t="s">
        <v>85</v>
      </c>
      <c r="AY259" s="18" t="s">
        <v>274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85</v>
      </c>
      <c r="BK259" s="242">
        <f>ROUND(I259*H259,2)</f>
        <v>0</v>
      </c>
      <c r="BL259" s="18" t="s">
        <v>379</v>
      </c>
      <c r="BM259" s="241" t="s">
        <v>3247</v>
      </c>
    </row>
    <row r="260" s="2" customFormat="1" ht="24.15" customHeight="1">
      <c r="A260" s="39"/>
      <c r="B260" s="40"/>
      <c r="C260" s="230" t="s">
        <v>1063</v>
      </c>
      <c r="D260" s="230" t="s">
        <v>276</v>
      </c>
      <c r="E260" s="231" t="s">
        <v>3248</v>
      </c>
      <c r="F260" s="232" t="s">
        <v>3249</v>
      </c>
      <c r="G260" s="233" t="s">
        <v>591</v>
      </c>
      <c r="H260" s="234">
        <v>1</v>
      </c>
      <c r="I260" s="235"/>
      <c r="J260" s="236">
        <f>ROUND(I260*H260,2)</f>
        <v>0</v>
      </c>
      <c r="K260" s="232" t="s">
        <v>280</v>
      </c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0.0011000000000000001</v>
      </c>
      <c r="R260" s="239">
        <f>Q260*H260</f>
        <v>0.0011000000000000001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379</v>
      </c>
      <c r="AT260" s="241" t="s">
        <v>276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85</v>
      </c>
      <c r="BK260" s="242">
        <f>ROUND(I260*H260,2)</f>
        <v>0</v>
      </c>
      <c r="BL260" s="18" t="s">
        <v>379</v>
      </c>
      <c r="BM260" s="241" t="s">
        <v>3250</v>
      </c>
    </row>
    <row r="261" s="2" customFormat="1" ht="24.15" customHeight="1">
      <c r="A261" s="39"/>
      <c r="B261" s="40"/>
      <c r="C261" s="230" t="s">
        <v>1067</v>
      </c>
      <c r="D261" s="230" t="s">
        <v>276</v>
      </c>
      <c r="E261" s="231" t="s">
        <v>3251</v>
      </c>
      <c r="F261" s="232" t="s">
        <v>3252</v>
      </c>
      <c r="G261" s="233" t="s">
        <v>591</v>
      </c>
      <c r="H261" s="234">
        <v>20</v>
      </c>
      <c r="I261" s="235"/>
      <c r="J261" s="236">
        <f>ROUND(I261*H261,2)</f>
        <v>0</v>
      </c>
      <c r="K261" s="232" t="s">
        <v>280</v>
      </c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0.0030000000000000001</v>
      </c>
      <c r="R261" s="239">
        <f>Q261*H261</f>
        <v>0.059999999999999998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379</v>
      </c>
      <c r="AT261" s="241" t="s">
        <v>276</v>
      </c>
      <c r="AU261" s="241" t="s">
        <v>85</v>
      </c>
      <c r="AY261" s="18" t="s">
        <v>274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85</v>
      </c>
      <c r="BK261" s="242">
        <f>ROUND(I261*H261,2)</f>
        <v>0</v>
      </c>
      <c r="BL261" s="18" t="s">
        <v>379</v>
      </c>
      <c r="BM261" s="241" t="s">
        <v>3253</v>
      </c>
    </row>
    <row r="262" s="2" customFormat="1" ht="24.15" customHeight="1">
      <c r="A262" s="39"/>
      <c r="B262" s="40"/>
      <c r="C262" s="230" t="s">
        <v>1087</v>
      </c>
      <c r="D262" s="230" t="s">
        <v>276</v>
      </c>
      <c r="E262" s="231" t="s">
        <v>3254</v>
      </c>
      <c r="F262" s="232" t="s">
        <v>3255</v>
      </c>
      <c r="G262" s="233" t="s">
        <v>591</v>
      </c>
      <c r="H262" s="234">
        <v>23</v>
      </c>
      <c r="I262" s="235"/>
      <c r="J262" s="236">
        <f>ROUND(I262*H262,2)</f>
        <v>0</v>
      </c>
      <c r="K262" s="232" t="s">
        <v>280</v>
      </c>
      <c r="L262" s="45"/>
      <c r="M262" s="237" t="s">
        <v>1</v>
      </c>
      <c r="N262" s="238" t="s">
        <v>42</v>
      </c>
      <c r="O262" s="92"/>
      <c r="P262" s="239">
        <f>O262*H262</f>
        <v>0</v>
      </c>
      <c r="Q262" s="239">
        <v>0.0012999999999999999</v>
      </c>
      <c r="R262" s="239">
        <f>Q262*H262</f>
        <v>0.029899999999999999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379</v>
      </c>
      <c r="AT262" s="241" t="s">
        <v>276</v>
      </c>
      <c r="AU262" s="241" t="s">
        <v>85</v>
      </c>
      <c r="AY262" s="18" t="s">
        <v>274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85</v>
      </c>
      <c r="BK262" s="242">
        <f>ROUND(I262*H262,2)</f>
        <v>0</v>
      </c>
      <c r="BL262" s="18" t="s">
        <v>379</v>
      </c>
      <c r="BM262" s="241" t="s">
        <v>3256</v>
      </c>
    </row>
    <row r="263" s="2" customFormat="1" ht="24.15" customHeight="1">
      <c r="A263" s="39"/>
      <c r="B263" s="40"/>
      <c r="C263" s="230" t="s">
        <v>1091</v>
      </c>
      <c r="D263" s="230" t="s">
        <v>276</v>
      </c>
      <c r="E263" s="231" t="s">
        <v>3257</v>
      </c>
      <c r="F263" s="232" t="s">
        <v>3258</v>
      </c>
      <c r="G263" s="233" t="s">
        <v>591</v>
      </c>
      <c r="H263" s="234">
        <v>23</v>
      </c>
      <c r="I263" s="235"/>
      <c r="J263" s="236">
        <f>ROUND(I263*H263,2)</f>
        <v>0</v>
      </c>
      <c r="K263" s="232" t="s">
        <v>280</v>
      </c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0.0015</v>
      </c>
      <c r="R263" s="239">
        <f>Q263*H263</f>
        <v>0.034500000000000003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379</v>
      </c>
      <c r="AT263" s="241" t="s">
        <v>276</v>
      </c>
      <c r="AU263" s="241" t="s">
        <v>85</v>
      </c>
      <c r="AY263" s="18" t="s">
        <v>274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85</v>
      </c>
      <c r="BK263" s="242">
        <f>ROUND(I263*H263,2)</f>
        <v>0</v>
      </c>
      <c r="BL263" s="18" t="s">
        <v>379</v>
      </c>
      <c r="BM263" s="241" t="s">
        <v>3259</v>
      </c>
    </row>
    <row r="264" s="2" customFormat="1" ht="24.15" customHeight="1">
      <c r="A264" s="39"/>
      <c r="B264" s="40"/>
      <c r="C264" s="230" t="s">
        <v>1111</v>
      </c>
      <c r="D264" s="230" t="s">
        <v>276</v>
      </c>
      <c r="E264" s="231" t="s">
        <v>3260</v>
      </c>
      <c r="F264" s="232" t="s">
        <v>3261</v>
      </c>
      <c r="G264" s="233" t="s">
        <v>591</v>
      </c>
      <c r="H264" s="234">
        <v>3</v>
      </c>
      <c r="I264" s="235"/>
      <c r="J264" s="236">
        <f>ROUND(I264*H264,2)</f>
        <v>0</v>
      </c>
      <c r="K264" s="232" t="s">
        <v>280</v>
      </c>
      <c r="L264" s="45"/>
      <c r="M264" s="237" t="s">
        <v>1</v>
      </c>
      <c r="N264" s="238" t="s">
        <v>42</v>
      </c>
      <c r="O264" s="92"/>
      <c r="P264" s="239">
        <f>O264*H264</f>
        <v>0</v>
      </c>
      <c r="Q264" s="239">
        <v>0.00075000000000000002</v>
      </c>
      <c r="R264" s="239">
        <f>Q264*H264</f>
        <v>0.0022500000000000003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379</v>
      </c>
      <c r="AT264" s="241" t="s">
        <v>276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85</v>
      </c>
      <c r="BK264" s="242">
        <f>ROUND(I264*H264,2)</f>
        <v>0</v>
      </c>
      <c r="BL264" s="18" t="s">
        <v>379</v>
      </c>
      <c r="BM264" s="241" t="s">
        <v>3262</v>
      </c>
    </row>
    <row r="265" s="2" customFormat="1" ht="24.15" customHeight="1">
      <c r="A265" s="39"/>
      <c r="B265" s="40"/>
      <c r="C265" s="230" t="s">
        <v>1126</v>
      </c>
      <c r="D265" s="230" t="s">
        <v>276</v>
      </c>
      <c r="E265" s="231" t="s">
        <v>3263</v>
      </c>
      <c r="F265" s="232" t="s">
        <v>3264</v>
      </c>
      <c r="G265" s="233" t="s">
        <v>591</v>
      </c>
      <c r="H265" s="234">
        <v>34</v>
      </c>
      <c r="I265" s="235"/>
      <c r="J265" s="236">
        <f>ROUND(I265*H265,2)</f>
        <v>0</v>
      </c>
      <c r="K265" s="232" t="s">
        <v>280</v>
      </c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0.00084999999999999995</v>
      </c>
      <c r="R265" s="239">
        <f>Q265*H265</f>
        <v>0.028899999999999999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379</v>
      </c>
      <c r="AT265" s="241" t="s">
        <v>276</v>
      </c>
      <c r="AU265" s="241" t="s">
        <v>85</v>
      </c>
      <c r="AY265" s="18" t="s">
        <v>274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85</v>
      </c>
      <c r="BK265" s="242">
        <f>ROUND(I265*H265,2)</f>
        <v>0</v>
      </c>
      <c r="BL265" s="18" t="s">
        <v>379</v>
      </c>
      <c r="BM265" s="241" t="s">
        <v>3265</v>
      </c>
    </row>
    <row r="266" s="2" customFormat="1" ht="16.5" customHeight="1">
      <c r="A266" s="39"/>
      <c r="B266" s="40"/>
      <c r="C266" s="230" t="s">
        <v>1156</v>
      </c>
      <c r="D266" s="230" t="s">
        <v>276</v>
      </c>
      <c r="E266" s="231" t="s">
        <v>3266</v>
      </c>
      <c r="F266" s="232" t="s">
        <v>3267</v>
      </c>
      <c r="G266" s="233" t="s">
        <v>591</v>
      </c>
      <c r="H266" s="234">
        <v>2</v>
      </c>
      <c r="I266" s="235"/>
      <c r="J266" s="236">
        <f>ROUND(I266*H266,2)</f>
        <v>0</v>
      </c>
      <c r="K266" s="232" t="s">
        <v>280</v>
      </c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0.00042999999999999999</v>
      </c>
      <c r="R266" s="239">
        <f>Q266*H266</f>
        <v>0.00085999999999999998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379</v>
      </c>
      <c r="AT266" s="241" t="s">
        <v>276</v>
      </c>
      <c r="AU266" s="241" t="s">
        <v>85</v>
      </c>
      <c r="AY266" s="18" t="s">
        <v>274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85</v>
      </c>
      <c r="BK266" s="242">
        <f>ROUND(I266*H266,2)</f>
        <v>0</v>
      </c>
      <c r="BL266" s="18" t="s">
        <v>379</v>
      </c>
      <c r="BM266" s="241" t="s">
        <v>3268</v>
      </c>
    </row>
    <row r="267" s="2" customFormat="1" ht="16.5" customHeight="1">
      <c r="A267" s="39"/>
      <c r="B267" s="40"/>
      <c r="C267" s="287" t="s">
        <v>1175</v>
      </c>
      <c r="D267" s="287" t="s">
        <v>385</v>
      </c>
      <c r="E267" s="288" t="s">
        <v>3269</v>
      </c>
      <c r="F267" s="289" t="s">
        <v>3270</v>
      </c>
      <c r="G267" s="290" t="s">
        <v>604</v>
      </c>
      <c r="H267" s="291">
        <v>1</v>
      </c>
      <c r="I267" s="292"/>
      <c r="J267" s="293">
        <f>ROUND(I267*H267,2)</f>
        <v>0</v>
      </c>
      <c r="K267" s="289" t="s">
        <v>280</v>
      </c>
      <c r="L267" s="294"/>
      <c r="M267" s="295" t="s">
        <v>1</v>
      </c>
      <c r="N267" s="296" t="s">
        <v>42</v>
      </c>
      <c r="O267" s="92"/>
      <c r="P267" s="239">
        <f>O267*H267</f>
        <v>0</v>
      </c>
      <c r="Q267" s="239">
        <v>0.0040000000000000001</v>
      </c>
      <c r="R267" s="239">
        <f>Q267*H267</f>
        <v>0.0040000000000000001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510</v>
      </c>
      <c r="AT267" s="241" t="s">
        <v>385</v>
      </c>
      <c r="AU267" s="241" t="s">
        <v>85</v>
      </c>
      <c r="AY267" s="18" t="s">
        <v>274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85</v>
      </c>
      <c r="BK267" s="242">
        <f>ROUND(I267*H267,2)</f>
        <v>0</v>
      </c>
      <c r="BL267" s="18" t="s">
        <v>379</v>
      </c>
      <c r="BM267" s="241" t="s">
        <v>3271</v>
      </c>
    </row>
    <row r="268" s="2" customFormat="1" ht="16.5" customHeight="1">
      <c r="A268" s="39"/>
      <c r="B268" s="40"/>
      <c r="C268" s="287" t="s">
        <v>1179</v>
      </c>
      <c r="D268" s="287" t="s">
        <v>385</v>
      </c>
      <c r="E268" s="288" t="s">
        <v>3272</v>
      </c>
      <c r="F268" s="289" t="s">
        <v>3273</v>
      </c>
      <c r="G268" s="290" t="s">
        <v>604</v>
      </c>
      <c r="H268" s="291">
        <v>1</v>
      </c>
      <c r="I268" s="292"/>
      <c r="J268" s="293">
        <f>ROUND(I268*H268,2)</f>
        <v>0</v>
      </c>
      <c r="K268" s="289" t="s">
        <v>280</v>
      </c>
      <c r="L268" s="294"/>
      <c r="M268" s="295" t="s">
        <v>1</v>
      </c>
      <c r="N268" s="296" t="s">
        <v>42</v>
      </c>
      <c r="O268" s="92"/>
      <c r="P268" s="239">
        <f>O268*H268</f>
        <v>0</v>
      </c>
      <c r="Q268" s="239">
        <v>0.0054999999999999997</v>
      </c>
      <c r="R268" s="239">
        <f>Q268*H268</f>
        <v>0.0054999999999999997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510</v>
      </c>
      <c r="AT268" s="241" t="s">
        <v>385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85</v>
      </c>
      <c r="BK268" s="242">
        <f>ROUND(I268*H268,2)</f>
        <v>0</v>
      </c>
      <c r="BL268" s="18" t="s">
        <v>379</v>
      </c>
      <c r="BM268" s="241" t="s">
        <v>3274</v>
      </c>
    </row>
    <row r="269" s="2" customFormat="1" ht="24.15" customHeight="1">
      <c r="A269" s="39"/>
      <c r="B269" s="40"/>
      <c r="C269" s="230" t="s">
        <v>1187</v>
      </c>
      <c r="D269" s="230" t="s">
        <v>276</v>
      </c>
      <c r="E269" s="231" t="s">
        <v>3275</v>
      </c>
      <c r="F269" s="232" t="s">
        <v>3276</v>
      </c>
      <c r="G269" s="233" t="s">
        <v>591</v>
      </c>
      <c r="H269" s="234">
        <v>4</v>
      </c>
      <c r="I269" s="235"/>
      <c r="J269" s="236">
        <f>ROUND(I269*H269,2)</f>
        <v>0</v>
      </c>
      <c r="K269" s="232" t="s">
        <v>280</v>
      </c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0.014749999999999999</v>
      </c>
      <c r="R269" s="239">
        <f>Q269*H269</f>
        <v>0.058999999999999997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379</v>
      </c>
      <c r="AT269" s="241" t="s">
        <v>276</v>
      </c>
      <c r="AU269" s="241" t="s">
        <v>85</v>
      </c>
      <c r="AY269" s="18" t="s">
        <v>274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85</v>
      </c>
      <c r="BK269" s="242">
        <f>ROUND(I269*H269,2)</f>
        <v>0</v>
      </c>
      <c r="BL269" s="18" t="s">
        <v>379</v>
      </c>
      <c r="BM269" s="241" t="s">
        <v>3277</v>
      </c>
    </row>
    <row r="270" s="2" customFormat="1" ht="24.15" customHeight="1">
      <c r="A270" s="39"/>
      <c r="B270" s="40"/>
      <c r="C270" s="230" t="s">
        <v>1195</v>
      </c>
      <c r="D270" s="230" t="s">
        <v>276</v>
      </c>
      <c r="E270" s="231" t="s">
        <v>3278</v>
      </c>
      <c r="F270" s="232" t="s">
        <v>3279</v>
      </c>
      <c r="G270" s="233" t="s">
        <v>591</v>
      </c>
      <c r="H270" s="234">
        <v>1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42</v>
      </c>
      <c r="O270" s="92"/>
      <c r="P270" s="239">
        <f>O270*H270</f>
        <v>0</v>
      </c>
      <c r="Q270" s="239">
        <v>0.00511</v>
      </c>
      <c r="R270" s="239">
        <f>Q270*H270</f>
        <v>0.00511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379</v>
      </c>
      <c r="AT270" s="241" t="s">
        <v>276</v>
      </c>
      <c r="AU270" s="241" t="s">
        <v>85</v>
      </c>
      <c r="AY270" s="18" t="s">
        <v>274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85</v>
      </c>
      <c r="BK270" s="242">
        <f>ROUND(I270*H270,2)</f>
        <v>0</v>
      </c>
      <c r="BL270" s="18" t="s">
        <v>379</v>
      </c>
      <c r="BM270" s="241" t="s">
        <v>3280</v>
      </c>
    </row>
    <row r="271" s="2" customFormat="1" ht="21.75" customHeight="1">
      <c r="A271" s="39"/>
      <c r="B271" s="40"/>
      <c r="C271" s="230" t="s">
        <v>1200</v>
      </c>
      <c r="D271" s="230" t="s">
        <v>276</v>
      </c>
      <c r="E271" s="231" t="s">
        <v>3281</v>
      </c>
      <c r="F271" s="232" t="s">
        <v>3282</v>
      </c>
      <c r="G271" s="233" t="s">
        <v>591</v>
      </c>
      <c r="H271" s="234">
        <v>115</v>
      </c>
      <c r="I271" s="235"/>
      <c r="J271" s="236">
        <f>ROUND(I271*H271,2)</f>
        <v>0</v>
      </c>
      <c r="K271" s="232" t="s">
        <v>280</v>
      </c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9.0000000000000006E-05</v>
      </c>
      <c r="R271" s="239">
        <f>Q271*H271</f>
        <v>0.01035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379</v>
      </c>
      <c r="AT271" s="241" t="s">
        <v>276</v>
      </c>
      <c r="AU271" s="241" t="s">
        <v>85</v>
      </c>
      <c r="AY271" s="18" t="s">
        <v>274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85</v>
      </c>
      <c r="BK271" s="242">
        <f>ROUND(I271*H271,2)</f>
        <v>0</v>
      </c>
      <c r="BL271" s="18" t="s">
        <v>379</v>
      </c>
      <c r="BM271" s="241" t="s">
        <v>3283</v>
      </c>
    </row>
    <row r="272" s="2" customFormat="1" ht="24.15" customHeight="1">
      <c r="A272" s="39"/>
      <c r="B272" s="40"/>
      <c r="C272" s="287" t="s">
        <v>1207</v>
      </c>
      <c r="D272" s="287" t="s">
        <v>385</v>
      </c>
      <c r="E272" s="288" t="s">
        <v>3284</v>
      </c>
      <c r="F272" s="289" t="s">
        <v>3285</v>
      </c>
      <c r="G272" s="290" t="s">
        <v>604</v>
      </c>
      <c r="H272" s="291">
        <v>115</v>
      </c>
      <c r="I272" s="292"/>
      <c r="J272" s="293">
        <f>ROUND(I272*H272,2)</f>
        <v>0</v>
      </c>
      <c r="K272" s="289" t="s">
        <v>280</v>
      </c>
      <c r="L272" s="294"/>
      <c r="M272" s="295" t="s">
        <v>1</v>
      </c>
      <c r="N272" s="296" t="s">
        <v>42</v>
      </c>
      <c r="O272" s="92"/>
      <c r="P272" s="239">
        <f>O272*H272</f>
        <v>0</v>
      </c>
      <c r="Q272" s="239">
        <v>0.00031</v>
      </c>
      <c r="R272" s="239">
        <f>Q272*H272</f>
        <v>0.035650000000000001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510</v>
      </c>
      <c r="AT272" s="241" t="s">
        <v>385</v>
      </c>
      <c r="AU272" s="241" t="s">
        <v>85</v>
      </c>
      <c r="AY272" s="18" t="s">
        <v>274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85</v>
      </c>
      <c r="BK272" s="242">
        <f>ROUND(I272*H272,2)</f>
        <v>0</v>
      </c>
      <c r="BL272" s="18" t="s">
        <v>379</v>
      </c>
      <c r="BM272" s="241" t="s">
        <v>3286</v>
      </c>
    </row>
    <row r="273" s="2" customFormat="1" ht="24.15" customHeight="1">
      <c r="A273" s="39"/>
      <c r="B273" s="40"/>
      <c r="C273" s="230" t="s">
        <v>1211</v>
      </c>
      <c r="D273" s="230" t="s">
        <v>276</v>
      </c>
      <c r="E273" s="231" t="s">
        <v>3287</v>
      </c>
      <c r="F273" s="232" t="s">
        <v>3288</v>
      </c>
      <c r="G273" s="233" t="s">
        <v>591</v>
      </c>
      <c r="H273" s="234">
        <v>2</v>
      </c>
      <c r="I273" s="235"/>
      <c r="J273" s="236">
        <f>ROUND(I273*H273,2)</f>
        <v>0</v>
      </c>
      <c r="K273" s="232" t="s">
        <v>280</v>
      </c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0.0019599999999999999</v>
      </c>
      <c r="R273" s="239">
        <f>Q273*H273</f>
        <v>0.0039199999999999999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379</v>
      </c>
      <c r="AT273" s="241" t="s">
        <v>276</v>
      </c>
      <c r="AU273" s="241" t="s">
        <v>85</v>
      </c>
      <c r="AY273" s="18" t="s">
        <v>274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85</v>
      </c>
      <c r="BK273" s="242">
        <f>ROUND(I273*H273,2)</f>
        <v>0</v>
      </c>
      <c r="BL273" s="18" t="s">
        <v>379</v>
      </c>
      <c r="BM273" s="241" t="s">
        <v>3289</v>
      </c>
    </row>
    <row r="274" s="2" customFormat="1" ht="16.5" customHeight="1">
      <c r="A274" s="39"/>
      <c r="B274" s="40"/>
      <c r="C274" s="230" t="s">
        <v>1217</v>
      </c>
      <c r="D274" s="230" t="s">
        <v>276</v>
      </c>
      <c r="E274" s="231" t="s">
        <v>3290</v>
      </c>
      <c r="F274" s="232" t="s">
        <v>3291</v>
      </c>
      <c r="G274" s="233" t="s">
        <v>591</v>
      </c>
      <c r="H274" s="234">
        <v>40</v>
      </c>
      <c r="I274" s="235"/>
      <c r="J274" s="236">
        <f>ROUND(I274*H274,2)</f>
        <v>0</v>
      </c>
      <c r="K274" s="232" t="s">
        <v>280</v>
      </c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0.0018400000000000001</v>
      </c>
      <c r="R274" s="239">
        <f>Q274*H274</f>
        <v>0.073599999999999999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379</v>
      </c>
      <c r="AT274" s="241" t="s">
        <v>276</v>
      </c>
      <c r="AU274" s="241" t="s">
        <v>85</v>
      </c>
      <c r="AY274" s="18" t="s">
        <v>274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85</v>
      </c>
      <c r="BK274" s="242">
        <f>ROUND(I274*H274,2)</f>
        <v>0</v>
      </c>
      <c r="BL274" s="18" t="s">
        <v>379</v>
      </c>
      <c r="BM274" s="241" t="s">
        <v>3292</v>
      </c>
    </row>
    <row r="275" s="2" customFormat="1" ht="16.5" customHeight="1">
      <c r="A275" s="39"/>
      <c r="B275" s="40"/>
      <c r="C275" s="230" t="s">
        <v>1222</v>
      </c>
      <c r="D275" s="230" t="s">
        <v>276</v>
      </c>
      <c r="E275" s="231" t="s">
        <v>3290</v>
      </c>
      <c r="F275" s="232" t="s">
        <v>3291</v>
      </c>
      <c r="G275" s="233" t="s">
        <v>591</v>
      </c>
      <c r="H275" s="234">
        <v>1</v>
      </c>
      <c r="I275" s="235"/>
      <c r="J275" s="236">
        <f>ROUND(I275*H275,2)</f>
        <v>0</v>
      </c>
      <c r="K275" s="232" t="s">
        <v>280</v>
      </c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0.0018400000000000001</v>
      </c>
      <c r="R275" s="239">
        <f>Q275*H275</f>
        <v>0.0018400000000000001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379</v>
      </c>
      <c r="AT275" s="241" t="s">
        <v>276</v>
      </c>
      <c r="AU275" s="241" t="s">
        <v>85</v>
      </c>
      <c r="AY275" s="18" t="s">
        <v>274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85</v>
      </c>
      <c r="BK275" s="242">
        <f>ROUND(I275*H275,2)</f>
        <v>0</v>
      </c>
      <c r="BL275" s="18" t="s">
        <v>379</v>
      </c>
      <c r="BM275" s="241" t="s">
        <v>3293</v>
      </c>
    </row>
    <row r="276" s="2" customFormat="1" ht="24.15" customHeight="1">
      <c r="A276" s="39"/>
      <c r="B276" s="40"/>
      <c r="C276" s="230" t="s">
        <v>1227</v>
      </c>
      <c r="D276" s="230" t="s">
        <v>276</v>
      </c>
      <c r="E276" s="231" t="s">
        <v>3294</v>
      </c>
      <c r="F276" s="232" t="s">
        <v>3295</v>
      </c>
      <c r="G276" s="233" t="s">
        <v>591</v>
      </c>
      <c r="H276" s="234">
        <v>4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0.0019599999999999999</v>
      </c>
      <c r="R276" s="239">
        <f>Q276*H276</f>
        <v>0.0078399999999999997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379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85</v>
      </c>
      <c r="BK276" s="242">
        <f>ROUND(I276*H276,2)</f>
        <v>0</v>
      </c>
      <c r="BL276" s="18" t="s">
        <v>379</v>
      </c>
      <c r="BM276" s="241" t="s">
        <v>3296</v>
      </c>
    </row>
    <row r="277" s="2" customFormat="1" ht="24.15" customHeight="1">
      <c r="A277" s="39"/>
      <c r="B277" s="40"/>
      <c r="C277" s="230" t="s">
        <v>1233</v>
      </c>
      <c r="D277" s="230" t="s">
        <v>276</v>
      </c>
      <c r="E277" s="231" t="s">
        <v>3297</v>
      </c>
      <c r="F277" s="232" t="s">
        <v>3298</v>
      </c>
      <c r="G277" s="233" t="s">
        <v>591</v>
      </c>
      <c r="H277" s="234">
        <v>1</v>
      </c>
      <c r="I277" s="235"/>
      <c r="J277" s="236">
        <f>ROUND(I277*H277,2)</f>
        <v>0</v>
      </c>
      <c r="K277" s="232" t="s">
        <v>280</v>
      </c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0.0030899999999999999</v>
      </c>
      <c r="R277" s="239">
        <f>Q277*H277</f>
        <v>0.0030899999999999999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379</v>
      </c>
      <c r="AT277" s="241" t="s">
        <v>276</v>
      </c>
      <c r="AU277" s="241" t="s">
        <v>85</v>
      </c>
      <c r="AY277" s="18" t="s">
        <v>274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85</v>
      </c>
      <c r="BK277" s="242">
        <f>ROUND(I277*H277,2)</f>
        <v>0</v>
      </c>
      <c r="BL277" s="18" t="s">
        <v>379</v>
      </c>
      <c r="BM277" s="241" t="s">
        <v>3299</v>
      </c>
    </row>
    <row r="278" s="2" customFormat="1" ht="24.15" customHeight="1">
      <c r="A278" s="39"/>
      <c r="B278" s="40"/>
      <c r="C278" s="230" t="s">
        <v>1238</v>
      </c>
      <c r="D278" s="230" t="s">
        <v>276</v>
      </c>
      <c r="E278" s="231" t="s">
        <v>3300</v>
      </c>
      <c r="F278" s="232" t="s">
        <v>3301</v>
      </c>
      <c r="G278" s="233" t="s">
        <v>591</v>
      </c>
      <c r="H278" s="234">
        <v>23</v>
      </c>
      <c r="I278" s="235"/>
      <c r="J278" s="236">
        <f>ROUND(I278*H278,2)</f>
        <v>0</v>
      </c>
      <c r="K278" s="232" t="s">
        <v>280</v>
      </c>
      <c r="L278" s="45"/>
      <c r="M278" s="237" t="s">
        <v>1</v>
      </c>
      <c r="N278" s="238" t="s">
        <v>42</v>
      </c>
      <c r="O278" s="92"/>
      <c r="P278" s="239">
        <f>O278*H278</f>
        <v>0</v>
      </c>
      <c r="Q278" s="239">
        <v>0.0029399999999999999</v>
      </c>
      <c r="R278" s="239">
        <f>Q278*H278</f>
        <v>0.06762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379</v>
      </c>
      <c r="AT278" s="241" t="s">
        <v>276</v>
      </c>
      <c r="AU278" s="241" t="s">
        <v>85</v>
      </c>
      <c r="AY278" s="18" t="s">
        <v>274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85</v>
      </c>
      <c r="BK278" s="242">
        <f>ROUND(I278*H278,2)</f>
        <v>0</v>
      </c>
      <c r="BL278" s="18" t="s">
        <v>379</v>
      </c>
      <c r="BM278" s="241" t="s">
        <v>3302</v>
      </c>
    </row>
    <row r="279" s="2" customFormat="1" ht="16.5" customHeight="1">
      <c r="A279" s="39"/>
      <c r="B279" s="40"/>
      <c r="C279" s="230" t="s">
        <v>1243</v>
      </c>
      <c r="D279" s="230" t="s">
        <v>276</v>
      </c>
      <c r="E279" s="231" t="s">
        <v>3303</v>
      </c>
      <c r="F279" s="232" t="s">
        <v>3304</v>
      </c>
      <c r="G279" s="233" t="s">
        <v>604</v>
      </c>
      <c r="H279" s="234">
        <v>42</v>
      </c>
      <c r="I279" s="235"/>
      <c r="J279" s="236">
        <f>ROUND(I279*H279,2)</f>
        <v>0</v>
      </c>
      <c r="K279" s="232" t="s">
        <v>280</v>
      </c>
      <c r="L279" s="45"/>
      <c r="M279" s="237" t="s">
        <v>1</v>
      </c>
      <c r="N279" s="238" t="s">
        <v>42</v>
      </c>
      <c r="O279" s="92"/>
      <c r="P279" s="239">
        <f>O279*H279</f>
        <v>0</v>
      </c>
      <c r="Q279" s="239">
        <v>0.00024000000000000001</v>
      </c>
      <c r="R279" s="239">
        <f>Q279*H279</f>
        <v>0.01008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379</v>
      </c>
      <c r="AT279" s="241" t="s">
        <v>276</v>
      </c>
      <c r="AU279" s="241" t="s">
        <v>85</v>
      </c>
      <c r="AY279" s="18" t="s">
        <v>274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85</v>
      </c>
      <c r="BK279" s="242">
        <f>ROUND(I279*H279,2)</f>
        <v>0</v>
      </c>
      <c r="BL279" s="18" t="s">
        <v>379</v>
      </c>
      <c r="BM279" s="241" t="s">
        <v>3305</v>
      </c>
    </row>
    <row r="280" s="2" customFormat="1" ht="16.5" customHeight="1">
      <c r="A280" s="39"/>
      <c r="B280" s="40"/>
      <c r="C280" s="230" t="s">
        <v>1247</v>
      </c>
      <c r="D280" s="230" t="s">
        <v>276</v>
      </c>
      <c r="E280" s="231" t="s">
        <v>3306</v>
      </c>
      <c r="F280" s="232" t="s">
        <v>3307</v>
      </c>
      <c r="G280" s="233" t="s">
        <v>604</v>
      </c>
      <c r="H280" s="234">
        <v>1</v>
      </c>
      <c r="I280" s="235"/>
      <c r="J280" s="236">
        <f>ROUND(I280*H280,2)</f>
        <v>0</v>
      </c>
      <c r="K280" s="232" t="s">
        <v>280</v>
      </c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0.00027999999999999998</v>
      </c>
      <c r="R280" s="239">
        <f>Q280*H280</f>
        <v>0.00027999999999999998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379</v>
      </c>
      <c r="AT280" s="241" t="s">
        <v>276</v>
      </c>
      <c r="AU280" s="241" t="s">
        <v>85</v>
      </c>
      <c r="AY280" s="18" t="s">
        <v>274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85</v>
      </c>
      <c r="BK280" s="242">
        <f>ROUND(I280*H280,2)</f>
        <v>0</v>
      </c>
      <c r="BL280" s="18" t="s">
        <v>379</v>
      </c>
      <c r="BM280" s="241" t="s">
        <v>3308</v>
      </c>
    </row>
    <row r="281" s="2" customFormat="1" ht="24.15" customHeight="1">
      <c r="A281" s="39"/>
      <c r="B281" s="40"/>
      <c r="C281" s="230" t="s">
        <v>1251</v>
      </c>
      <c r="D281" s="230" t="s">
        <v>276</v>
      </c>
      <c r="E281" s="231" t="s">
        <v>3309</v>
      </c>
      <c r="F281" s="232" t="s">
        <v>3310</v>
      </c>
      <c r="G281" s="233" t="s">
        <v>604</v>
      </c>
      <c r="H281" s="234">
        <v>1</v>
      </c>
      <c r="I281" s="235"/>
      <c r="J281" s="236">
        <f>ROUND(I281*H281,2)</f>
        <v>0</v>
      </c>
      <c r="K281" s="232" t="s">
        <v>280</v>
      </c>
      <c r="L281" s="45"/>
      <c r="M281" s="237" t="s">
        <v>1</v>
      </c>
      <c r="N281" s="238" t="s">
        <v>42</v>
      </c>
      <c r="O281" s="92"/>
      <c r="P281" s="239">
        <f>O281*H281</f>
        <v>0</v>
      </c>
      <c r="Q281" s="239">
        <v>0.00046999999999999999</v>
      </c>
      <c r="R281" s="239">
        <f>Q281*H281</f>
        <v>0.00046999999999999999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379</v>
      </c>
      <c r="AT281" s="241" t="s">
        <v>276</v>
      </c>
      <c r="AU281" s="241" t="s">
        <v>85</v>
      </c>
      <c r="AY281" s="18" t="s">
        <v>274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85</v>
      </c>
      <c r="BK281" s="242">
        <f>ROUND(I281*H281,2)</f>
        <v>0</v>
      </c>
      <c r="BL281" s="18" t="s">
        <v>379</v>
      </c>
      <c r="BM281" s="241" t="s">
        <v>3311</v>
      </c>
    </row>
    <row r="282" s="2" customFormat="1" ht="24.15" customHeight="1">
      <c r="A282" s="39"/>
      <c r="B282" s="40"/>
      <c r="C282" s="230" t="s">
        <v>1255</v>
      </c>
      <c r="D282" s="230" t="s">
        <v>276</v>
      </c>
      <c r="E282" s="231" t="s">
        <v>3312</v>
      </c>
      <c r="F282" s="232" t="s">
        <v>3313</v>
      </c>
      <c r="G282" s="233" t="s">
        <v>604</v>
      </c>
      <c r="H282" s="234">
        <v>1</v>
      </c>
      <c r="I282" s="235"/>
      <c r="J282" s="236">
        <f>ROUND(I282*H282,2)</f>
        <v>0</v>
      </c>
      <c r="K282" s="232" t="s">
        <v>280</v>
      </c>
      <c r="L282" s="45"/>
      <c r="M282" s="237" t="s">
        <v>1</v>
      </c>
      <c r="N282" s="238" t="s">
        <v>42</v>
      </c>
      <c r="O282" s="92"/>
      <c r="P282" s="239">
        <f>O282*H282</f>
        <v>0</v>
      </c>
      <c r="Q282" s="239">
        <v>0.0010100000000000001</v>
      </c>
      <c r="R282" s="239">
        <f>Q282*H282</f>
        <v>0.0010100000000000001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379</v>
      </c>
      <c r="AT282" s="241" t="s">
        <v>276</v>
      </c>
      <c r="AU282" s="241" t="s">
        <v>85</v>
      </c>
      <c r="AY282" s="18" t="s">
        <v>274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85</v>
      </c>
      <c r="BK282" s="242">
        <f>ROUND(I282*H282,2)</f>
        <v>0</v>
      </c>
      <c r="BL282" s="18" t="s">
        <v>379</v>
      </c>
      <c r="BM282" s="241" t="s">
        <v>3314</v>
      </c>
    </row>
    <row r="283" s="2" customFormat="1" ht="24.15" customHeight="1">
      <c r="A283" s="39"/>
      <c r="B283" s="40"/>
      <c r="C283" s="230" t="s">
        <v>1259</v>
      </c>
      <c r="D283" s="230" t="s">
        <v>276</v>
      </c>
      <c r="E283" s="231" t="s">
        <v>3315</v>
      </c>
      <c r="F283" s="232" t="s">
        <v>3316</v>
      </c>
      <c r="G283" s="233" t="s">
        <v>604</v>
      </c>
      <c r="H283" s="234">
        <v>1</v>
      </c>
      <c r="I283" s="235"/>
      <c r="J283" s="236">
        <f>ROUND(I283*H283,2)</f>
        <v>0</v>
      </c>
      <c r="K283" s="232" t="s">
        <v>280</v>
      </c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0.00075000000000000002</v>
      </c>
      <c r="R283" s="239">
        <f>Q283*H283</f>
        <v>0.00075000000000000002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379</v>
      </c>
      <c r="AT283" s="241" t="s">
        <v>276</v>
      </c>
      <c r="AU283" s="241" t="s">
        <v>85</v>
      </c>
      <c r="AY283" s="18" t="s">
        <v>274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85</v>
      </c>
      <c r="BK283" s="242">
        <f>ROUND(I283*H283,2)</f>
        <v>0</v>
      </c>
      <c r="BL283" s="18" t="s">
        <v>379</v>
      </c>
      <c r="BM283" s="241" t="s">
        <v>3317</v>
      </c>
    </row>
    <row r="284" s="2" customFormat="1" ht="24.15" customHeight="1">
      <c r="A284" s="39"/>
      <c r="B284" s="40"/>
      <c r="C284" s="230" t="s">
        <v>1263</v>
      </c>
      <c r="D284" s="230" t="s">
        <v>276</v>
      </c>
      <c r="E284" s="231" t="s">
        <v>3318</v>
      </c>
      <c r="F284" s="232" t="s">
        <v>3319</v>
      </c>
      <c r="G284" s="233" t="s">
        <v>591</v>
      </c>
      <c r="H284" s="234">
        <v>1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379</v>
      </c>
      <c r="AT284" s="241" t="s">
        <v>276</v>
      </c>
      <c r="AU284" s="241" t="s">
        <v>85</v>
      </c>
      <c r="AY284" s="18" t="s">
        <v>274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85</v>
      </c>
      <c r="BK284" s="242">
        <f>ROUND(I284*H284,2)</f>
        <v>0</v>
      </c>
      <c r="BL284" s="18" t="s">
        <v>379</v>
      </c>
      <c r="BM284" s="241" t="s">
        <v>3320</v>
      </c>
    </row>
    <row r="285" s="2" customFormat="1" ht="24.15" customHeight="1">
      <c r="A285" s="39"/>
      <c r="B285" s="40"/>
      <c r="C285" s="230" t="s">
        <v>1268</v>
      </c>
      <c r="D285" s="230" t="s">
        <v>276</v>
      </c>
      <c r="E285" s="231" t="s">
        <v>3321</v>
      </c>
      <c r="F285" s="232" t="s">
        <v>3322</v>
      </c>
      <c r="G285" s="233" t="s">
        <v>591</v>
      </c>
      <c r="H285" s="234">
        <v>1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42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379</v>
      </c>
      <c r="AT285" s="241" t="s">
        <v>276</v>
      </c>
      <c r="AU285" s="241" t="s">
        <v>85</v>
      </c>
      <c r="AY285" s="18" t="s">
        <v>274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85</v>
      </c>
      <c r="BK285" s="242">
        <f>ROUND(I285*H285,2)</f>
        <v>0</v>
      </c>
      <c r="BL285" s="18" t="s">
        <v>379</v>
      </c>
      <c r="BM285" s="241" t="s">
        <v>3323</v>
      </c>
    </row>
    <row r="286" s="2" customFormat="1" ht="24.15" customHeight="1">
      <c r="A286" s="39"/>
      <c r="B286" s="40"/>
      <c r="C286" s="230" t="s">
        <v>1275</v>
      </c>
      <c r="D286" s="230" t="s">
        <v>276</v>
      </c>
      <c r="E286" s="231" t="s">
        <v>3324</v>
      </c>
      <c r="F286" s="232" t="s">
        <v>3325</v>
      </c>
      <c r="G286" s="233" t="s">
        <v>1692</v>
      </c>
      <c r="H286" s="297"/>
      <c r="I286" s="235"/>
      <c r="J286" s="236">
        <f>ROUND(I286*H286,2)</f>
        <v>0</v>
      </c>
      <c r="K286" s="232" t="s">
        <v>280</v>
      </c>
      <c r="L286" s="45"/>
      <c r="M286" s="237" t="s">
        <v>1</v>
      </c>
      <c r="N286" s="238" t="s">
        <v>42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379</v>
      </c>
      <c r="AT286" s="241" t="s">
        <v>276</v>
      </c>
      <c r="AU286" s="241" t="s">
        <v>85</v>
      </c>
      <c r="AY286" s="18" t="s">
        <v>274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85</v>
      </c>
      <c r="BK286" s="242">
        <f>ROUND(I286*H286,2)</f>
        <v>0</v>
      </c>
      <c r="BL286" s="18" t="s">
        <v>379</v>
      </c>
      <c r="BM286" s="241" t="s">
        <v>3326</v>
      </c>
    </row>
    <row r="287" s="12" customFormat="1" ht="22.8" customHeight="1">
      <c r="A287" s="12"/>
      <c r="B287" s="214"/>
      <c r="C287" s="215"/>
      <c r="D287" s="216" t="s">
        <v>75</v>
      </c>
      <c r="E287" s="228" t="s">
        <v>3327</v>
      </c>
      <c r="F287" s="228" t="s">
        <v>3328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SUM(P288:P290)</f>
        <v>0</v>
      </c>
      <c r="Q287" s="222"/>
      <c r="R287" s="223">
        <f>SUM(R288:R290)</f>
        <v>0.30854999999999999</v>
      </c>
      <c r="S287" s="222"/>
      <c r="T287" s="224">
        <f>SUM(T288:T290)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85</v>
      </c>
      <c r="AT287" s="226" t="s">
        <v>75</v>
      </c>
      <c r="AU287" s="226" t="s">
        <v>83</v>
      </c>
      <c r="AY287" s="225" t="s">
        <v>274</v>
      </c>
      <c r="BK287" s="227">
        <f>SUM(BK288:BK290)</f>
        <v>0</v>
      </c>
    </row>
    <row r="288" s="2" customFormat="1" ht="33" customHeight="1">
      <c r="A288" s="39"/>
      <c r="B288" s="40"/>
      <c r="C288" s="230" t="s">
        <v>1279</v>
      </c>
      <c r="D288" s="230" t="s">
        <v>276</v>
      </c>
      <c r="E288" s="231" t="s">
        <v>3329</v>
      </c>
      <c r="F288" s="232" t="s">
        <v>3330</v>
      </c>
      <c r="G288" s="233" t="s">
        <v>591</v>
      </c>
      <c r="H288" s="234">
        <v>33</v>
      </c>
      <c r="I288" s="235"/>
      <c r="J288" s="236">
        <f>ROUND(I288*H288,2)</f>
        <v>0</v>
      </c>
      <c r="K288" s="232" t="s">
        <v>280</v>
      </c>
      <c r="L288" s="45"/>
      <c r="M288" s="237" t="s">
        <v>1</v>
      </c>
      <c r="N288" s="238" t="s">
        <v>42</v>
      </c>
      <c r="O288" s="92"/>
      <c r="P288" s="239">
        <f>O288*H288</f>
        <v>0</v>
      </c>
      <c r="Q288" s="239">
        <v>0.0091999999999999998</v>
      </c>
      <c r="R288" s="239">
        <f>Q288*H288</f>
        <v>0.30359999999999998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379</v>
      </c>
      <c r="AT288" s="241" t="s">
        <v>276</v>
      </c>
      <c r="AU288" s="241" t="s">
        <v>85</v>
      </c>
      <c r="AY288" s="18" t="s">
        <v>274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85</v>
      </c>
      <c r="BK288" s="242">
        <f>ROUND(I288*H288,2)</f>
        <v>0</v>
      </c>
      <c r="BL288" s="18" t="s">
        <v>379</v>
      </c>
      <c r="BM288" s="241" t="s">
        <v>3331</v>
      </c>
    </row>
    <row r="289" s="2" customFormat="1" ht="16.5" customHeight="1">
      <c r="A289" s="39"/>
      <c r="B289" s="40"/>
      <c r="C289" s="230" t="s">
        <v>1283</v>
      </c>
      <c r="D289" s="230" t="s">
        <v>276</v>
      </c>
      <c r="E289" s="231" t="s">
        <v>3332</v>
      </c>
      <c r="F289" s="232" t="s">
        <v>3333</v>
      </c>
      <c r="G289" s="233" t="s">
        <v>591</v>
      </c>
      <c r="H289" s="234">
        <v>33</v>
      </c>
      <c r="I289" s="235"/>
      <c r="J289" s="236">
        <f>ROUND(I289*H289,2)</f>
        <v>0</v>
      </c>
      <c r="K289" s="232" t="s">
        <v>280</v>
      </c>
      <c r="L289" s="45"/>
      <c r="M289" s="237" t="s">
        <v>1</v>
      </c>
      <c r="N289" s="238" t="s">
        <v>42</v>
      </c>
      <c r="O289" s="92"/>
      <c r="P289" s="239">
        <f>O289*H289</f>
        <v>0</v>
      </c>
      <c r="Q289" s="239">
        <v>0.00014999999999999999</v>
      </c>
      <c r="R289" s="239">
        <f>Q289*H289</f>
        <v>0.0049499999999999995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379</v>
      </c>
      <c r="AT289" s="241" t="s">
        <v>276</v>
      </c>
      <c r="AU289" s="241" t="s">
        <v>85</v>
      </c>
      <c r="AY289" s="18" t="s">
        <v>274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85</v>
      </c>
      <c r="BK289" s="242">
        <f>ROUND(I289*H289,2)</f>
        <v>0</v>
      </c>
      <c r="BL289" s="18" t="s">
        <v>379</v>
      </c>
      <c r="BM289" s="241" t="s">
        <v>3334</v>
      </c>
    </row>
    <row r="290" s="2" customFormat="1" ht="24.15" customHeight="1">
      <c r="A290" s="39"/>
      <c r="B290" s="40"/>
      <c r="C290" s="230" t="s">
        <v>1287</v>
      </c>
      <c r="D290" s="230" t="s">
        <v>276</v>
      </c>
      <c r="E290" s="231" t="s">
        <v>3335</v>
      </c>
      <c r="F290" s="232" t="s">
        <v>3336</v>
      </c>
      <c r="G290" s="233" t="s">
        <v>1692</v>
      </c>
      <c r="H290" s="297"/>
      <c r="I290" s="235"/>
      <c r="J290" s="236">
        <f>ROUND(I290*H290,2)</f>
        <v>0</v>
      </c>
      <c r="K290" s="232" t="s">
        <v>280</v>
      </c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379</v>
      </c>
      <c r="AT290" s="241" t="s">
        <v>276</v>
      </c>
      <c r="AU290" s="241" t="s">
        <v>85</v>
      </c>
      <c r="AY290" s="18" t="s">
        <v>274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85</v>
      </c>
      <c r="BK290" s="242">
        <f>ROUND(I290*H290,2)</f>
        <v>0</v>
      </c>
      <c r="BL290" s="18" t="s">
        <v>379</v>
      </c>
      <c r="BM290" s="241" t="s">
        <v>3337</v>
      </c>
    </row>
    <row r="291" s="12" customFormat="1" ht="22.8" customHeight="1">
      <c r="A291" s="12"/>
      <c r="B291" s="214"/>
      <c r="C291" s="215"/>
      <c r="D291" s="216" t="s">
        <v>75</v>
      </c>
      <c r="E291" s="228" t="s">
        <v>3338</v>
      </c>
      <c r="F291" s="228" t="s">
        <v>3339</v>
      </c>
      <c r="G291" s="215"/>
      <c r="H291" s="215"/>
      <c r="I291" s="218"/>
      <c r="J291" s="229">
        <f>BK291</f>
        <v>0</v>
      </c>
      <c r="K291" s="215"/>
      <c r="L291" s="220"/>
      <c r="M291" s="221"/>
      <c r="N291" s="222"/>
      <c r="O291" s="222"/>
      <c r="P291" s="223">
        <f>SUM(P292:P293)</f>
        <v>0</v>
      </c>
      <c r="Q291" s="222"/>
      <c r="R291" s="223">
        <f>SUM(R292:R293)</f>
        <v>0.0040800000000000003</v>
      </c>
      <c r="S291" s="222"/>
      <c r="T291" s="224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5" t="s">
        <v>85</v>
      </c>
      <c r="AT291" s="226" t="s">
        <v>75</v>
      </c>
      <c r="AU291" s="226" t="s">
        <v>83</v>
      </c>
      <c r="AY291" s="225" t="s">
        <v>274</v>
      </c>
      <c r="BK291" s="227">
        <f>SUM(BK292:BK293)</f>
        <v>0</v>
      </c>
    </row>
    <row r="292" s="2" customFormat="1" ht="33" customHeight="1">
      <c r="A292" s="39"/>
      <c r="B292" s="40"/>
      <c r="C292" s="230" t="s">
        <v>1291</v>
      </c>
      <c r="D292" s="230" t="s">
        <v>276</v>
      </c>
      <c r="E292" s="231" t="s">
        <v>3340</v>
      </c>
      <c r="F292" s="232" t="s">
        <v>3341</v>
      </c>
      <c r="G292" s="233" t="s">
        <v>604</v>
      </c>
      <c r="H292" s="234">
        <v>3</v>
      </c>
      <c r="I292" s="235"/>
      <c r="J292" s="236">
        <f>ROUND(I292*H292,2)</f>
        <v>0</v>
      </c>
      <c r="K292" s="232" t="s">
        <v>280</v>
      </c>
      <c r="L292" s="45"/>
      <c r="M292" s="237" t="s">
        <v>1</v>
      </c>
      <c r="N292" s="238" t="s">
        <v>42</v>
      </c>
      <c r="O292" s="92"/>
      <c r="P292" s="239">
        <f>O292*H292</f>
        <v>0</v>
      </c>
      <c r="Q292" s="239">
        <v>0.00091</v>
      </c>
      <c r="R292" s="239">
        <f>Q292*H292</f>
        <v>0.0027299999999999998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379</v>
      </c>
      <c r="AT292" s="241" t="s">
        <v>276</v>
      </c>
      <c r="AU292" s="241" t="s">
        <v>85</v>
      </c>
      <c r="AY292" s="18" t="s">
        <v>274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85</v>
      </c>
      <c r="BK292" s="242">
        <f>ROUND(I292*H292,2)</f>
        <v>0</v>
      </c>
      <c r="BL292" s="18" t="s">
        <v>379</v>
      </c>
      <c r="BM292" s="241" t="s">
        <v>3342</v>
      </c>
    </row>
    <row r="293" s="2" customFormat="1" ht="33" customHeight="1">
      <c r="A293" s="39"/>
      <c r="B293" s="40"/>
      <c r="C293" s="230" t="s">
        <v>1296</v>
      </c>
      <c r="D293" s="230" t="s">
        <v>276</v>
      </c>
      <c r="E293" s="231" t="s">
        <v>3343</v>
      </c>
      <c r="F293" s="232" t="s">
        <v>3344</v>
      </c>
      <c r="G293" s="233" t="s">
        <v>604</v>
      </c>
      <c r="H293" s="234">
        <v>3</v>
      </c>
      <c r="I293" s="235"/>
      <c r="J293" s="236">
        <f>ROUND(I293*H293,2)</f>
        <v>0</v>
      </c>
      <c r="K293" s="232" t="s">
        <v>280</v>
      </c>
      <c r="L293" s="45"/>
      <c r="M293" s="237" t="s">
        <v>1</v>
      </c>
      <c r="N293" s="238" t="s">
        <v>42</v>
      </c>
      <c r="O293" s="92"/>
      <c r="P293" s="239">
        <f>O293*H293</f>
        <v>0</v>
      </c>
      <c r="Q293" s="239">
        <v>0.00044999999999999999</v>
      </c>
      <c r="R293" s="239">
        <f>Q293*H293</f>
        <v>0.0013500000000000001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379</v>
      </c>
      <c r="AT293" s="241" t="s">
        <v>276</v>
      </c>
      <c r="AU293" s="241" t="s">
        <v>85</v>
      </c>
      <c r="AY293" s="18" t="s">
        <v>274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85</v>
      </c>
      <c r="BK293" s="242">
        <f>ROUND(I293*H293,2)</f>
        <v>0</v>
      </c>
      <c r="BL293" s="18" t="s">
        <v>379</v>
      </c>
      <c r="BM293" s="241" t="s">
        <v>3345</v>
      </c>
    </row>
    <row r="294" s="12" customFormat="1" ht="25.92" customHeight="1">
      <c r="A294" s="12"/>
      <c r="B294" s="214"/>
      <c r="C294" s="215"/>
      <c r="D294" s="216" t="s">
        <v>75</v>
      </c>
      <c r="E294" s="217" t="s">
        <v>3346</v>
      </c>
      <c r="F294" s="217" t="s">
        <v>3347</v>
      </c>
      <c r="G294" s="215"/>
      <c r="H294" s="215"/>
      <c r="I294" s="218"/>
      <c r="J294" s="219">
        <f>BK294</f>
        <v>0</v>
      </c>
      <c r="K294" s="215"/>
      <c r="L294" s="220"/>
      <c r="M294" s="221"/>
      <c r="N294" s="222"/>
      <c r="O294" s="222"/>
      <c r="P294" s="223">
        <f>P295</f>
        <v>0</v>
      </c>
      <c r="Q294" s="222"/>
      <c r="R294" s="223">
        <f>R295</f>
        <v>0</v>
      </c>
      <c r="S294" s="222"/>
      <c r="T294" s="224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5" t="s">
        <v>281</v>
      </c>
      <c r="AT294" s="226" t="s">
        <v>75</v>
      </c>
      <c r="AU294" s="226" t="s">
        <v>76</v>
      </c>
      <c r="AY294" s="225" t="s">
        <v>274</v>
      </c>
      <c r="BK294" s="227">
        <f>BK295</f>
        <v>0</v>
      </c>
    </row>
    <row r="295" s="2" customFormat="1" ht="16.5" customHeight="1">
      <c r="A295" s="39"/>
      <c r="B295" s="40"/>
      <c r="C295" s="230" t="s">
        <v>1300</v>
      </c>
      <c r="D295" s="230" t="s">
        <v>276</v>
      </c>
      <c r="E295" s="231" t="s">
        <v>3348</v>
      </c>
      <c r="F295" s="232" t="s">
        <v>3349</v>
      </c>
      <c r="G295" s="233" t="s">
        <v>1541</v>
      </c>
      <c r="H295" s="234">
        <v>160</v>
      </c>
      <c r="I295" s="235"/>
      <c r="J295" s="236">
        <f>ROUND(I295*H295,2)</f>
        <v>0</v>
      </c>
      <c r="K295" s="232" t="s">
        <v>280</v>
      </c>
      <c r="L295" s="45"/>
      <c r="M295" s="237" t="s">
        <v>1</v>
      </c>
      <c r="N295" s="238" t="s">
        <v>42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3350</v>
      </c>
      <c r="AT295" s="241" t="s">
        <v>276</v>
      </c>
      <c r="AU295" s="241" t="s">
        <v>83</v>
      </c>
      <c r="AY295" s="18" t="s">
        <v>274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85</v>
      </c>
      <c r="BK295" s="242">
        <f>ROUND(I295*H295,2)</f>
        <v>0</v>
      </c>
      <c r="BL295" s="18" t="s">
        <v>3350</v>
      </c>
      <c r="BM295" s="241" t="s">
        <v>3351</v>
      </c>
    </row>
    <row r="296" s="12" customFormat="1" ht="25.92" customHeight="1">
      <c r="A296" s="12"/>
      <c r="B296" s="214"/>
      <c r="C296" s="215"/>
      <c r="D296" s="216" t="s">
        <v>75</v>
      </c>
      <c r="E296" s="217" t="s">
        <v>3352</v>
      </c>
      <c r="F296" s="217" t="s">
        <v>171</v>
      </c>
      <c r="G296" s="215"/>
      <c r="H296" s="215"/>
      <c r="I296" s="218"/>
      <c r="J296" s="219">
        <f>BK296</f>
        <v>0</v>
      </c>
      <c r="K296" s="215"/>
      <c r="L296" s="220"/>
      <c r="M296" s="221"/>
      <c r="N296" s="222"/>
      <c r="O296" s="222"/>
      <c r="P296" s="223">
        <f>P297</f>
        <v>0</v>
      </c>
      <c r="Q296" s="222"/>
      <c r="R296" s="223">
        <f>R297</f>
        <v>0</v>
      </c>
      <c r="S296" s="222"/>
      <c r="T296" s="224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5" t="s">
        <v>316</v>
      </c>
      <c r="AT296" s="226" t="s">
        <v>75</v>
      </c>
      <c r="AU296" s="226" t="s">
        <v>76</v>
      </c>
      <c r="AY296" s="225" t="s">
        <v>274</v>
      </c>
      <c r="BK296" s="227">
        <f>BK297</f>
        <v>0</v>
      </c>
    </row>
    <row r="297" s="12" customFormat="1" ht="22.8" customHeight="1">
      <c r="A297" s="12"/>
      <c r="B297" s="214"/>
      <c r="C297" s="215"/>
      <c r="D297" s="216" t="s">
        <v>75</v>
      </c>
      <c r="E297" s="228" t="s">
        <v>3353</v>
      </c>
      <c r="F297" s="228" t="s">
        <v>3354</v>
      </c>
      <c r="G297" s="215"/>
      <c r="H297" s="215"/>
      <c r="I297" s="218"/>
      <c r="J297" s="229">
        <f>BK297</f>
        <v>0</v>
      </c>
      <c r="K297" s="215"/>
      <c r="L297" s="220"/>
      <c r="M297" s="221"/>
      <c r="N297" s="222"/>
      <c r="O297" s="222"/>
      <c r="P297" s="223">
        <f>P298</f>
        <v>0</v>
      </c>
      <c r="Q297" s="222"/>
      <c r="R297" s="223">
        <f>R298</f>
        <v>0</v>
      </c>
      <c r="S297" s="222"/>
      <c r="T297" s="224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5" t="s">
        <v>316</v>
      </c>
      <c r="AT297" s="226" t="s">
        <v>75</v>
      </c>
      <c r="AU297" s="226" t="s">
        <v>83</v>
      </c>
      <c r="AY297" s="225" t="s">
        <v>274</v>
      </c>
      <c r="BK297" s="227">
        <f>BK298</f>
        <v>0</v>
      </c>
    </row>
    <row r="298" s="2" customFormat="1" ht="16.5" customHeight="1">
      <c r="A298" s="39"/>
      <c r="B298" s="40"/>
      <c r="C298" s="230" t="s">
        <v>1304</v>
      </c>
      <c r="D298" s="230" t="s">
        <v>276</v>
      </c>
      <c r="E298" s="231" t="s">
        <v>3355</v>
      </c>
      <c r="F298" s="232" t="s">
        <v>3356</v>
      </c>
      <c r="G298" s="233" t="s">
        <v>3357</v>
      </c>
      <c r="H298" s="234">
        <v>1</v>
      </c>
      <c r="I298" s="235"/>
      <c r="J298" s="236">
        <f>ROUND(I298*H298,2)</f>
        <v>0</v>
      </c>
      <c r="K298" s="232" t="s">
        <v>280</v>
      </c>
      <c r="L298" s="45"/>
      <c r="M298" s="298" t="s">
        <v>1</v>
      </c>
      <c r="N298" s="299" t="s">
        <v>42</v>
      </c>
      <c r="O298" s="300"/>
      <c r="P298" s="301">
        <f>O298*H298</f>
        <v>0</v>
      </c>
      <c r="Q298" s="301">
        <v>0</v>
      </c>
      <c r="R298" s="301">
        <f>Q298*H298</f>
        <v>0</v>
      </c>
      <c r="S298" s="301">
        <v>0</v>
      </c>
      <c r="T298" s="30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3358</v>
      </c>
      <c r="AT298" s="241" t="s">
        <v>276</v>
      </c>
      <c r="AU298" s="241" t="s">
        <v>85</v>
      </c>
      <c r="AY298" s="18" t="s">
        <v>274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85</v>
      </c>
      <c r="BK298" s="242">
        <f>ROUND(I298*H298,2)</f>
        <v>0</v>
      </c>
      <c r="BL298" s="18" t="s">
        <v>3358</v>
      </c>
      <c r="BM298" s="241" t="s">
        <v>3359</v>
      </c>
    </row>
    <row r="299" s="2" customFormat="1" ht="6.96" customHeight="1">
      <c r="A299" s="39"/>
      <c r="B299" s="67"/>
      <c r="C299" s="68"/>
      <c r="D299" s="68"/>
      <c r="E299" s="68"/>
      <c r="F299" s="68"/>
      <c r="G299" s="68"/>
      <c r="H299" s="68"/>
      <c r="I299" s="68"/>
      <c r="J299" s="68"/>
      <c r="K299" s="68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hWJaXzVoxijSvQ5x5iobSLyP3R2UnKB4bO9SG8A1n1GOYItCu/Gz79qboYbGwey7BZatQuCM4xXHfymRpVpmPw==" hashValue="a+2F2f1GAfarDMWwfgUKIUL0rMrY1yS2YibwDfgYA2alrJi3bBoRisb0Ijm2z7dEFmMB10ckZPlyrs0PMfwlJA==" algorithmName="SHA-512" password="C675"/>
  <autoFilter ref="C129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ROUND((SUM(BE129:BE212)),  2)</f>
        <v>0</v>
      </c>
      <c r="G35" s="39"/>
      <c r="H35" s="39"/>
      <c r="I35" s="168">
        <v>0.20999999999999999</v>
      </c>
      <c r="J35" s="167">
        <f>ROUND(((SUM(BE129:BE212))*I35),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ROUND((SUM(BF129:BF212)),  2)</f>
        <v>0</v>
      </c>
      <c r="G36" s="39"/>
      <c r="H36" s="39"/>
      <c r="I36" s="168">
        <v>0.14999999999999999</v>
      </c>
      <c r="J36" s="167">
        <f>ROUND(((SUM(BF129:BF212))*I36),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ROUND((SUM(BG129:BG212)),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ROUND((SUM(BH129:BH212)),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ROUND((SUM(BI129:BI212)),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243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3361</v>
      </c>
      <c r="E100" s="200"/>
      <c r="F100" s="200"/>
      <c r="G100" s="200"/>
      <c r="H100" s="200"/>
      <c r="I100" s="200"/>
      <c r="J100" s="201">
        <f>J131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3362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3363</v>
      </c>
      <c r="E102" s="200"/>
      <c r="F102" s="200"/>
      <c r="G102" s="200"/>
      <c r="H102" s="200"/>
      <c r="I102" s="200"/>
      <c r="J102" s="201">
        <f>J148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3364</v>
      </c>
      <c r="E103" s="200"/>
      <c r="F103" s="200"/>
      <c r="G103" s="200"/>
      <c r="H103" s="200"/>
      <c r="I103" s="200"/>
      <c r="J103" s="201">
        <f>J170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3365</v>
      </c>
      <c r="E104" s="200"/>
      <c r="F104" s="200"/>
      <c r="G104" s="200"/>
      <c r="H104" s="200"/>
      <c r="I104" s="200"/>
      <c r="J104" s="201">
        <f>J186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2912</v>
      </c>
      <c r="E105" s="195"/>
      <c r="F105" s="195"/>
      <c r="G105" s="195"/>
      <c r="H105" s="195"/>
      <c r="I105" s="195"/>
      <c r="J105" s="196">
        <f>J207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2913</v>
      </c>
      <c r="E106" s="195"/>
      <c r="F106" s="195"/>
      <c r="G106" s="195"/>
      <c r="H106" s="195"/>
      <c r="I106" s="195"/>
      <c r="J106" s="196">
        <f>J210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4"/>
      <c r="D107" s="199" t="s">
        <v>2914</v>
      </c>
      <c r="E107" s="200"/>
      <c r="F107" s="200"/>
      <c r="G107" s="200"/>
      <c r="H107" s="200"/>
      <c r="I107" s="200"/>
      <c r="J107" s="201">
        <f>J211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7" t="str">
        <f>E7</f>
        <v>Lůžkový hospic Mezi stromy na pozemku č. parc 785/1 v k.ú. Havlíčkův Brod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7" t="s">
        <v>189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2904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UT - Ústřední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25. 4. 2022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Spolek pro lůžkový hospic Mezi Stromy</v>
      </c>
      <c r="G125" s="41"/>
      <c r="H125" s="41"/>
      <c r="I125" s="33" t="s">
        <v>30</v>
      </c>
      <c r="J125" s="37" t="str">
        <f>E23</f>
        <v>PROJEKT II, v.o.s.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Martin Škrabal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3"/>
      <c r="B128" s="204"/>
      <c r="C128" s="205" t="s">
        <v>260</v>
      </c>
      <c r="D128" s="206" t="s">
        <v>61</v>
      </c>
      <c r="E128" s="206" t="s">
        <v>57</v>
      </c>
      <c r="F128" s="206" t="s">
        <v>58</v>
      </c>
      <c r="G128" s="206" t="s">
        <v>261</v>
      </c>
      <c r="H128" s="206" t="s">
        <v>262</v>
      </c>
      <c r="I128" s="206" t="s">
        <v>263</v>
      </c>
      <c r="J128" s="206" t="s">
        <v>230</v>
      </c>
      <c r="K128" s="207" t="s">
        <v>264</v>
      </c>
      <c r="L128" s="208"/>
      <c r="M128" s="101" t="s">
        <v>1</v>
      </c>
      <c r="N128" s="102" t="s">
        <v>40</v>
      </c>
      <c r="O128" s="102" t="s">
        <v>265</v>
      </c>
      <c r="P128" s="102" t="s">
        <v>266</v>
      </c>
      <c r="Q128" s="102" t="s">
        <v>267</v>
      </c>
      <c r="R128" s="102" t="s">
        <v>268</v>
      </c>
      <c r="S128" s="102" t="s">
        <v>269</v>
      </c>
      <c r="T128" s="103" t="s">
        <v>270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9"/>
      <c r="B129" s="40"/>
      <c r="C129" s="108" t="s">
        <v>271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P130+P207+P210</f>
        <v>0</v>
      </c>
      <c r="Q129" s="105"/>
      <c r="R129" s="211">
        <f>R130+R207+R210</f>
        <v>4.1782900000000005</v>
      </c>
      <c r="S129" s="105"/>
      <c r="T129" s="212">
        <f>T130+T207+T210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232</v>
      </c>
      <c r="BK129" s="213">
        <f>BK130+BK207+BK210</f>
        <v>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1585</v>
      </c>
      <c r="F130" s="217" t="s">
        <v>1586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P131+P137+P148+P170+P186</f>
        <v>0</v>
      </c>
      <c r="Q130" s="222"/>
      <c r="R130" s="223">
        <f>R131+R137+R148+R170+R186</f>
        <v>4.1782900000000005</v>
      </c>
      <c r="S130" s="222"/>
      <c r="T130" s="224">
        <f>T131+T137+T148+T170+T186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85</v>
      </c>
      <c r="AT130" s="226" t="s">
        <v>75</v>
      </c>
      <c r="AU130" s="226" t="s">
        <v>76</v>
      </c>
      <c r="AY130" s="225" t="s">
        <v>274</v>
      </c>
      <c r="BK130" s="227">
        <f>BK131+BK137+BK148+BK170+BK186</f>
        <v>0</v>
      </c>
    </row>
    <row r="131" s="12" customFormat="1" ht="22.8" customHeight="1">
      <c r="A131" s="12"/>
      <c r="B131" s="214"/>
      <c r="C131" s="215"/>
      <c r="D131" s="216" t="s">
        <v>75</v>
      </c>
      <c r="E131" s="228" t="s">
        <v>3366</v>
      </c>
      <c r="F131" s="228" t="s">
        <v>3367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SUM(P132:P136)</f>
        <v>0</v>
      </c>
      <c r="Q131" s="222"/>
      <c r="R131" s="223">
        <f>SUM(R132:R136)</f>
        <v>0.10302</v>
      </c>
      <c r="S131" s="222"/>
      <c r="T131" s="224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75</v>
      </c>
      <c r="AU131" s="226" t="s">
        <v>83</v>
      </c>
      <c r="AY131" s="225" t="s">
        <v>274</v>
      </c>
      <c r="BK131" s="227">
        <f>SUM(BK132:BK136)</f>
        <v>0</v>
      </c>
    </row>
    <row r="132" s="2" customFormat="1" ht="24.15" customHeight="1">
      <c r="A132" s="39"/>
      <c r="B132" s="40"/>
      <c r="C132" s="230" t="s">
        <v>83</v>
      </c>
      <c r="D132" s="230" t="s">
        <v>276</v>
      </c>
      <c r="E132" s="231" t="s">
        <v>3368</v>
      </c>
      <c r="F132" s="232" t="s">
        <v>3369</v>
      </c>
      <c r="G132" s="233" t="s">
        <v>591</v>
      </c>
      <c r="H132" s="234">
        <v>2</v>
      </c>
      <c r="I132" s="235"/>
      <c r="J132" s="236">
        <f>ROUND(I132*H132,2)</f>
        <v>0</v>
      </c>
      <c r="K132" s="232" t="s">
        <v>280</v>
      </c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0.04761</v>
      </c>
      <c r="R132" s="239">
        <f>Q132*H132</f>
        <v>0.095219999999999999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379</v>
      </c>
      <c r="AT132" s="241" t="s">
        <v>276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379</v>
      </c>
      <c r="BM132" s="241" t="s">
        <v>3370</v>
      </c>
    </row>
    <row r="133" s="2" customFormat="1" ht="16.5" customHeight="1">
      <c r="A133" s="39"/>
      <c r="B133" s="40"/>
      <c r="C133" s="287" t="s">
        <v>85</v>
      </c>
      <c r="D133" s="287" t="s">
        <v>385</v>
      </c>
      <c r="E133" s="288" t="s">
        <v>3371</v>
      </c>
      <c r="F133" s="289" t="s">
        <v>3372</v>
      </c>
      <c r="G133" s="290" t="s">
        <v>591</v>
      </c>
      <c r="H133" s="291">
        <v>1</v>
      </c>
      <c r="I133" s="292"/>
      <c r="J133" s="293">
        <f>ROUND(I133*H133,2)</f>
        <v>0</v>
      </c>
      <c r="K133" s="289" t="s">
        <v>1</v>
      </c>
      <c r="L133" s="294"/>
      <c r="M133" s="295" t="s">
        <v>1</v>
      </c>
      <c r="N133" s="296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510</v>
      </c>
      <c r="AT133" s="241" t="s">
        <v>385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379</v>
      </c>
      <c r="BM133" s="241" t="s">
        <v>3373</v>
      </c>
    </row>
    <row r="134" s="2" customFormat="1" ht="24.15" customHeight="1">
      <c r="A134" s="39"/>
      <c r="B134" s="40"/>
      <c r="C134" s="230" t="s">
        <v>106</v>
      </c>
      <c r="D134" s="230" t="s">
        <v>276</v>
      </c>
      <c r="E134" s="231" t="s">
        <v>3374</v>
      </c>
      <c r="F134" s="232" t="s">
        <v>3375</v>
      </c>
      <c r="G134" s="233" t="s">
        <v>591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379</v>
      </c>
      <c r="AT134" s="241" t="s">
        <v>276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379</v>
      </c>
      <c r="BM134" s="241" t="s">
        <v>3376</v>
      </c>
    </row>
    <row r="135" s="2" customFormat="1" ht="16.5" customHeight="1">
      <c r="A135" s="39"/>
      <c r="B135" s="40"/>
      <c r="C135" s="230" t="s">
        <v>281</v>
      </c>
      <c r="D135" s="230" t="s">
        <v>276</v>
      </c>
      <c r="E135" s="231" t="s">
        <v>3377</v>
      </c>
      <c r="F135" s="232" t="s">
        <v>3378</v>
      </c>
      <c r="G135" s="233" t="s">
        <v>398</v>
      </c>
      <c r="H135" s="234">
        <v>20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0.00038999999999999999</v>
      </c>
      <c r="R135" s="239">
        <f>Q135*H135</f>
        <v>0.0077999999999999996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379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379</v>
      </c>
      <c r="BM135" s="241" t="s">
        <v>3379</v>
      </c>
    </row>
    <row r="136" s="2" customFormat="1" ht="21.75" customHeight="1">
      <c r="A136" s="39"/>
      <c r="B136" s="40"/>
      <c r="C136" s="230" t="s">
        <v>316</v>
      </c>
      <c r="D136" s="230" t="s">
        <v>276</v>
      </c>
      <c r="E136" s="231" t="s">
        <v>3380</v>
      </c>
      <c r="F136" s="232" t="s">
        <v>3381</v>
      </c>
      <c r="G136" s="233" t="s">
        <v>1692</v>
      </c>
      <c r="H136" s="297"/>
      <c r="I136" s="235"/>
      <c r="J136" s="236">
        <f>ROUND(I136*H136,2)</f>
        <v>0</v>
      </c>
      <c r="K136" s="232" t="s">
        <v>280</v>
      </c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379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85</v>
      </c>
      <c r="BK136" s="242">
        <f>ROUND(I136*H136,2)</f>
        <v>0</v>
      </c>
      <c r="BL136" s="18" t="s">
        <v>379</v>
      </c>
      <c r="BM136" s="241" t="s">
        <v>3382</v>
      </c>
    </row>
    <row r="137" s="12" customFormat="1" ht="22.8" customHeight="1">
      <c r="A137" s="12"/>
      <c r="B137" s="214"/>
      <c r="C137" s="215"/>
      <c r="D137" s="216" t="s">
        <v>75</v>
      </c>
      <c r="E137" s="228" t="s">
        <v>3383</v>
      </c>
      <c r="F137" s="228" t="s">
        <v>3384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SUM(P138:P147)</f>
        <v>0</v>
      </c>
      <c r="Q137" s="222"/>
      <c r="R137" s="223">
        <f>SUM(R138:R147)</f>
        <v>0.13574</v>
      </c>
      <c r="S137" s="222"/>
      <c r="T137" s="224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85</v>
      </c>
      <c r="AT137" s="226" t="s">
        <v>75</v>
      </c>
      <c r="AU137" s="226" t="s">
        <v>83</v>
      </c>
      <c r="AY137" s="225" t="s">
        <v>274</v>
      </c>
      <c r="BK137" s="227">
        <f>SUM(BK138:BK147)</f>
        <v>0</v>
      </c>
    </row>
    <row r="138" s="2" customFormat="1" ht="16.5" customHeight="1">
      <c r="A138" s="39"/>
      <c r="B138" s="40"/>
      <c r="C138" s="230" t="s">
        <v>321</v>
      </c>
      <c r="D138" s="230" t="s">
        <v>276</v>
      </c>
      <c r="E138" s="231" t="s">
        <v>3385</v>
      </c>
      <c r="F138" s="232" t="s">
        <v>3386</v>
      </c>
      <c r="G138" s="233" t="s">
        <v>604</v>
      </c>
      <c r="H138" s="234">
        <v>1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0.034470000000000001</v>
      </c>
      <c r="R138" s="239">
        <f>Q138*H138</f>
        <v>0.034470000000000001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379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379</v>
      </c>
      <c r="BM138" s="241" t="s">
        <v>3387</v>
      </c>
    </row>
    <row r="139" s="2" customFormat="1" ht="16.5" customHeight="1">
      <c r="A139" s="39"/>
      <c r="B139" s="40"/>
      <c r="C139" s="230" t="s">
        <v>327</v>
      </c>
      <c r="D139" s="230" t="s">
        <v>276</v>
      </c>
      <c r="E139" s="231" t="s">
        <v>3388</v>
      </c>
      <c r="F139" s="232" t="s">
        <v>3389</v>
      </c>
      <c r="G139" s="233" t="s">
        <v>591</v>
      </c>
      <c r="H139" s="234">
        <v>46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0.0011199999999999999</v>
      </c>
      <c r="R139" s="239">
        <f>Q139*H139</f>
        <v>0.051519999999999996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379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379</v>
      </c>
      <c r="BM139" s="241" t="s">
        <v>3390</v>
      </c>
    </row>
    <row r="140" s="2" customFormat="1" ht="16.5" customHeight="1">
      <c r="A140" s="39"/>
      <c r="B140" s="40"/>
      <c r="C140" s="287" t="s">
        <v>333</v>
      </c>
      <c r="D140" s="287" t="s">
        <v>385</v>
      </c>
      <c r="E140" s="288" t="s">
        <v>3391</v>
      </c>
      <c r="F140" s="289" t="s">
        <v>3392</v>
      </c>
      <c r="G140" s="290" t="s">
        <v>604</v>
      </c>
      <c r="H140" s="291">
        <v>46</v>
      </c>
      <c r="I140" s="292"/>
      <c r="J140" s="293">
        <f>ROUND(I140*H140,2)</f>
        <v>0</v>
      </c>
      <c r="K140" s="289" t="s">
        <v>1</v>
      </c>
      <c r="L140" s="294"/>
      <c r="M140" s="295" t="s">
        <v>1</v>
      </c>
      <c r="N140" s="296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510</v>
      </c>
      <c r="AT140" s="241" t="s">
        <v>385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379</v>
      </c>
      <c r="BM140" s="241" t="s">
        <v>3393</v>
      </c>
    </row>
    <row r="141" s="2" customFormat="1" ht="24.15" customHeight="1">
      <c r="A141" s="39"/>
      <c r="B141" s="40"/>
      <c r="C141" s="230" t="s">
        <v>338</v>
      </c>
      <c r="D141" s="230" t="s">
        <v>276</v>
      </c>
      <c r="E141" s="231" t="s">
        <v>3394</v>
      </c>
      <c r="F141" s="232" t="s">
        <v>3395</v>
      </c>
      <c r="G141" s="233" t="s">
        <v>591</v>
      </c>
      <c r="H141" s="234">
        <v>2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0.01023</v>
      </c>
      <c r="R141" s="239">
        <f>Q141*H141</f>
        <v>0.020459999999999999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379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379</v>
      </c>
      <c r="BM141" s="241" t="s">
        <v>3396</v>
      </c>
    </row>
    <row r="142" s="2" customFormat="1" ht="24.15" customHeight="1">
      <c r="A142" s="39"/>
      <c r="B142" s="40"/>
      <c r="C142" s="230" t="s">
        <v>344</v>
      </c>
      <c r="D142" s="230" t="s">
        <v>276</v>
      </c>
      <c r="E142" s="231" t="s">
        <v>3397</v>
      </c>
      <c r="F142" s="232" t="s">
        <v>3398</v>
      </c>
      <c r="G142" s="233" t="s">
        <v>591</v>
      </c>
      <c r="H142" s="234">
        <v>2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0.0028600000000000001</v>
      </c>
      <c r="R142" s="239">
        <f>Q142*H142</f>
        <v>0.0057200000000000003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379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379</v>
      </c>
      <c r="BM142" s="241" t="s">
        <v>3399</v>
      </c>
    </row>
    <row r="143" s="2" customFormat="1" ht="37.8" customHeight="1">
      <c r="A143" s="39"/>
      <c r="B143" s="40"/>
      <c r="C143" s="230" t="s">
        <v>348</v>
      </c>
      <c r="D143" s="230" t="s">
        <v>276</v>
      </c>
      <c r="E143" s="231" t="s">
        <v>3400</v>
      </c>
      <c r="F143" s="232" t="s">
        <v>3401</v>
      </c>
      <c r="G143" s="233" t="s">
        <v>591</v>
      </c>
      <c r="H143" s="234">
        <v>1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0.00547</v>
      </c>
      <c r="R143" s="239">
        <f>Q143*H143</f>
        <v>0.00547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379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379</v>
      </c>
      <c r="BM143" s="241" t="s">
        <v>3402</v>
      </c>
    </row>
    <row r="144" s="2" customFormat="1" ht="24.15" customHeight="1">
      <c r="A144" s="39"/>
      <c r="B144" s="40"/>
      <c r="C144" s="230" t="s">
        <v>361</v>
      </c>
      <c r="D144" s="230" t="s">
        <v>276</v>
      </c>
      <c r="E144" s="231" t="s">
        <v>3403</v>
      </c>
      <c r="F144" s="232" t="s">
        <v>3404</v>
      </c>
      <c r="G144" s="233" t="s">
        <v>591</v>
      </c>
      <c r="H144" s="234">
        <v>1</v>
      </c>
      <c r="I144" s="235"/>
      <c r="J144" s="236">
        <f>ROUND(I144*H144,2)</f>
        <v>0</v>
      </c>
      <c r="K144" s="232" t="s">
        <v>280</v>
      </c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0.00064999999999999997</v>
      </c>
      <c r="R144" s="239">
        <f>Q144*H144</f>
        <v>0.00064999999999999997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379</v>
      </c>
      <c r="AT144" s="241" t="s">
        <v>276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379</v>
      </c>
      <c r="BM144" s="241" t="s">
        <v>3405</v>
      </c>
    </row>
    <row r="145" s="2" customFormat="1" ht="24.15" customHeight="1">
      <c r="A145" s="39"/>
      <c r="B145" s="40"/>
      <c r="C145" s="230" t="s">
        <v>365</v>
      </c>
      <c r="D145" s="230" t="s">
        <v>276</v>
      </c>
      <c r="E145" s="231" t="s">
        <v>3406</v>
      </c>
      <c r="F145" s="232" t="s">
        <v>3407</v>
      </c>
      <c r="G145" s="233" t="s">
        <v>604</v>
      </c>
      <c r="H145" s="234">
        <v>1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0.00068000000000000005</v>
      </c>
      <c r="R145" s="239">
        <f>Q145*H145</f>
        <v>0.00068000000000000005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379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379</v>
      </c>
      <c r="BM145" s="241" t="s">
        <v>3408</v>
      </c>
    </row>
    <row r="146" s="2" customFormat="1" ht="33" customHeight="1">
      <c r="A146" s="39"/>
      <c r="B146" s="40"/>
      <c r="C146" s="230" t="s">
        <v>369</v>
      </c>
      <c r="D146" s="230" t="s">
        <v>276</v>
      </c>
      <c r="E146" s="231" t="s">
        <v>3409</v>
      </c>
      <c r="F146" s="232" t="s">
        <v>3410</v>
      </c>
      <c r="G146" s="233" t="s">
        <v>591</v>
      </c>
      <c r="H146" s="234">
        <v>3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0.0055900000000000004</v>
      </c>
      <c r="R146" s="239">
        <f>Q146*H146</f>
        <v>0.01677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379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379</v>
      </c>
      <c r="BM146" s="241" t="s">
        <v>3411</v>
      </c>
    </row>
    <row r="147" s="2" customFormat="1" ht="24.15" customHeight="1">
      <c r="A147" s="39"/>
      <c r="B147" s="40"/>
      <c r="C147" s="230" t="s">
        <v>8</v>
      </c>
      <c r="D147" s="230" t="s">
        <v>276</v>
      </c>
      <c r="E147" s="231" t="s">
        <v>3412</v>
      </c>
      <c r="F147" s="232" t="s">
        <v>3413</v>
      </c>
      <c r="G147" s="233" t="s">
        <v>1692</v>
      </c>
      <c r="H147" s="297"/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379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379</v>
      </c>
      <c r="BM147" s="241" t="s">
        <v>3414</v>
      </c>
    </row>
    <row r="148" s="12" customFormat="1" ht="22.8" customHeight="1">
      <c r="A148" s="12"/>
      <c r="B148" s="214"/>
      <c r="C148" s="215"/>
      <c r="D148" s="216" t="s">
        <v>75</v>
      </c>
      <c r="E148" s="228" t="s">
        <v>3415</v>
      </c>
      <c r="F148" s="228" t="s">
        <v>3416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SUM(P149:P169)</f>
        <v>0</v>
      </c>
      <c r="Q148" s="222"/>
      <c r="R148" s="223">
        <f>SUM(R149:R169)</f>
        <v>0.61260000000000003</v>
      </c>
      <c r="S148" s="222"/>
      <c r="T148" s="224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85</v>
      </c>
      <c r="AT148" s="226" t="s">
        <v>75</v>
      </c>
      <c r="AU148" s="226" t="s">
        <v>83</v>
      </c>
      <c r="AY148" s="225" t="s">
        <v>274</v>
      </c>
      <c r="BK148" s="227">
        <f>SUM(BK149:BK169)</f>
        <v>0</v>
      </c>
    </row>
    <row r="149" s="2" customFormat="1" ht="24.15" customHeight="1">
      <c r="A149" s="39"/>
      <c r="B149" s="40"/>
      <c r="C149" s="230" t="s">
        <v>379</v>
      </c>
      <c r="D149" s="230" t="s">
        <v>276</v>
      </c>
      <c r="E149" s="231" t="s">
        <v>3417</v>
      </c>
      <c r="F149" s="232" t="s">
        <v>3418</v>
      </c>
      <c r="G149" s="233" t="s">
        <v>398</v>
      </c>
      <c r="H149" s="234">
        <v>18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0.00046999999999999999</v>
      </c>
      <c r="R149" s="239">
        <f>Q149*H149</f>
        <v>0.0084600000000000005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379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379</v>
      </c>
      <c r="BM149" s="241" t="s">
        <v>3419</v>
      </c>
    </row>
    <row r="150" s="2" customFormat="1" ht="24.15" customHeight="1">
      <c r="A150" s="39"/>
      <c r="B150" s="40"/>
      <c r="C150" s="230" t="s">
        <v>384</v>
      </c>
      <c r="D150" s="230" t="s">
        <v>276</v>
      </c>
      <c r="E150" s="231" t="s">
        <v>3420</v>
      </c>
      <c r="F150" s="232" t="s">
        <v>3421</v>
      </c>
      <c r="G150" s="233" t="s">
        <v>398</v>
      </c>
      <c r="H150" s="234">
        <v>26</v>
      </c>
      <c r="I150" s="235"/>
      <c r="J150" s="236">
        <f>ROUND(I150*H150,2)</f>
        <v>0</v>
      </c>
      <c r="K150" s="232" t="s">
        <v>280</v>
      </c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0.00058</v>
      </c>
      <c r="R150" s="239">
        <f>Q150*H150</f>
        <v>0.01508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379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379</v>
      </c>
      <c r="BM150" s="241" t="s">
        <v>3422</v>
      </c>
    </row>
    <row r="151" s="2" customFormat="1" ht="24.15" customHeight="1">
      <c r="A151" s="39"/>
      <c r="B151" s="40"/>
      <c r="C151" s="230" t="s">
        <v>390</v>
      </c>
      <c r="D151" s="230" t="s">
        <v>276</v>
      </c>
      <c r="E151" s="231" t="s">
        <v>3423</v>
      </c>
      <c r="F151" s="232" t="s">
        <v>3424</v>
      </c>
      <c r="G151" s="233" t="s">
        <v>398</v>
      </c>
      <c r="H151" s="234">
        <v>82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0.00072999999999999996</v>
      </c>
      <c r="R151" s="239">
        <f>Q151*H151</f>
        <v>0.059859999999999997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379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379</v>
      </c>
      <c r="BM151" s="241" t="s">
        <v>3425</v>
      </c>
    </row>
    <row r="152" s="2" customFormat="1" ht="24.15" customHeight="1">
      <c r="A152" s="39"/>
      <c r="B152" s="40"/>
      <c r="C152" s="230" t="s">
        <v>395</v>
      </c>
      <c r="D152" s="230" t="s">
        <v>276</v>
      </c>
      <c r="E152" s="231" t="s">
        <v>3426</v>
      </c>
      <c r="F152" s="232" t="s">
        <v>3427</v>
      </c>
      <c r="G152" s="233" t="s">
        <v>398</v>
      </c>
      <c r="H152" s="234">
        <v>63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0.0012700000000000001</v>
      </c>
      <c r="R152" s="239">
        <f>Q152*H152</f>
        <v>0.080010000000000012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379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379</v>
      </c>
      <c r="BM152" s="241" t="s">
        <v>3428</v>
      </c>
    </row>
    <row r="153" s="2" customFormat="1" ht="24.15" customHeight="1">
      <c r="A153" s="39"/>
      <c r="B153" s="40"/>
      <c r="C153" s="230" t="s">
        <v>401</v>
      </c>
      <c r="D153" s="230" t="s">
        <v>276</v>
      </c>
      <c r="E153" s="231" t="s">
        <v>3429</v>
      </c>
      <c r="F153" s="232" t="s">
        <v>3430</v>
      </c>
      <c r="G153" s="233" t="s">
        <v>398</v>
      </c>
      <c r="H153" s="234">
        <v>68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0.0015900000000000001</v>
      </c>
      <c r="R153" s="239">
        <f>Q153*H153</f>
        <v>0.10812000000000001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379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379</v>
      </c>
      <c r="BM153" s="241" t="s">
        <v>3431</v>
      </c>
    </row>
    <row r="154" s="2" customFormat="1" ht="24.15" customHeight="1">
      <c r="A154" s="39"/>
      <c r="B154" s="40"/>
      <c r="C154" s="230" t="s">
        <v>7</v>
      </c>
      <c r="D154" s="230" t="s">
        <v>276</v>
      </c>
      <c r="E154" s="231" t="s">
        <v>3432</v>
      </c>
      <c r="F154" s="232" t="s">
        <v>3433</v>
      </c>
      <c r="G154" s="233" t="s">
        <v>398</v>
      </c>
      <c r="H154" s="234">
        <v>23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0.00199</v>
      </c>
      <c r="R154" s="239">
        <f>Q154*H154</f>
        <v>0.045769999999999998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379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379</v>
      </c>
      <c r="BM154" s="241" t="s">
        <v>3434</v>
      </c>
    </row>
    <row r="155" s="2" customFormat="1" ht="24.15" customHeight="1">
      <c r="A155" s="39"/>
      <c r="B155" s="40"/>
      <c r="C155" s="230" t="s">
        <v>419</v>
      </c>
      <c r="D155" s="230" t="s">
        <v>276</v>
      </c>
      <c r="E155" s="231" t="s">
        <v>3435</v>
      </c>
      <c r="F155" s="232" t="s">
        <v>3436</v>
      </c>
      <c r="G155" s="233" t="s">
        <v>398</v>
      </c>
      <c r="H155" s="234">
        <v>54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0.0033600000000000001</v>
      </c>
      <c r="R155" s="239">
        <f>Q155*H155</f>
        <v>0.18144000000000002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379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379</v>
      </c>
      <c r="BM155" s="241" t="s">
        <v>3437</v>
      </c>
    </row>
    <row r="156" s="2" customFormat="1" ht="24.15" customHeight="1">
      <c r="A156" s="39"/>
      <c r="B156" s="40"/>
      <c r="C156" s="230" t="s">
        <v>427</v>
      </c>
      <c r="D156" s="230" t="s">
        <v>276</v>
      </c>
      <c r="E156" s="231" t="s">
        <v>3438</v>
      </c>
      <c r="F156" s="232" t="s">
        <v>3439</v>
      </c>
      <c r="G156" s="233" t="s">
        <v>398</v>
      </c>
      <c r="H156" s="234">
        <v>14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0.00428</v>
      </c>
      <c r="R156" s="239">
        <f>Q156*H156</f>
        <v>0.059920000000000001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379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379</v>
      </c>
      <c r="BM156" s="241" t="s">
        <v>3440</v>
      </c>
    </row>
    <row r="157" s="2" customFormat="1" ht="24.15" customHeight="1">
      <c r="A157" s="39"/>
      <c r="B157" s="40"/>
      <c r="C157" s="230" t="s">
        <v>435</v>
      </c>
      <c r="D157" s="230" t="s">
        <v>276</v>
      </c>
      <c r="E157" s="231" t="s">
        <v>3441</v>
      </c>
      <c r="F157" s="232" t="s">
        <v>3442</v>
      </c>
      <c r="G157" s="233" t="s">
        <v>604</v>
      </c>
      <c r="H157" s="234">
        <v>2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1.0000000000000001E-05</v>
      </c>
      <c r="R157" s="239">
        <f>Q157*H157</f>
        <v>2.0000000000000002E-05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379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379</v>
      </c>
      <c r="BM157" s="241" t="s">
        <v>3443</v>
      </c>
    </row>
    <row r="158" s="2" customFormat="1" ht="24.15" customHeight="1">
      <c r="A158" s="39"/>
      <c r="B158" s="40"/>
      <c r="C158" s="230" t="s">
        <v>439</v>
      </c>
      <c r="D158" s="230" t="s">
        <v>276</v>
      </c>
      <c r="E158" s="231" t="s">
        <v>3444</v>
      </c>
      <c r="F158" s="232" t="s">
        <v>3445</v>
      </c>
      <c r="G158" s="233" t="s">
        <v>604</v>
      </c>
      <c r="H158" s="234">
        <v>11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5.0000000000000002E-05</v>
      </c>
      <c r="R158" s="239">
        <f>Q158*H158</f>
        <v>0.00055000000000000003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379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379</v>
      </c>
      <c r="BM158" s="241" t="s">
        <v>3446</v>
      </c>
    </row>
    <row r="159" s="2" customFormat="1" ht="16.5" customHeight="1">
      <c r="A159" s="39"/>
      <c r="B159" s="40"/>
      <c r="C159" s="230" t="s">
        <v>463</v>
      </c>
      <c r="D159" s="230" t="s">
        <v>276</v>
      </c>
      <c r="E159" s="231" t="s">
        <v>3447</v>
      </c>
      <c r="F159" s="232" t="s">
        <v>3448</v>
      </c>
      <c r="G159" s="233" t="s">
        <v>398</v>
      </c>
      <c r="H159" s="234">
        <v>189</v>
      </c>
      <c r="I159" s="235"/>
      <c r="J159" s="236">
        <f>ROUND(I159*H159,2)</f>
        <v>0</v>
      </c>
      <c r="K159" s="232" t="s">
        <v>280</v>
      </c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379</v>
      </c>
      <c r="AT159" s="241" t="s">
        <v>276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379</v>
      </c>
      <c r="BM159" s="241" t="s">
        <v>3449</v>
      </c>
    </row>
    <row r="160" s="13" customFormat="1">
      <c r="A160" s="13"/>
      <c r="B160" s="243"/>
      <c r="C160" s="244"/>
      <c r="D160" s="245" t="s">
        <v>283</v>
      </c>
      <c r="E160" s="246" t="s">
        <v>1</v>
      </c>
      <c r="F160" s="247" t="s">
        <v>3450</v>
      </c>
      <c r="G160" s="244"/>
      <c r="H160" s="248">
        <v>189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283</v>
      </c>
      <c r="AU160" s="254" t="s">
        <v>85</v>
      </c>
      <c r="AV160" s="13" t="s">
        <v>85</v>
      </c>
      <c r="AW160" s="13" t="s">
        <v>32</v>
      </c>
      <c r="AX160" s="13" t="s">
        <v>83</v>
      </c>
      <c r="AY160" s="254" t="s">
        <v>274</v>
      </c>
    </row>
    <row r="161" s="2" customFormat="1" ht="24.15" customHeight="1">
      <c r="A161" s="39"/>
      <c r="B161" s="40"/>
      <c r="C161" s="230" t="s">
        <v>468</v>
      </c>
      <c r="D161" s="230" t="s">
        <v>276</v>
      </c>
      <c r="E161" s="231" t="s">
        <v>3451</v>
      </c>
      <c r="F161" s="232" t="s">
        <v>3452</v>
      </c>
      <c r="G161" s="233" t="s">
        <v>398</v>
      </c>
      <c r="H161" s="234">
        <v>159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379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379</v>
      </c>
      <c r="BM161" s="241" t="s">
        <v>3453</v>
      </c>
    </row>
    <row r="162" s="13" customFormat="1">
      <c r="A162" s="13"/>
      <c r="B162" s="243"/>
      <c r="C162" s="244"/>
      <c r="D162" s="245" t="s">
        <v>283</v>
      </c>
      <c r="E162" s="246" t="s">
        <v>1</v>
      </c>
      <c r="F162" s="247" t="s">
        <v>3454</v>
      </c>
      <c r="G162" s="244"/>
      <c r="H162" s="248">
        <v>159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283</v>
      </c>
      <c r="AU162" s="254" t="s">
        <v>85</v>
      </c>
      <c r="AV162" s="13" t="s">
        <v>85</v>
      </c>
      <c r="AW162" s="13" t="s">
        <v>32</v>
      </c>
      <c r="AX162" s="13" t="s">
        <v>83</v>
      </c>
      <c r="AY162" s="254" t="s">
        <v>274</v>
      </c>
    </row>
    <row r="163" s="2" customFormat="1" ht="33" customHeight="1">
      <c r="A163" s="39"/>
      <c r="B163" s="40"/>
      <c r="C163" s="230" t="s">
        <v>477</v>
      </c>
      <c r="D163" s="230" t="s">
        <v>276</v>
      </c>
      <c r="E163" s="231" t="s">
        <v>3455</v>
      </c>
      <c r="F163" s="232" t="s">
        <v>3456</v>
      </c>
      <c r="G163" s="233" t="s">
        <v>398</v>
      </c>
      <c r="H163" s="234">
        <v>126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0.00012</v>
      </c>
      <c r="R163" s="239">
        <f>Q163*H163</f>
        <v>0.01512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379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379</v>
      </c>
      <c r="BM163" s="241" t="s">
        <v>3457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3458</v>
      </c>
      <c r="G164" s="244"/>
      <c r="H164" s="248">
        <v>126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83</v>
      </c>
      <c r="AY164" s="254" t="s">
        <v>274</v>
      </c>
    </row>
    <row r="165" s="2" customFormat="1" ht="37.8" customHeight="1">
      <c r="A165" s="39"/>
      <c r="B165" s="40"/>
      <c r="C165" s="230" t="s">
        <v>481</v>
      </c>
      <c r="D165" s="230" t="s">
        <v>276</v>
      </c>
      <c r="E165" s="231" t="s">
        <v>3459</v>
      </c>
      <c r="F165" s="232" t="s">
        <v>3460</v>
      </c>
      <c r="G165" s="233" t="s">
        <v>398</v>
      </c>
      <c r="H165" s="234">
        <v>131</v>
      </c>
      <c r="I165" s="235"/>
      <c r="J165" s="236">
        <f>ROUND(I165*H165,2)</f>
        <v>0</v>
      </c>
      <c r="K165" s="232" t="s">
        <v>280</v>
      </c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0.00016000000000000001</v>
      </c>
      <c r="R165" s="239">
        <f>Q165*H165</f>
        <v>0.020960000000000003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379</v>
      </c>
      <c r="AT165" s="241" t="s">
        <v>276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379</v>
      </c>
      <c r="BM165" s="241" t="s">
        <v>3461</v>
      </c>
    </row>
    <row r="166" s="13" customFormat="1">
      <c r="A166" s="13"/>
      <c r="B166" s="243"/>
      <c r="C166" s="244"/>
      <c r="D166" s="245" t="s">
        <v>283</v>
      </c>
      <c r="E166" s="246" t="s">
        <v>1</v>
      </c>
      <c r="F166" s="247" t="s">
        <v>3462</v>
      </c>
      <c r="G166" s="244"/>
      <c r="H166" s="248">
        <v>131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283</v>
      </c>
      <c r="AU166" s="254" t="s">
        <v>85</v>
      </c>
      <c r="AV166" s="13" t="s">
        <v>85</v>
      </c>
      <c r="AW166" s="13" t="s">
        <v>32</v>
      </c>
      <c r="AX166" s="13" t="s">
        <v>83</v>
      </c>
      <c r="AY166" s="254" t="s">
        <v>274</v>
      </c>
    </row>
    <row r="167" s="2" customFormat="1" ht="37.8" customHeight="1">
      <c r="A167" s="39"/>
      <c r="B167" s="40"/>
      <c r="C167" s="230" t="s">
        <v>487</v>
      </c>
      <c r="D167" s="230" t="s">
        <v>276</v>
      </c>
      <c r="E167" s="231" t="s">
        <v>3463</v>
      </c>
      <c r="F167" s="232" t="s">
        <v>3464</v>
      </c>
      <c r="G167" s="233" t="s">
        <v>398</v>
      </c>
      <c r="H167" s="234">
        <v>91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0.00019000000000000001</v>
      </c>
      <c r="R167" s="239">
        <f>Q167*H167</f>
        <v>0.01729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379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379</v>
      </c>
      <c r="BM167" s="241" t="s">
        <v>3465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3466</v>
      </c>
      <c r="G168" s="244"/>
      <c r="H168" s="248">
        <v>91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83</v>
      </c>
      <c r="AY168" s="254" t="s">
        <v>274</v>
      </c>
    </row>
    <row r="169" s="2" customFormat="1" ht="24.15" customHeight="1">
      <c r="A169" s="39"/>
      <c r="B169" s="40"/>
      <c r="C169" s="230" t="s">
        <v>494</v>
      </c>
      <c r="D169" s="230" t="s">
        <v>276</v>
      </c>
      <c r="E169" s="231" t="s">
        <v>3467</v>
      </c>
      <c r="F169" s="232" t="s">
        <v>3468</v>
      </c>
      <c r="G169" s="233" t="s">
        <v>1692</v>
      </c>
      <c r="H169" s="297"/>
      <c r="I169" s="235"/>
      <c r="J169" s="236">
        <f>ROUND(I169*H169,2)</f>
        <v>0</v>
      </c>
      <c r="K169" s="232" t="s">
        <v>280</v>
      </c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379</v>
      </c>
      <c r="AT169" s="241" t="s">
        <v>276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379</v>
      </c>
      <c r="BM169" s="241" t="s">
        <v>3469</v>
      </c>
    </row>
    <row r="170" s="12" customFormat="1" ht="22.8" customHeight="1">
      <c r="A170" s="12"/>
      <c r="B170" s="214"/>
      <c r="C170" s="215"/>
      <c r="D170" s="216" t="s">
        <v>75</v>
      </c>
      <c r="E170" s="228" t="s">
        <v>3470</v>
      </c>
      <c r="F170" s="228" t="s">
        <v>3471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SUM(P171:P185)</f>
        <v>0</v>
      </c>
      <c r="Q170" s="222"/>
      <c r="R170" s="223">
        <f>SUM(R171:R185)</f>
        <v>0.048189999999999997</v>
      </c>
      <c r="S170" s="222"/>
      <c r="T170" s="224">
        <f>SUM(T171:T185)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85</v>
      </c>
      <c r="AT170" s="226" t="s">
        <v>75</v>
      </c>
      <c r="AU170" s="226" t="s">
        <v>83</v>
      </c>
      <c r="AY170" s="225" t="s">
        <v>274</v>
      </c>
      <c r="BK170" s="227">
        <f>SUM(BK171:BK185)</f>
        <v>0</v>
      </c>
    </row>
    <row r="171" s="2" customFormat="1" ht="24.15" customHeight="1">
      <c r="A171" s="39"/>
      <c r="B171" s="40"/>
      <c r="C171" s="230" t="s">
        <v>510</v>
      </c>
      <c r="D171" s="230" t="s">
        <v>276</v>
      </c>
      <c r="E171" s="231" t="s">
        <v>3472</v>
      </c>
      <c r="F171" s="232" t="s">
        <v>3473</v>
      </c>
      <c r="G171" s="233" t="s">
        <v>604</v>
      </c>
      <c r="H171" s="234">
        <v>2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0.00027999999999999998</v>
      </c>
      <c r="R171" s="239">
        <f>Q171*H171</f>
        <v>0.00055999999999999995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379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379</v>
      </c>
      <c r="BM171" s="241" t="s">
        <v>3474</v>
      </c>
    </row>
    <row r="172" s="2" customFormat="1" ht="24.15" customHeight="1">
      <c r="A172" s="39"/>
      <c r="B172" s="40"/>
      <c r="C172" s="230" t="s">
        <v>518</v>
      </c>
      <c r="D172" s="230" t="s">
        <v>276</v>
      </c>
      <c r="E172" s="231" t="s">
        <v>3475</v>
      </c>
      <c r="F172" s="232" t="s">
        <v>3476</v>
      </c>
      <c r="G172" s="233" t="s">
        <v>604</v>
      </c>
      <c r="H172" s="234">
        <v>2</v>
      </c>
      <c r="I172" s="235"/>
      <c r="J172" s="236">
        <f>ROUND(I172*H172,2)</f>
        <v>0</v>
      </c>
      <c r="K172" s="232" t="s">
        <v>280</v>
      </c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0.00013999999999999999</v>
      </c>
      <c r="R172" s="239">
        <f>Q172*H172</f>
        <v>0.00027999999999999998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379</v>
      </c>
      <c r="AT172" s="241" t="s">
        <v>276</v>
      </c>
      <c r="AU172" s="241" t="s">
        <v>85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379</v>
      </c>
      <c r="BM172" s="241" t="s">
        <v>3477</v>
      </c>
    </row>
    <row r="173" s="2" customFormat="1" ht="21.75" customHeight="1">
      <c r="A173" s="39"/>
      <c r="B173" s="40"/>
      <c r="C173" s="230" t="s">
        <v>546</v>
      </c>
      <c r="D173" s="230" t="s">
        <v>276</v>
      </c>
      <c r="E173" s="231" t="s">
        <v>3478</v>
      </c>
      <c r="F173" s="232" t="s">
        <v>3479</v>
      </c>
      <c r="G173" s="233" t="s">
        <v>604</v>
      </c>
      <c r="H173" s="234">
        <v>3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0.00077999999999999999</v>
      </c>
      <c r="R173" s="239">
        <f>Q173*H173</f>
        <v>0.0023400000000000001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379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379</v>
      </c>
      <c r="BM173" s="241" t="s">
        <v>3480</v>
      </c>
    </row>
    <row r="174" s="2" customFormat="1" ht="24.15" customHeight="1">
      <c r="A174" s="39"/>
      <c r="B174" s="40"/>
      <c r="C174" s="230" t="s">
        <v>556</v>
      </c>
      <c r="D174" s="230" t="s">
        <v>276</v>
      </c>
      <c r="E174" s="231" t="s">
        <v>3481</v>
      </c>
      <c r="F174" s="232" t="s">
        <v>3482</v>
      </c>
      <c r="G174" s="233" t="s">
        <v>604</v>
      </c>
      <c r="H174" s="234">
        <v>1</v>
      </c>
      <c r="I174" s="235"/>
      <c r="J174" s="236">
        <f>ROUND(I174*H174,2)</f>
        <v>0</v>
      </c>
      <c r="K174" s="232" t="s">
        <v>280</v>
      </c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0.00036000000000000002</v>
      </c>
      <c r="R174" s="239">
        <f>Q174*H174</f>
        <v>0.00036000000000000002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379</v>
      </c>
      <c r="AT174" s="241" t="s">
        <v>276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379</v>
      </c>
      <c r="BM174" s="241" t="s">
        <v>3483</v>
      </c>
    </row>
    <row r="175" s="2" customFormat="1" ht="24.15" customHeight="1">
      <c r="A175" s="39"/>
      <c r="B175" s="40"/>
      <c r="C175" s="230" t="s">
        <v>583</v>
      </c>
      <c r="D175" s="230" t="s">
        <v>276</v>
      </c>
      <c r="E175" s="231" t="s">
        <v>3484</v>
      </c>
      <c r="F175" s="232" t="s">
        <v>3485</v>
      </c>
      <c r="G175" s="233" t="s">
        <v>604</v>
      </c>
      <c r="H175" s="234">
        <v>2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0.00024000000000000001</v>
      </c>
      <c r="R175" s="239">
        <f>Q175*H175</f>
        <v>0.00048000000000000001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379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379</v>
      </c>
      <c r="BM175" s="241" t="s">
        <v>3486</v>
      </c>
    </row>
    <row r="176" s="2" customFormat="1" ht="24.15" customHeight="1">
      <c r="A176" s="39"/>
      <c r="B176" s="40"/>
      <c r="C176" s="230" t="s">
        <v>588</v>
      </c>
      <c r="D176" s="230" t="s">
        <v>276</v>
      </c>
      <c r="E176" s="231" t="s">
        <v>3487</v>
      </c>
      <c r="F176" s="232" t="s">
        <v>3488</v>
      </c>
      <c r="G176" s="233" t="s">
        <v>604</v>
      </c>
      <c r="H176" s="234">
        <v>10</v>
      </c>
      <c r="I176" s="235"/>
      <c r="J176" s="236">
        <f>ROUND(I176*H176,2)</f>
        <v>0</v>
      </c>
      <c r="K176" s="232" t="s">
        <v>280</v>
      </c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0.00022000000000000001</v>
      </c>
      <c r="R176" s="239">
        <f>Q176*H176</f>
        <v>0.0022000000000000001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379</v>
      </c>
      <c r="AT176" s="241" t="s">
        <v>276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379</v>
      </c>
      <c r="BM176" s="241" t="s">
        <v>3489</v>
      </c>
    </row>
    <row r="177" s="2" customFormat="1" ht="21.75" customHeight="1">
      <c r="A177" s="39"/>
      <c r="B177" s="40"/>
      <c r="C177" s="230" t="s">
        <v>593</v>
      </c>
      <c r="D177" s="230" t="s">
        <v>276</v>
      </c>
      <c r="E177" s="231" t="s">
        <v>3490</v>
      </c>
      <c r="F177" s="232" t="s">
        <v>3491</v>
      </c>
      <c r="G177" s="233" t="s">
        <v>604</v>
      </c>
      <c r="H177" s="234">
        <v>3</v>
      </c>
      <c r="I177" s="235"/>
      <c r="J177" s="236">
        <f>ROUND(I177*H177,2)</f>
        <v>0</v>
      </c>
      <c r="K177" s="232" t="s">
        <v>280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0.00173</v>
      </c>
      <c r="R177" s="239">
        <f>Q177*H177</f>
        <v>0.0051900000000000002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379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379</v>
      </c>
      <c r="BM177" s="241" t="s">
        <v>3492</v>
      </c>
    </row>
    <row r="178" s="2" customFormat="1" ht="21.75" customHeight="1">
      <c r="A178" s="39"/>
      <c r="B178" s="40"/>
      <c r="C178" s="230" t="s">
        <v>597</v>
      </c>
      <c r="D178" s="230" t="s">
        <v>276</v>
      </c>
      <c r="E178" s="231" t="s">
        <v>3493</v>
      </c>
      <c r="F178" s="232" t="s">
        <v>3494</v>
      </c>
      <c r="G178" s="233" t="s">
        <v>604</v>
      </c>
      <c r="H178" s="234">
        <v>6</v>
      </c>
      <c r="I178" s="235"/>
      <c r="J178" s="236">
        <f>ROUND(I178*H178,2)</f>
        <v>0</v>
      </c>
      <c r="K178" s="232" t="s">
        <v>280</v>
      </c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0.00050000000000000001</v>
      </c>
      <c r="R178" s="239">
        <f>Q178*H178</f>
        <v>0.0030000000000000001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379</v>
      </c>
      <c r="AT178" s="241" t="s">
        <v>276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379</v>
      </c>
      <c r="BM178" s="241" t="s">
        <v>3495</v>
      </c>
    </row>
    <row r="179" s="2" customFormat="1" ht="24.15" customHeight="1">
      <c r="A179" s="39"/>
      <c r="B179" s="40"/>
      <c r="C179" s="230" t="s">
        <v>601</v>
      </c>
      <c r="D179" s="230" t="s">
        <v>276</v>
      </c>
      <c r="E179" s="231" t="s">
        <v>3496</v>
      </c>
      <c r="F179" s="232" t="s">
        <v>3497</v>
      </c>
      <c r="G179" s="233" t="s">
        <v>604</v>
      </c>
      <c r="H179" s="234">
        <v>2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0.00107</v>
      </c>
      <c r="R179" s="239">
        <f>Q179*H179</f>
        <v>0.00214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379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379</v>
      </c>
      <c r="BM179" s="241" t="s">
        <v>3498</v>
      </c>
    </row>
    <row r="180" s="2" customFormat="1" ht="21.75" customHeight="1">
      <c r="A180" s="39"/>
      <c r="B180" s="40"/>
      <c r="C180" s="230" t="s">
        <v>607</v>
      </c>
      <c r="D180" s="230" t="s">
        <v>276</v>
      </c>
      <c r="E180" s="231" t="s">
        <v>3499</v>
      </c>
      <c r="F180" s="232" t="s">
        <v>3500</v>
      </c>
      <c r="G180" s="233" t="s">
        <v>604</v>
      </c>
      <c r="H180" s="234">
        <v>9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0.0016800000000000001</v>
      </c>
      <c r="R180" s="239">
        <f>Q180*H180</f>
        <v>0.015120000000000002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379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379</v>
      </c>
      <c r="BM180" s="241" t="s">
        <v>3501</v>
      </c>
    </row>
    <row r="181" s="2" customFormat="1" ht="24.15" customHeight="1">
      <c r="A181" s="39"/>
      <c r="B181" s="40"/>
      <c r="C181" s="230" t="s">
        <v>612</v>
      </c>
      <c r="D181" s="230" t="s">
        <v>276</v>
      </c>
      <c r="E181" s="231" t="s">
        <v>3502</v>
      </c>
      <c r="F181" s="232" t="s">
        <v>3503</v>
      </c>
      <c r="G181" s="233" t="s">
        <v>604</v>
      </c>
      <c r="H181" s="234">
        <v>3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0.00172</v>
      </c>
      <c r="R181" s="239">
        <f>Q181*H181</f>
        <v>0.0051599999999999997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379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379</v>
      </c>
      <c r="BM181" s="241" t="s">
        <v>3504</v>
      </c>
    </row>
    <row r="182" s="2" customFormat="1" ht="24.15" customHeight="1">
      <c r="A182" s="39"/>
      <c r="B182" s="40"/>
      <c r="C182" s="230" t="s">
        <v>617</v>
      </c>
      <c r="D182" s="230" t="s">
        <v>276</v>
      </c>
      <c r="E182" s="231" t="s">
        <v>3505</v>
      </c>
      <c r="F182" s="232" t="s">
        <v>3506</v>
      </c>
      <c r="G182" s="233" t="s">
        <v>604</v>
      </c>
      <c r="H182" s="234">
        <v>4</v>
      </c>
      <c r="I182" s="235"/>
      <c r="J182" s="236">
        <f>ROUND(I182*H182,2)</f>
        <v>0</v>
      </c>
      <c r="K182" s="232" t="s">
        <v>280</v>
      </c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0.00051999999999999995</v>
      </c>
      <c r="R182" s="239">
        <f>Q182*H182</f>
        <v>0.0020799999999999998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379</v>
      </c>
      <c r="AT182" s="241" t="s">
        <v>276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379</v>
      </c>
      <c r="BM182" s="241" t="s">
        <v>3507</v>
      </c>
    </row>
    <row r="183" s="2" customFormat="1" ht="24.15" customHeight="1">
      <c r="A183" s="39"/>
      <c r="B183" s="40"/>
      <c r="C183" s="230" t="s">
        <v>622</v>
      </c>
      <c r="D183" s="230" t="s">
        <v>276</v>
      </c>
      <c r="E183" s="231" t="s">
        <v>3508</v>
      </c>
      <c r="F183" s="232" t="s">
        <v>3509</v>
      </c>
      <c r="G183" s="233" t="s">
        <v>604</v>
      </c>
      <c r="H183" s="234">
        <v>4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0.00147</v>
      </c>
      <c r="R183" s="239">
        <f>Q183*H183</f>
        <v>0.0058799999999999998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379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379</v>
      </c>
      <c r="BM183" s="241" t="s">
        <v>3510</v>
      </c>
    </row>
    <row r="184" s="2" customFormat="1" ht="24.15" customHeight="1">
      <c r="A184" s="39"/>
      <c r="B184" s="40"/>
      <c r="C184" s="230" t="s">
        <v>627</v>
      </c>
      <c r="D184" s="230" t="s">
        <v>276</v>
      </c>
      <c r="E184" s="231" t="s">
        <v>3511</v>
      </c>
      <c r="F184" s="232" t="s">
        <v>3512</v>
      </c>
      <c r="G184" s="233" t="s">
        <v>604</v>
      </c>
      <c r="H184" s="234">
        <v>4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0.00084999999999999995</v>
      </c>
      <c r="R184" s="239">
        <f>Q184*H184</f>
        <v>0.0033999999999999998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379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379</v>
      </c>
      <c r="BM184" s="241" t="s">
        <v>3513</v>
      </c>
    </row>
    <row r="185" s="2" customFormat="1" ht="24.15" customHeight="1">
      <c r="A185" s="39"/>
      <c r="B185" s="40"/>
      <c r="C185" s="230" t="s">
        <v>632</v>
      </c>
      <c r="D185" s="230" t="s">
        <v>276</v>
      </c>
      <c r="E185" s="231" t="s">
        <v>3514</v>
      </c>
      <c r="F185" s="232" t="s">
        <v>3515</v>
      </c>
      <c r="G185" s="233" t="s">
        <v>1692</v>
      </c>
      <c r="H185" s="297"/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379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379</v>
      </c>
      <c r="BM185" s="241" t="s">
        <v>3516</v>
      </c>
    </row>
    <row r="186" s="12" customFormat="1" ht="22.8" customHeight="1">
      <c r="A186" s="12"/>
      <c r="B186" s="214"/>
      <c r="C186" s="215"/>
      <c r="D186" s="216" t="s">
        <v>75</v>
      </c>
      <c r="E186" s="228" t="s">
        <v>3517</v>
      </c>
      <c r="F186" s="228" t="s">
        <v>3518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SUM(P187:P206)</f>
        <v>0</v>
      </c>
      <c r="Q186" s="222"/>
      <c r="R186" s="223">
        <f>SUM(R187:R206)</f>
        <v>3.2787400000000004</v>
      </c>
      <c r="S186" s="222"/>
      <c r="T186" s="224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85</v>
      </c>
      <c r="AT186" s="226" t="s">
        <v>75</v>
      </c>
      <c r="AU186" s="226" t="s">
        <v>83</v>
      </c>
      <c r="AY186" s="225" t="s">
        <v>274</v>
      </c>
      <c r="BK186" s="227">
        <f>SUM(BK187:BK206)</f>
        <v>0</v>
      </c>
    </row>
    <row r="187" s="2" customFormat="1" ht="37.8" customHeight="1">
      <c r="A187" s="39"/>
      <c r="B187" s="40"/>
      <c r="C187" s="230" t="s">
        <v>638</v>
      </c>
      <c r="D187" s="230" t="s">
        <v>276</v>
      </c>
      <c r="E187" s="231" t="s">
        <v>3519</v>
      </c>
      <c r="F187" s="232" t="s">
        <v>3520</v>
      </c>
      <c r="G187" s="233" t="s">
        <v>604</v>
      </c>
      <c r="H187" s="234">
        <v>2</v>
      </c>
      <c r="I187" s="235"/>
      <c r="J187" s="236">
        <f>ROUND(I187*H187,2)</f>
        <v>0</v>
      </c>
      <c r="K187" s="232" t="s">
        <v>280</v>
      </c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0.077660000000000007</v>
      </c>
      <c r="R187" s="239">
        <f>Q187*H187</f>
        <v>0.15532000000000001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379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379</v>
      </c>
      <c r="BM187" s="241" t="s">
        <v>3521</v>
      </c>
    </row>
    <row r="188" s="2" customFormat="1" ht="33" customHeight="1">
      <c r="A188" s="39"/>
      <c r="B188" s="40"/>
      <c r="C188" s="230" t="s">
        <v>643</v>
      </c>
      <c r="D188" s="230" t="s">
        <v>276</v>
      </c>
      <c r="E188" s="231" t="s">
        <v>3522</v>
      </c>
      <c r="F188" s="232" t="s">
        <v>3523</v>
      </c>
      <c r="G188" s="233" t="s">
        <v>398</v>
      </c>
      <c r="H188" s="234">
        <v>5460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0.00011</v>
      </c>
      <c r="R188" s="239">
        <f>Q188*H188</f>
        <v>0.60060000000000002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379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379</v>
      </c>
      <c r="BM188" s="241" t="s">
        <v>3524</v>
      </c>
    </row>
    <row r="189" s="2" customFormat="1" ht="37.8" customHeight="1">
      <c r="A189" s="39"/>
      <c r="B189" s="40"/>
      <c r="C189" s="230" t="s">
        <v>648</v>
      </c>
      <c r="D189" s="230" t="s">
        <v>276</v>
      </c>
      <c r="E189" s="231" t="s">
        <v>3525</v>
      </c>
      <c r="F189" s="232" t="s">
        <v>3526</v>
      </c>
      <c r="G189" s="233" t="s">
        <v>279</v>
      </c>
      <c r="H189" s="234">
        <v>1213</v>
      </c>
      <c r="I189" s="235"/>
      <c r="J189" s="236">
        <f>ROUND(I189*H189,2)</f>
        <v>0</v>
      </c>
      <c r="K189" s="232" t="s">
        <v>280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0.0012099999999999999</v>
      </c>
      <c r="R189" s="239">
        <f>Q189*H189</f>
        <v>1.46773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379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379</v>
      </c>
      <c r="BM189" s="241" t="s">
        <v>3527</v>
      </c>
    </row>
    <row r="190" s="2" customFormat="1" ht="24.15" customHeight="1">
      <c r="A190" s="39"/>
      <c r="B190" s="40"/>
      <c r="C190" s="230" t="s">
        <v>654</v>
      </c>
      <c r="D190" s="230" t="s">
        <v>276</v>
      </c>
      <c r="E190" s="231" t="s">
        <v>3528</v>
      </c>
      <c r="F190" s="232" t="s">
        <v>3529</v>
      </c>
      <c r="G190" s="233" t="s">
        <v>398</v>
      </c>
      <c r="H190" s="234">
        <v>1213</v>
      </c>
      <c r="I190" s="235"/>
      <c r="J190" s="236">
        <f>ROUND(I190*H190,2)</f>
        <v>0</v>
      </c>
      <c r="K190" s="232" t="s">
        <v>280</v>
      </c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0.00036000000000000002</v>
      </c>
      <c r="R190" s="239">
        <f>Q190*H190</f>
        <v>0.43668000000000001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379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379</v>
      </c>
      <c r="BM190" s="241" t="s">
        <v>3530</v>
      </c>
    </row>
    <row r="191" s="2" customFormat="1" ht="16.5" customHeight="1">
      <c r="A191" s="39"/>
      <c r="B191" s="40"/>
      <c r="C191" s="230" t="s">
        <v>659</v>
      </c>
      <c r="D191" s="230" t="s">
        <v>276</v>
      </c>
      <c r="E191" s="231" t="s">
        <v>3531</v>
      </c>
      <c r="F191" s="232" t="s">
        <v>3532</v>
      </c>
      <c r="G191" s="233" t="s">
        <v>279</v>
      </c>
      <c r="H191" s="234">
        <v>1213</v>
      </c>
      <c r="I191" s="235"/>
      <c r="J191" s="236">
        <f>ROUND(I191*H191,2)</f>
        <v>0</v>
      </c>
      <c r="K191" s="232" t="s">
        <v>280</v>
      </c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0.00025000000000000001</v>
      </c>
      <c r="R191" s="239">
        <f>Q191*H191</f>
        <v>0.30325000000000002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379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379</v>
      </c>
      <c r="BM191" s="241" t="s">
        <v>3533</v>
      </c>
    </row>
    <row r="192" s="2" customFormat="1" ht="24.15" customHeight="1">
      <c r="A192" s="39"/>
      <c r="B192" s="40"/>
      <c r="C192" s="230" t="s">
        <v>664</v>
      </c>
      <c r="D192" s="230" t="s">
        <v>276</v>
      </c>
      <c r="E192" s="231" t="s">
        <v>3534</v>
      </c>
      <c r="F192" s="232" t="s">
        <v>3535</v>
      </c>
      <c r="G192" s="233" t="s">
        <v>398</v>
      </c>
      <c r="H192" s="234">
        <v>1213</v>
      </c>
      <c r="I192" s="235"/>
      <c r="J192" s="236">
        <f>ROUND(I192*H192,2)</f>
        <v>0</v>
      </c>
      <c r="K192" s="232" t="s">
        <v>280</v>
      </c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6.0000000000000002E-05</v>
      </c>
      <c r="R192" s="239">
        <f>Q192*H192</f>
        <v>0.072779999999999997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379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379</v>
      </c>
      <c r="BM192" s="241" t="s">
        <v>3536</v>
      </c>
    </row>
    <row r="193" s="2" customFormat="1" ht="24.15" customHeight="1">
      <c r="A193" s="39"/>
      <c r="B193" s="40"/>
      <c r="C193" s="230" t="s">
        <v>669</v>
      </c>
      <c r="D193" s="230" t="s">
        <v>276</v>
      </c>
      <c r="E193" s="231" t="s">
        <v>3537</v>
      </c>
      <c r="F193" s="232" t="s">
        <v>3538</v>
      </c>
      <c r="G193" s="233" t="s">
        <v>398</v>
      </c>
      <c r="H193" s="234">
        <v>322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0.00010000000000000001</v>
      </c>
      <c r="R193" s="239">
        <f>Q193*H193</f>
        <v>0.032199999999999999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379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379</v>
      </c>
      <c r="BM193" s="241" t="s">
        <v>3539</v>
      </c>
    </row>
    <row r="194" s="2" customFormat="1" ht="24.15" customHeight="1">
      <c r="A194" s="39"/>
      <c r="B194" s="40"/>
      <c r="C194" s="230" t="s">
        <v>674</v>
      </c>
      <c r="D194" s="230" t="s">
        <v>276</v>
      </c>
      <c r="E194" s="231" t="s">
        <v>3540</v>
      </c>
      <c r="F194" s="232" t="s">
        <v>3541</v>
      </c>
      <c r="G194" s="233" t="s">
        <v>604</v>
      </c>
      <c r="H194" s="234">
        <v>1</v>
      </c>
      <c r="I194" s="235"/>
      <c r="J194" s="236">
        <f>ROUND(I194*H194,2)</f>
        <v>0</v>
      </c>
      <c r="K194" s="232" t="s">
        <v>280</v>
      </c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0.0032000000000000002</v>
      </c>
      <c r="R194" s="239">
        <f>Q194*H194</f>
        <v>0.0032000000000000002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379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379</v>
      </c>
      <c r="BM194" s="241" t="s">
        <v>3542</v>
      </c>
    </row>
    <row r="195" s="2" customFormat="1" ht="24.15" customHeight="1">
      <c r="A195" s="39"/>
      <c r="B195" s="40"/>
      <c r="C195" s="230" t="s">
        <v>680</v>
      </c>
      <c r="D195" s="230" t="s">
        <v>276</v>
      </c>
      <c r="E195" s="231" t="s">
        <v>3543</v>
      </c>
      <c r="F195" s="232" t="s">
        <v>3544</v>
      </c>
      <c r="G195" s="233" t="s">
        <v>604</v>
      </c>
      <c r="H195" s="234">
        <v>3</v>
      </c>
      <c r="I195" s="235"/>
      <c r="J195" s="236">
        <f>ROUND(I195*H195,2)</f>
        <v>0</v>
      </c>
      <c r="K195" s="232" t="s">
        <v>280</v>
      </c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0.0047999999999999996</v>
      </c>
      <c r="R195" s="239">
        <f>Q195*H195</f>
        <v>0.0144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379</v>
      </c>
      <c r="AT195" s="241" t="s">
        <v>276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85</v>
      </c>
      <c r="BK195" s="242">
        <f>ROUND(I195*H195,2)</f>
        <v>0</v>
      </c>
      <c r="BL195" s="18" t="s">
        <v>379</v>
      </c>
      <c r="BM195" s="241" t="s">
        <v>3545</v>
      </c>
    </row>
    <row r="196" s="2" customFormat="1" ht="24.15" customHeight="1">
      <c r="A196" s="39"/>
      <c r="B196" s="40"/>
      <c r="C196" s="230" t="s">
        <v>685</v>
      </c>
      <c r="D196" s="230" t="s">
        <v>276</v>
      </c>
      <c r="E196" s="231" t="s">
        <v>3546</v>
      </c>
      <c r="F196" s="232" t="s">
        <v>3547</v>
      </c>
      <c r="G196" s="233" t="s">
        <v>604</v>
      </c>
      <c r="H196" s="234">
        <v>2</v>
      </c>
      <c r="I196" s="235"/>
      <c r="J196" s="236">
        <f>ROUND(I196*H196,2)</f>
        <v>0</v>
      </c>
      <c r="K196" s="232" t="s">
        <v>280</v>
      </c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0.0048999999999999998</v>
      </c>
      <c r="R196" s="239">
        <f>Q196*H196</f>
        <v>0.0097999999999999997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379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379</v>
      </c>
      <c r="BM196" s="241" t="s">
        <v>3548</v>
      </c>
    </row>
    <row r="197" s="2" customFormat="1" ht="24.15" customHeight="1">
      <c r="A197" s="39"/>
      <c r="B197" s="40"/>
      <c r="C197" s="230" t="s">
        <v>692</v>
      </c>
      <c r="D197" s="230" t="s">
        <v>276</v>
      </c>
      <c r="E197" s="231" t="s">
        <v>3549</v>
      </c>
      <c r="F197" s="232" t="s">
        <v>3550</v>
      </c>
      <c r="G197" s="233" t="s">
        <v>604</v>
      </c>
      <c r="H197" s="234">
        <v>2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0.0054799999999999996</v>
      </c>
      <c r="R197" s="239">
        <f>Q197*H197</f>
        <v>0.010959999999999999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379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85</v>
      </c>
      <c r="BK197" s="242">
        <f>ROUND(I197*H197,2)</f>
        <v>0</v>
      </c>
      <c r="BL197" s="18" t="s">
        <v>379</v>
      </c>
      <c r="BM197" s="241" t="s">
        <v>3551</v>
      </c>
    </row>
    <row r="198" s="2" customFormat="1" ht="24.15" customHeight="1">
      <c r="A198" s="39"/>
      <c r="B198" s="40"/>
      <c r="C198" s="230" t="s">
        <v>698</v>
      </c>
      <c r="D198" s="230" t="s">
        <v>276</v>
      </c>
      <c r="E198" s="231" t="s">
        <v>3552</v>
      </c>
      <c r="F198" s="232" t="s">
        <v>3553</v>
      </c>
      <c r="G198" s="233" t="s">
        <v>604</v>
      </c>
      <c r="H198" s="234">
        <v>1</v>
      </c>
      <c r="I198" s="235"/>
      <c r="J198" s="236">
        <f>ROUND(I198*H198,2)</f>
        <v>0</v>
      </c>
      <c r="K198" s="232" t="s">
        <v>280</v>
      </c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0.0061000000000000004</v>
      </c>
      <c r="R198" s="239">
        <f>Q198*H198</f>
        <v>0.0061000000000000004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379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379</v>
      </c>
      <c r="BM198" s="241" t="s">
        <v>3554</v>
      </c>
    </row>
    <row r="199" s="2" customFormat="1" ht="24.15" customHeight="1">
      <c r="A199" s="39"/>
      <c r="B199" s="40"/>
      <c r="C199" s="230" t="s">
        <v>705</v>
      </c>
      <c r="D199" s="230" t="s">
        <v>276</v>
      </c>
      <c r="E199" s="231" t="s">
        <v>3555</v>
      </c>
      <c r="F199" s="232" t="s">
        <v>3556</v>
      </c>
      <c r="G199" s="233" t="s">
        <v>604</v>
      </c>
      <c r="H199" s="234">
        <v>1</v>
      </c>
      <c r="I199" s="235"/>
      <c r="J199" s="236">
        <f>ROUND(I199*H199,2)</f>
        <v>0</v>
      </c>
      <c r="K199" s="232" t="s">
        <v>280</v>
      </c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0.0056299999999999996</v>
      </c>
      <c r="R199" s="239">
        <f>Q199*H199</f>
        <v>0.0056299999999999996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379</v>
      </c>
      <c r="AT199" s="241" t="s">
        <v>276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85</v>
      </c>
      <c r="BK199" s="242">
        <f>ROUND(I199*H199,2)</f>
        <v>0</v>
      </c>
      <c r="BL199" s="18" t="s">
        <v>379</v>
      </c>
      <c r="BM199" s="241" t="s">
        <v>3557</v>
      </c>
    </row>
    <row r="200" s="2" customFormat="1" ht="24.15" customHeight="1">
      <c r="A200" s="39"/>
      <c r="B200" s="40"/>
      <c r="C200" s="230" t="s">
        <v>400</v>
      </c>
      <c r="D200" s="230" t="s">
        <v>276</v>
      </c>
      <c r="E200" s="231" t="s">
        <v>3558</v>
      </c>
      <c r="F200" s="232" t="s">
        <v>3559</v>
      </c>
      <c r="G200" s="233" t="s">
        <v>604</v>
      </c>
      <c r="H200" s="234">
        <v>1</v>
      </c>
      <c r="I200" s="235"/>
      <c r="J200" s="236">
        <f>ROUND(I200*H200,2)</f>
        <v>0</v>
      </c>
      <c r="K200" s="232" t="s">
        <v>280</v>
      </c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0.0071199999999999996</v>
      </c>
      <c r="R200" s="239">
        <f>Q200*H200</f>
        <v>0.0071199999999999996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379</v>
      </c>
      <c r="AT200" s="241" t="s">
        <v>276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379</v>
      </c>
      <c r="BM200" s="241" t="s">
        <v>3560</v>
      </c>
    </row>
    <row r="201" s="2" customFormat="1" ht="24.15" customHeight="1">
      <c r="A201" s="39"/>
      <c r="B201" s="40"/>
      <c r="C201" s="230" t="s">
        <v>749</v>
      </c>
      <c r="D201" s="230" t="s">
        <v>276</v>
      </c>
      <c r="E201" s="231" t="s">
        <v>3561</v>
      </c>
      <c r="F201" s="232" t="s">
        <v>3562</v>
      </c>
      <c r="G201" s="233" t="s">
        <v>604</v>
      </c>
      <c r="H201" s="234">
        <v>4</v>
      </c>
      <c r="I201" s="235"/>
      <c r="J201" s="236">
        <f>ROUND(I201*H201,2)</f>
        <v>0</v>
      </c>
      <c r="K201" s="232" t="s">
        <v>280</v>
      </c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0.010699999999999999</v>
      </c>
      <c r="R201" s="239">
        <f>Q201*H201</f>
        <v>0.042799999999999998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379</v>
      </c>
      <c r="AT201" s="241" t="s">
        <v>276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85</v>
      </c>
      <c r="BK201" s="242">
        <f>ROUND(I201*H201,2)</f>
        <v>0</v>
      </c>
      <c r="BL201" s="18" t="s">
        <v>379</v>
      </c>
      <c r="BM201" s="241" t="s">
        <v>3563</v>
      </c>
    </row>
    <row r="202" s="2" customFormat="1" ht="24.15" customHeight="1">
      <c r="A202" s="39"/>
      <c r="B202" s="40"/>
      <c r="C202" s="230" t="s">
        <v>753</v>
      </c>
      <c r="D202" s="230" t="s">
        <v>276</v>
      </c>
      <c r="E202" s="231" t="s">
        <v>3564</v>
      </c>
      <c r="F202" s="232" t="s">
        <v>3565</v>
      </c>
      <c r="G202" s="233" t="s">
        <v>604</v>
      </c>
      <c r="H202" s="234">
        <v>5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0.0132</v>
      </c>
      <c r="R202" s="239">
        <f>Q202*H202</f>
        <v>0.066000000000000003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379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379</v>
      </c>
      <c r="BM202" s="241" t="s">
        <v>3566</v>
      </c>
    </row>
    <row r="203" s="2" customFormat="1" ht="24.15" customHeight="1">
      <c r="A203" s="39"/>
      <c r="B203" s="40"/>
      <c r="C203" s="230" t="s">
        <v>763</v>
      </c>
      <c r="D203" s="230" t="s">
        <v>276</v>
      </c>
      <c r="E203" s="231" t="s">
        <v>3567</v>
      </c>
      <c r="F203" s="232" t="s">
        <v>3568</v>
      </c>
      <c r="G203" s="233" t="s">
        <v>604</v>
      </c>
      <c r="H203" s="234">
        <v>2</v>
      </c>
      <c r="I203" s="235"/>
      <c r="J203" s="236">
        <f>ROUND(I203*H203,2)</f>
        <v>0</v>
      </c>
      <c r="K203" s="232" t="s">
        <v>280</v>
      </c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0.015800000000000002</v>
      </c>
      <c r="R203" s="239">
        <f>Q203*H203</f>
        <v>0.031600000000000003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379</v>
      </c>
      <c r="AT203" s="241" t="s">
        <v>276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85</v>
      </c>
      <c r="BK203" s="242">
        <f>ROUND(I203*H203,2)</f>
        <v>0</v>
      </c>
      <c r="BL203" s="18" t="s">
        <v>379</v>
      </c>
      <c r="BM203" s="241" t="s">
        <v>3569</v>
      </c>
    </row>
    <row r="204" s="2" customFormat="1" ht="33" customHeight="1">
      <c r="A204" s="39"/>
      <c r="B204" s="40"/>
      <c r="C204" s="230" t="s">
        <v>777</v>
      </c>
      <c r="D204" s="230" t="s">
        <v>276</v>
      </c>
      <c r="E204" s="231" t="s">
        <v>3570</v>
      </c>
      <c r="F204" s="232" t="s">
        <v>3571</v>
      </c>
      <c r="G204" s="233" t="s">
        <v>604</v>
      </c>
      <c r="H204" s="234">
        <v>156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6.9999999999999994E-05</v>
      </c>
      <c r="R204" s="239">
        <f>Q204*H204</f>
        <v>0.010919999999999999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379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379</v>
      </c>
      <c r="BM204" s="241" t="s">
        <v>3572</v>
      </c>
    </row>
    <row r="205" s="2" customFormat="1" ht="24.15" customHeight="1">
      <c r="A205" s="39"/>
      <c r="B205" s="40"/>
      <c r="C205" s="230" t="s">
        <v>785</v>
      </c>
      <c r="D205" s="230" t="s">
        <v>276</v>
      </c>
      <c r="E205" s="231" t="s">
        <v>3573</v>
      </c>
      <c r="F205" s="232" t="s">
        <v>3574</v>
      </c>
      <c r="G205" s="233" t="s">
        <v>604</v>
      </c>
      <c r="H205" s="234">
        <v>11</v>
      </c>
      <c r="I205" s="235"/>
      <c r="J205" s="236">
        <f>ROUND(I205*H205,2)</f>
        <v>0</v>
      </c>
      <c r="K205" s="232" t="s">
        <v>280</v>
      </c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0.00014999999999999999</v>
      </c>
      <c r="R205" s="239">
        <f>Q205*H205</f>
        <v>0.0016499999999999998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379</v>
      </c>
      <c r="AT205" s="241" t="s">
        <v>276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85</v>
      </c>
      <c r="BK205" s="242">
        <f>ROUND(I205*H205,2)</f>
        <v>0</v>
      </c>
      <c r="BL205" s="18" t="s">
        <v>379</v>
      </c>
      <c r="BM205" s="241" t="s">
        <v>3575</v>
      </c>
    </row>
    <row r="206" s="2" customFormat="1" ht="24.15" customHeight="1">
      <c r="A206" s="39"/>
      <c r="B206" s="40"/>
      <c r="C206" s="230" t="s">
        <v>806</v>
      </c>
      <c r="D206" s="230" t="s">
        <v>276</v>
      </c>
      <c r="E206" s="231" t="s">
        <v>3576</v>
      </c>
      <c r="F206" s="232" t="s">
        <v>3577</v>
      </c>
      <c r="G206" s="233" t="s">
        <v>1692</v>
      </c>
      <c r="H206" s="297"/>
      <c r="I206" s="235"/>
      <c r="J206" s="236">
        <f>ROUND(I206*H206,2)</f>
        <v>0</v>
      </c>
      <c r="K206" s="232" t="s">
        <v>280</v>
      </c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379</v>
      </c>
      <c r="AT206" s="241" t="s">
        <v>276</v>
      </c>
      <c r="AU206" s="241" t="s">
        <v>85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85</v>
      </c>
      <c r="BK206" s="242">
        <f>ROUND(I206*H206,2)</f>
        <v>0</v>
      </c>
      <c r="BL206" s="18" t="s">
        <v>379</v>
      </c>
      <c r="BM206" s="241" t="s">
        <v>3578</v>
      </c>
    </row>
    <row r="207" s="12" customFormat="1" ht="25.92" customHeight="1">
      <c r="A207" s="12"/>
      <c r="B207" s="214"/>
      <c r="C207" s="215"/>
      <c r="D207" s="216" t="s">
        <v>75</v>
      </c>
      <c r="E207" s="217" t="s">
        <v>3346</v>
      </c>
      <c r="F207" s="217" t="s">
        <v>3347</v>
      </c>
      <c r="G207" s="215"/>
      <c r="H207" s="215"/>
      <c r="I207" s="218"/>
      <c r="J207" s="219">
        <f>BK207</f>
        <v>0</v>
      </c>
      <c r="K207" s="215"/>
      <c r="L207" s="220"/>
      <c r="M207" s="221"/>
      <c r="N207" s="222"/>
      <c r="O207" s="222"/>
      <c r="P207" s="223">
        <f>SUM(P208:P209)</f>
        <v>0</v>
      </c>
      <c r="Q207" s="222"/>
      <c r="R207" s="223">
        <f>SUM(R208:R209)</f>
        <v>0</v>
      </c>
      <c r="S207" s="222"/>
      <c r="T207" s="224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281</v>
      </c>
      <c r="AT207" s="226" t="s">
        <v>75</v>
      </c>
      <c r="AU207" s="226" t="s">
        <v>76</v>
      </c>
      <c r="AY207" s="225" t="s">
        <v>274</v>
      </c>
      <c r="BK207" s="227">
        <f>SUM(BK208:BK209)</f>
        <v>0</v>
      </c>
    </row>
    <row r="208" s="2" customFormat="1" ht="16.5" customHeight="1">
      <c r="A208" s="39"/>
      <c r="B208" s="40"/>
      <c r="C208" s="230" t="s">
        <v>815</v>
      </c>
      <c r="D208" s="230" t="s">
        <v>276</v>
      </c>
      <c r="E208" s="231" t="s">
        <v>3348</v>
      </c>
      <c r="F208" s="232" t="s">
        <v>3349</v>
      </c>
      <c r="G208" s="233" t="s">
        <v>1541</v>
      </c>
      <c r="H208" s="234">
        <v>160</v>
      </c>
      <c r="I208" s="235"/>
      <c r="J208" s="236">
        <f>ROUND(I208*H208,2)</f>
        <v>0</v>
      </c>
      <c r="K208" s="232" t="s">
        <v>280</v>
      </c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3350</v>
      </c>
      <c r="AT208" s="241" t="s">
        <v>276</v>
      </c>
      <c r="AU208" s="241" t="s">
        <v>83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3350</v>
      </c>
      <c r="BM208" s="241" t="s">
        <v>3579</v>
      </c>
    </row>
    <row r="209" s="2" customFormat="1" ht="16.5" customHeight="1">
      <c r="A209" s="39"/>
      <c r="B209" s="40"/>
      <c r="C209" s="230" t="s">
        <v>819</v>
      </c>
      <c r="D209" s="230" t="s">
        <v>276</v>
      </c>
      <c r="E209" s="231" t="s">
        <v>3580</v>
      </c>
      <c r="F209" s="232" t="s">
        <v>3581</v>
      </c>
      <c r="G209" s="233" t="s">
        <v>1541</v>
      </c>
      <c r="H209" s="234">
        <v>48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3350</v>
      </c>
      <c r="AT209" s="241" t="s">
        <v>276</v>
      </c>
      <c r="AU209" s="241" t="s">
        <v>83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85</v>
      </c>
      <c r="BK209" s="242">
        <f>ROUND(I209*H209,2)</f>
        <v>0</v>
      </c>
      <c r="BL209" s="18" t="s">
        <v>3350</v>
      </c>
      <c r="BM209" s="241" t="s">
        <v>3582</v>
      </c>
    </row>
    <row r="210" s="12" customFormat="1" ht="25.92" customHeight="1">
      <c r="A210" s="12"/>
      <c r="B210" s="214"/>
      <c r="C210" s="215"/>
      <c r="D210" s="216" t="s">
        <v>75</v>
      </c>
      <c r="E210" s="217" t="s">
        <v>3352</v>
      </c>
      <c r="F210" s="217" t="s">
        <v>171</v>
      </c>
      <c r="G210" s="215"/>
      <c r="H210" s="215"/>
      <c r="I210" s="218"/>
      <c r="J210" s="219">
        <f>BK210</f>
        <v>0</v>
      </c>
      <c r="K210" s="215"/>
      <c r="L210" s="220"/>
      <c r="M210" s="221"/>
      <c r="N210" s="222"/>
      <c r="O210" s="222"/>
      <c r="P210" s="223">
        <f>P211</f>
        <v>0</v>
      </c>
      <c r="Q210" s="222"/>
      <c r="R210" s="223">
        <f>R211</f>
        <v>0</v>
      </c>
      <c r="S210" s="222"/>
      <c r="T210" s="224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316</v>
      </c>
      <c r="AT210" s="226" t="s">
        <v>75</v>
      </c>
      <c r="AU210" s="226" t="s">
        <v>76</v>
      </c>
      <c r="AY210" s="225" t="s">
        <v>274</v>
      </c>
      <c r="BK210" s="227">
        <f>BK211</f>
        <v>0</v>
      </c>
    </row>
    <row r="211" s="12" customFormat="1" ht="22.8" customHeight="1">
      <c r="A211" s="12"/>
      <c r="B211" s="214"/>
      <c r="C211" s="215"/>
      <c r="D211" s="216" t="s">
        <v>75</v>
      </c>
      <c r="E211" s="228" t="s">
        <v>3353</v>
      </c>
      <c r="F211" s="228" t="s">
        <v>3354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P212</f>
        <v>0</v>
      </c>
      <c r="Q211" s="222"/>
      <c r="R211" s="223">
        <f>R212</f>
        <v>0</v>
      </c>
      <c r="S211" s="222"/>
      <c r="T211" s="224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316</v>
      </c>
      <c r="AT211" s="226" t="s">
        <v>75</v>
      </c>
      <c r="AU211" s="226" t="s">
        <v>83</v>
      </c>
      <c r="AY211" s="225" t="s">
        <v>274</v>
      </c>
      <c r="BK211" s="227">
        <f>BK212</f>
        <v>0</v>
      </c>
    </row>
    <row r="212" s="2" customFormat="1" ht="16.5" customHeight="1">
      <c r="A212" s="39"/>
      <c r="B212" s="40"/>
      <c r="C212" s="230" t="s">
        <v>823</v>
      </c>
      <c r="D212" s="230" t="s">
        <v>276</v>
      </c>
      <c r="E212" s="231" t="s">
        <v>3355</v>
      </c>
      <c r="F212" s="232" t="s">
        <v>3356</v>
      </c>
      <c r="G212" s="233" t="s">
        <v>3357</v>
      </c>
      <c r="H212" s="234">
        <v>1</v>
      </c>
      <c r="I212" s="235"/>
      <c r="J212" s="236">
        <f>ROUND(I212*H212,2)</f>
        <v>0</v>
      </c>
      <c r="K212" s="232" t="s">
        <v>280</v>
      </c>
      <c r="L212" s="45"/>
      <c r="M212" s="298" t="s">
        <v>1</v>
      </c>
      <c r="N212" s="299" t="s">
        <v>42</v>
      </c>
      <c r="O212" s="300"/>
      <c r="P212" s="301">
        <f>O212*H212</f>
        <v>0</v>
      </c>
      <c r="Q212" s="301">
        <v>0</v>
      </c>
      <c r="R212" s="301">
        <f>Q212*H212</f>
        <v>0</v>
      </c>
      <c r="S212" s="301">
        <v>0</v>
      </c>
      <c r="T212" s="30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3358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3358</v>
      </c>
      <c r="BM212" s="241" t="s">
        <v>3583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By7aT8M+y9RyPTjumTUVwrf8fwR+3vWOGSU5NwspgTvFL05cAUSLcbFekRmi/EhyK1ZmRlZYFkPoWq0CHdhNKQ==" hashValue="WtWoqlJSwSZRJAC6x2lOxtn3hIwYWnoOjTyHsEtc5bQ9qMRssuVA+6afCOmCc2bUe6vzM/pQxuAX9WRgBBvZgQ==" algorithmName="SHA-512" password="C675"/>
  <autoFilter ref="C128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148" t="s">
        <v>3584</v>
      </c>
      <c r="BA2" s="148" t="s">
        <v>1</v>
      </c>
      <c r="BB2" s="148" t="s">
        <v>1</v>
      </c>
      <c r="BC2" s="148" t="s">
        <v>3585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3586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3587</v>
      </c>
      <c r="BD4" s="148" t="s">
        <v>85</v>
      </c>
    </row>
    <row r="5" s="1" customFormat="1" ht="6.96" customHeight="1">
      <c r="B5" s="21"/>
      <c r="L5" s="21"/>
      <c r="AZ5" s="148" t="s">
        <v>3588</v>
      </c>
      <c r="BA5" s="148" t="s">
        <v>1</v>
      </c>
      <c r="BB5" s="148" t="s">
        <v>1</v>
      </c>
      <c r="BC5" s="148" t="s">
        <v>3589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3590</v>
      </c>
      <c r="BA6" s="148" t="s">
        <v>1</v>
      </c>
      <c r="BB6" s="148" t="s">
        <v>1</v>
      </c>
      <c r="BC6" s="148" t="s">
        <v>3591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3592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ROUND((SUM(BE126:BE236)),  2)</f>
        <v>0</v>
      </c>
      <c r="G35" s="39"/>
      <c r="H35" s="39"/>
      <c r="I35" s="168">
        <v>0.20999999999999999</v>
      </c>
      <c r="J35" s="167">
        <f>ROUND(((SUM(BE126:BE236))*I35),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ROUND((SUM(BF126:BF236)),  2)</f>
        <v>0</v>
      </c>
      <c r="G36" s="39"/>
      <c r="H36" s="39"/>
      <c r="I36" s="168">
        <v>0.14999999999999999</v>
      </c>
      <c r="J36" s="167">
        <f>ROUND(((SUM(BF126:BF236))*I36),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ROUND((SUM(BG126:BG236)),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ROUND((SUM(BH126:BH236)),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ROUND((SUM(BI126:BI236)),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KP - Kanalizační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J127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J128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236</v>
      </c>
      <c r="E101" s="200"/>
      <c r="F101" s="200"/>
      <c r="G101" s="200"/>
      <c r="H101" s="200"/>
      <c r="I101" s="200"/>
      <c r="J101" s="201">
        <f>J199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237</v>
      </c>
      <c r="E102" s="200"/>
      <c r="F102" s="200"/>
      <c r="G102" s="200"/>
      <c r="H102" s="200"/>
      <c r="I102" s="200"/>
      <c r="J102" s="201">
        <f>J205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240</v>
      </c>
      <c r="E103" s="200"/>
      <c r="F103" s="200"/>
      <c r="G103" s="200"/>
      <c r="H103" s="200"/>
      <c r="I103" s="200"/>
      <c r="J103" s="201">
        <f>J219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J235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7" t="str">
        <f>E7</f>
        <v>Lůžkový hospic Mezi stromy na pozemku č. parc 785/1 v k.ú. Havlíčkův Brod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7" t="s">
        <v>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2904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KP - Kanalizační přípojka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Spolek pro lůžkový hospic Mezi Stromy</v>
      </c>
      <c r="G122" s="41"/>
      <c r="H122" s="41"/>
      <c r="I122" s="33" t="s">
        <v>30</v>
      </c>
      <c r="J122" s="37" t="str">
        <f>E23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260</v>
      </c>
      <c r="D125" s="206" t="s">
        <v>61</v>
      </c>
      <c r="E125" s="206" t="s">
        <v>57</v>
      </c>
      <c r="F125" s="206" t="s">
        <v>58</v>
      </c>
      <c r="G125" s="206" t="s">
        <v>261</v>
      </c>
      <c r="H125" s="206" t="s">
        <v>262</v>
      </c>
      <c r="I125" s="206" t="s">
        <v>263</v>
      </c>
      <c r="J125" s="206" t="s">
        <v>230</v>
      </c>
      <c r="K125" s="207" t="s">
        <v>264</v>
      </c>
      <c r="L125" s="208"/>
      <c r="M125" s="101" t="s">
        <v>1</v>
      </c>
      <c r="N125" s="102" t="s">
        <v>40</v>
      </c>
      <c r="O125" s="102" t="s">
        <v>265</v>
      </c>
      <c r="P125" s="102" t="s">
        <v>266</v>
      </c>
      <c r="Q125" s="102" t="s">
        <v>267</v>
      </c>
      <c r="R125" s="102" t="s">
        <v>268</v>
      </c>
      <c r="S125" s="102" t="s">
        <v>269</v>
      </c>
      <c r="T125" s="103" t="s">
        <v>270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271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</f>
        <v>0</v>
      </c>
      <c r="Q126" s="105"/>
      <c r="R126" s="211">
        <f>R127</f>
        <v>13.89609254</v>
      </c>
      <c r="S126" s="105"/>
      <c r="T126" s="21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272</v>
      </c>
      <c r="F127" s="217" t="s">
        <v>273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P128+P199+P205+P219+P235</f>
        <v>0</v>
      </c>
      <c r="Q127" s="222"/>
      <c r="R127" s="223">
        <f>R128+R199+R205+R219+R235</f>
        <v>13.89609254</v>
      </c>
      <c r="S127" s="222"/>
      <c r="T127" s="224">
        <f>T128+T199+T205+T219+T235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274</v>
      </c>
      <c r="BK127" s="227">
        <f>BK128+BK199+BK205+BK219+BK235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275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SUM(P129:P198)</f>
        <v>0</v>
      </c>
      <c r="Q128" s="222"/>
      <c r="R128" s="223">
        <f>SUM(R129:R198)</f>
        <v>7.0173177500000001</v>
      </c>
      <c r="S128" s="222"/>
      <c r="T128" s="224">
        <f>SUM(T129:T198)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274</v>
      </c>
      <c r="BK128" s="227">
        <f>SUM(BK129:BK198)</f>
        <v>0</v>
      </c>
    </row>
    <row r="129" s="2" customFormat="1" ht="24.15" customHeight="1">
      <c r="A129" s="39"/>
      <c r="B129" s="40"/>
      <c r="C129" s="230" t="s">
        <v>83</v>
      </c>
      <c r="D129" s="230" t="s">
        <v>276</v>
      </c>
      <c r="E129" s="231" t="s">
        <v>3593</v>
      </c>
      <c r="F129" s="232" t="s">
        <v>3594</v>
      </c>
      <c r="G129" s="233" t="s">
        <v>279</v>
      </c>
      <c r="H129" s="234">
        <v>13.199999999999999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3595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3596</v>
      </c>
      <c r="G130" s="244"/>
      <c r="H130" s="248">
        <v>13.199999999999999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4" customFormat="1">
      <c r="A131" s="14"/>
      <c r="B131" s="255"/>
      <c r="C131" s="256"/>
      <c r="D131" s="245" t="s">
        <v>283</v>
      </c>
      <c r="E131" s="257" t="s">
        <v>1</v>
      </c>
      <c r="F131" s="258" t="s">
        <v>285</v>
      </c>
      <c r="G131" s="256"/>
      <c r="H131" s="259">
        <v>13.199999999999999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283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274</v>
      </c>
    </row>
    <row r="132" s="15" customFormat="1">
      <c r="A132" s="15"/>
      <c r="B132" s="266"/>
      <c r="C132" s="267"/>
      <c r="D132" s="245" t="s">
        <v>283</v>
      </c>
      <c r="E132" s="268" t="s">
        <v>196</v>
      </c>
      <c r="F132" s="269" t="s">
        <v>286</v>
      </c>
      <c r="G132" s="267"/>
      <c r="H132" s="270">
        <v>13.199999999999999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283</v>
      </c>
      <c r="AU132" s="276" t="s">
        <v>85</v>
      </c>
      <c r="AV132" s="15" t="s">
        <v>281</v>
      </c>
      <c r="AW132" s="15" t="s">
        <v>32</v>
      </c>
      <c r="AX132" s="15" t="s">
        <v>83</v>
      </c>
      <c r="AY132" s="276" t="s">
        <v>274</v>
      </c>
    </row>
    <row r="133" s="2" customFormat="1" ht="24.15" customHeight="1">
      <c r="A133" s="39"/>
      <c r="B133" s="40"/>
      <c r="C133" s="230" t="s">
        <v>85</v>
      </c>
      <c r="D133" s="230" t="s">
        <v>276</v>
      </c>
      <c r="E133" s="231" t="s">
        <v>3597</v>
      </c>
      <c r="F133" s="232" t="s">
        <v>3598</v>
      </c>
      <c r="G133" s="233" t="s">
        <v>289</v>
      </c>
      <c r="H133" s="234">
        <v>21.875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3599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3600</v>
      </c>
      <c r="G134" s="244"/>
      <c r="H134" s="248">
        <v>21.875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274</v>
      </c>
    </row>
    <row r="135" s="14" customFormat="1">
      <c r="A135" s="14"/>
      <c r="B135" s="255"/>
      <c r="C135" s="256"/>
      <c r="D135" s="245" t="s">
        <v>283</v>
      </c>
      <c r="E135" s="257" t="s">
        <v>1</v>
      </c>
      <c r="F135" s="258" t="s">
        <v>285</v>
      </c>
      <c r="G135" s="256"/>
      <c r="H135" s="259">
        <v>21.875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283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274</v>
      </c>
    </row>
    <row r="136" s="15" customFormat="1">
      <c r="A136" s="15"/>
      <c r="B136" s="266"/>
      <c r="C136" s="267"/>
      <c r="D136" s="245" t="s">
        <v>283</v>
      </c>
      <c r="E136" s="268" t="s">
        <v>3584</v>
      </c>
      <c r="F136" s="269" t="s">
        <v>286</v>
      </c>
      <c r="G136" s="267"/>
      <c r="H136" s="270">
        <v>21.875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283</v>
      </c>
      <c r="AU136" s="276" t="s">
        <v>85</v>
      </c>
      <c r="AV136" s="15" t="s">
        <v>281</v>
      </c>
      <c r="AW136" s="15" t="s">
        <v>32</v>
      </c>
      <c r="AX136" s="15" t="s">
        <v>83</v>
      </c>
      <c r="AY136" s="276" t="s">
        <v>274</v>
      </c>
    </row>
    <row r="137" s="2" customFormat="1" ht="33" customHeight="1">
      <c r="A137" s="39"/>
      <c r="B137" s="40"/>
      <c r="C137" s="230" t="s">
        <v>106</v>
      </c>
      <c r="D137" s="230" t="s">
        <v>276</v>
      </c>
      <c r="E137" s="231" t="s">
        <v>3601</v>
      </c>
      <c r="F137" s="232" t="s">
        <v>3602</v>
      </c>
      <c r="G137" s="233" t="s">
        <v>289</v>
      </c>
      <c r="H137" s="234">
        <v>19.113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3603</v>
      </c>
    </row>
    <row r="138" s="13" customFormat="1">
      <c r="A138" s="13"/>
      <c r="B138" s="243"/>
      <c r="C138" s="244"/>
      <c r="D138" s="245" t="s">
        <v>283</v>
      </c>
      <c r="E138" s="246" t="s">
        <v>1</v>
      </c>
      <c r="F138" s="247" t="s">
        <v>3604</v>
      </c>
      <c r="G138" s="244"/>
      <c r="H138" s="248">
        <v>19.113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283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274</v>
      </c>
    </row>
    <row r="139" s="14" customFormat="1">
      <c r="A139" s="14"/>
      <c r="B139" s="255"/>
      <c r="C139" s="256"/>
      <c r="D139" s="245" t="s">
        <v>283</v>
      </c>
      <c r="E139" s="257" t="s">
        <v>1</v>
      </c>
      <c r="F139" s="258" t="s">
        <v>285</v>
      </c>
      <c r="G139" s="256"/>
      <c r="H139" s="259">
        <v>19.113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283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274</v>
      </c>
    </row>
    <row r="140" s="15" customFormat="1">
      <c r="A140" s="15"/>
      <c r="B140" s="266"/>
      <c r="C140" s="267"/>
      <c r="D140" s="245" t="s">
        <v>283</v>
      </c>
      <c r="E140" s="268" t="s">
        <v>3588</v>
      </c>
      <c r="F140" s="269" t="s">
        <v>286</v>
      </c>
      <c r="G140" s="267"/>
      <c r="H140" s="270">
        <v>19.113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283</v>
      </c>
      <c r="AU140" s="276" t="s">
        <v>85</v>
      </c>
      <c r="AV140" s="15" t="s">
        <v>281</v>
      </c>
      <c r="AW140" s="15" t="s">
        <v>32</v>
      </c>
      <c r="AX140" s="15" t="s">
        <v>83</v>
      </c>
      <c r="AY140" s="276" t="s">
        <v>274</v>
      </c>
    </row>
    <row r="141" s="2" customFormat="1" ht="24.15" customHeight="1">
      <c r="A141" s="39"/>
      <c r="B141" s="40"/>
      <c r="C141" s="230" t="s">
        <v>281</v>
      </c>
      <c r="D141" s="230" t="s">
        <v>276</v>
      </c>
      <c r="E141" s="231" t="s">
        <v>3605</v>
      </c>
      <c r="F141" s="232" t="s">
        <v>3606</v>
      </c>
      <c r="G141" s="233" t="s">
        <v>279</v>
      </c>
      <c r="H141" s="234">
        <v>38.225000000000001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0.00084999999999999995</v>
      </c>
      <c r="R141" s="239">
        <f>Q141*H141</f>
        <v>0.032491249999999999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3607</v>
      </c>
    </row>
    <row r="142" s="13" customFormat="1">
      <c r="A142" s="13"/>
      <c r="B142" s="243"/>
      <c r="C142" s="244"/>
      <c r="D142" s="245" t="s">
        <v>283</v>
      </c>
      <c r="E142" s="246" t="s">
        <v>1</v>
      </c>
      <c r="F142" s="247" t="s">
        <v>3608</v>
      </c>
      <c r="G142" s="244"/>
      <c r="H142" s="248">
        <v>38.225000000000001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283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274</v>
      </c>
    </row>
    <row r="143" s="14" customFormat="1">
      <c r="A143" s="14"/>
      <c r="B143" s="255"/>
      <c r="C143" s="256"/>
      <c r="D143" s="245" t="s">
        <v>283</v>
      </c>
      <c r="E143" s="257" t="s">
        <v>1</v>
      </c>
      <c r="F143" s="258" t="s">
        <v>285</v>
      </c>
      <c r="G143" s="256"/>
      <c r="H143" s="259">
        <v>38.225000000000001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283</v>
      </c>
      <c r="AU143" s="265" t="s">
        <v>85</v>
      </c>
      <c r="AV143" s="14" t="s">
        <v>106</v>
      </c>
      <c r="AW143" s="14" t="s">
        <v>32</v>
      </c>
      <c r="AX143" s="14" t="s">
        <v>76</v>
      </c>
      <c r="AY143" s="265" t="s">
        <v>274</v>
      </c>
    </row>
    <row r="144" s="15" customFormat="1">
      <c r="A144" s="15"/>
      <c r="B144" s="266"/>
      <c r="C144" s="267"/>
      <c r="D144" s="245" t="s">
        <v>283</v>
      </c>
      <c r="E144" s="268" t="s">
        <v>1</v>
      </c>
      <c r="F144" s="269" t="s">
        <v>286</v>
      </c>
      <c r="G144" s="267"/>
      <c r="H144" s="270">
        <v>38.225000000000001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283</v>
      </c>
      <c r="AU144" s="276" t="s">
        <v>85</v>
      </c>
      <c r="AV144" s="15" t="s">
        <v>281</v>
      </c>
      <c r="AW144" s="15" t="s">
        <v>32</v>
      </c>
      <c r="AX144" s="15" t="s">
        <v>83</v>
      </c>
      <c r="AY144" s="276" t="s">
        <v>274</v>
      </c>
    </row>
    <row r="145" s="2" customFormat="1" ht="24.15" customHeight="1">
      <c r="A145" s="39"/>
      <c r="B145" s="40"/>
      <c r="C145" s="230" t="s">
        <v>316</v>
      </c>
      <c r="D145" s="230" t="s">
        <v>276</v>
      </c>
      <c r="E145" s="231" t="s">
        <v>3609</v>
      </c>
      <c r="F145" s="232" t="s">
        <v>3610</v>
      </c>
      <c r="G145" s="233" t="s">
        <v>279</v>
      </c>
      <c r="H145" s="234">
        <v>38.225000000000001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3611</v>
      </c>
    </row>
    <row r="146" s="2" customFormat="1" ht="21.75" customHeight="1">
      <c r="A146" s="39"/>
      <c r="B146" s="40"/>
      <c r="C146" s="230" t="s">
        <v>321</v>
      </c>
      <c r="D146" s="230" t="s">
        <v>276</v>
      </c>
      <c r="E146" s="231" t="s">
        <v>3612</v>
      </c>
      <c r="F146" s="232" t="s">
        <v>3613</v>
      </c>
      <c r="G146" s="233" t="s">
        <v>279</v>
      </c>
      <c r="H146" s="234">
        <v>35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0.00069999999999999999</v>
      </c>
      <c r="R146" s="239">
        <f>Q146*H146</f>
        <v>0.024500000000000001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3614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3615</v>
      </c>
      <c r="G147" s="244"/>
      <c r="H147" s="248">
        <v>35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274</v>
      </c>
    </row>
    <row r="148" s="14" customFormat="1">
      <c r="A148" s="14"/>
      <c r="B148" s="255"/>
      <c r="C148" s="256"/>
      <c r="D148" s="245" t="s">
        <v>283</v>
      </c>
      <c r="E148" s="257" t="s">
        <v>1</v>
      </c>
      <c r="F148" s="258" t="s">
        <v>285</v>
      </c>
      <c r="G148" s="256"/>
      <c r="H148" s="259">
        <v>35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283</v>
      </c>
      <c r="AU148" s="265" t="s">
        <v>85</v>
      </c>
      <c r="AV148" s="14" t="s">
        <v>106</v>
      </c>
      <c r="AW148" s="14" t="s">
        <v>32</v>
      </c>
      <c r="AX148" s="14" t="s">
        <v>76</v>
      </c>
      <c r="AY148" s="265" t="s">
        <v>274</v>
      </c>
    </row>
    <row r="149" s="15" customFormat="1">
      <c r="A149" s="15"/>
      <c r="B149" s="266"/>
      <c r="C149" s="267"/>
      <c r="D149" s="245" t="s">
        <v>283</v>
      </c>
      <c r="E149" s="268" t="s">
        <v>1</v>
      </c>
      <c r="F149" s="269" t="s">
        <v>286</v>
      </c>
      <c r="G149" s="267"/>
      <c r="H149" s="270">
        <v>35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283</v>
      </c>
      <c r="AU149" s="276" t="s">
        <v>85</v>
      </c>
      <c r="AV149" s="15" t="s">
        <v>281</v>
      </c>
      <c r="AW149" s="15" t="s">
        <v>32</v>
      </c>
      <c r="AX149" s="15" t="s">
        <v>83</v>
      </c>
      <c r="AY149" s="276" t="s">
        <v>274</v>
      </c>
    </row>
    <row r="150" s="2" customFormat="1" ht="16.5" customHeight="1">
      <c r="A150" s="39"/>
      <c r="B150" s="40"/>
      <c r="C150" s="230" t="s">
        <v>327</v>
      </c>
      <c r="D150" s="230" t="s">
        <v>276</v>
      </c>
      <c r="E150" s="231" t="s">
        <v>3616</v>
      </c>
      <c r="F150" s="232" t="s">
        <v>3617</v>
      </c>
      <c r="G150" s="233" t="s">
        <v>279</v>
      </c>
      <c r="H150" s="234">
        <v>35</v>
      </c>
      <c r="I150" s="235"/>
      <c r="J150" s="236">
        <f>ROUND(I150*H150,2)</f>
        <v>0</v>
      </c>
      <c r="K150" s="232" t="s">
        <v>280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281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281</v>
      </c>
      <c r="BM150" s="241" t="s">
        <v>3618</v>
      </c>
    </row>
    <row r="151" s="2" customFormat="1" ht="21.75" customHeight="1">
      <c r="A151" s="39"/>
      <c r="B151" s="40"/>
      <c r="C151" s="230" t="s">
        <v>333</v>
      </c>
      <c r="D151" s="230" t="s">
        <v>276</v>
      </c>
      <c r="E151" s="231" t="s">
        <v>3619</v>
      </c>
      <c r="F151" s="232" t="s">
        <v>3620</v>
      </c>
      <c r="G151" s="233" t="s">
        <v>289</v>
      </c>
      <c r="H151" s="234">
        <v>21.875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0.00046000000000000001</v>
      </c>
      <c r="R151" s="239">
        <f>Q151*H151</f>
        <v>0.0100625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281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281</v>
      </c>
      <c r="BM151" s="241" t="s">
        <v>3621</v>
      </c>
    </row>
    <row r="152" s="13" customFormat="1">
      <c r="A152" s="13"/>
      <c r="B152" s="243"/>
      <c r="C152" s="244"/>
      <c r="D152" s="245" t="s">
        <v>283</v>
      </c>
      <c r="E152" s="246" t="s">
        <v>1</v>
      </c>
      <c r="F152" s="247" t="s">
        <v>3600</v>
      </c>
      <c r="G152" s="244"/>
      <c r="H152" s="248">
        <v>21.875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283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274</v>
      </c>
    </row>
    <row r="153" s="14" customFormat="1">
      <c r="A153" s="14"/>
      <c r="B153" s="255"/>
      <c r="C153" s="256"/>
      <c r="D153" s="245" t="s">
        <v>283</v>
      </c>
      <c r="E153" s="257" t="s">
        <v>1</v>
      </c>
      <c r="F153" s="258" t="s">
        <v>285</v>
      </c>
      <c r="G153" s="256"/>
      <c r="H153" s="259">
        <v>21.875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283</v>
      </c>
      <c r="AU153" s="265" t="s">
        <v>85</v>
      </c>
      <c r="AV153" s="14" t="s">
        <v>106</v>
      </c>
      <c r="AW153" s="14" t="s">
        <v>32</v>
      </c>
      <c r="AX153" s="14" t="s">
        <v>76</v>
      </c>
      <c r="AY153" s="265" t="s">
        <v>274</v>
      </c>
    </row>
    <row r="154" s="15" customFormat="1">
      <c r="A154" s="15"/>
      <c r="B154" s="266"/>
      <c r="C154" s="267"/>
      <c r="D154" s="245" t="s">
        <v>283</v>
      </c>
      <c r="E154" s="268" t="s">
        <v>1</v>
      </c>
      <c r="F154" s="269" t="s">
        <v>286</v>
      </c>
      <c r="G154" s="267"/>
      <c r="H154" s="270">
        <v>21.875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283</v>
      </c>
      <c r="AU154" s="276" t="s">
        <v>85</v>
      </c>
      <c r="AV154" s="15" t="s">
        <v>281</v>
      </c>
      <c r="AW154" s="15" t="s">
        <v>32</v>
      </c>
      <c r="AX154" s="15" t="s">
        <v>83</v>
      </c>
      <c r="AY154" s="276" t="s">
        <v>274</v>
      </c>
    </row>
    <row r="155" s="2" customFormat="1" ht="24.15" customHeight="1">
      <c r="A155" s="39"/>
      <c r="B155" s="40"/>
      <c r="C155" s="230" t="s">
        <v>338</v>
      </c>
      <c r="D155" s="230" t="s">
        <v>276</v>
      </c>
      <c r="E155" s="231" t="s">
        <v>3622</v>
      </c>
      <c r="F155" s="232" t="s">
        <v>3623</v>
      </c>
      <c r="G155" s="233" t="s">
        <v>289</v>
      </c>
      <c r="H155" s="234">
        <v>21.875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281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281</v>
      </c>
      <c r="BM155" s="241" t="s">
        <v>3624</v>
      </c>
    </row>
    <row r="156" s="2" customFormat="1" ht="37.8" customHeight="1">
      <c r="A156" s="39"/>
      <c r="B156" s="40"/>
      <c r="C156" s="230" t="s">
        <v>344</v>
      </c>
      <c r="D156" s="230" t="s">
        <v>276</v>
      </c>
      <c r="E156" s="231" t="s">
        <v>322</v>
      </c>
      <c r="F156" s="232" t="s">
        <v>323</v>
      </c>
      <c r="G156" s="233" t="s">
        <v>289</v>
      </c>
      <c r="H156" s="234">
        <v>7.5250000000000004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3625</v>
      </c>
    </row>
    <row r="157" s="13" customFormat="1">
      <c r="A157" s="13"/>
      <c r="B157" s="243"/>
      <c r="C157" s="244"/>
      <c r="D157" s="245" t="s">
        <v>283</v>
      </c>
      <c r="E157" s="246" t="s">
        <v>1</v>
      </c>
      <c r="F157" s="247" t="s">
        <v>3584</v>
      </c>
      <c r="G157" s="244"/>
      <c r="H157" s="248">
        <v>21.875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283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274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3588</v>
      </c>
      <c r="G158" s="244"/>
      <c r="H158" s="248">
        <v>19.113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3626</v>
      </c>
      <c r="G159" s="244"/>
      <c r="H159" s="248">
        <v>-33.463000000000001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4" customFormat="1">
      <c r="A160" s="14"/>
      <c r="B160" s="255"/>
      <c r="C160" s="256"/>
      <c r="D160" s="245" t="s">
        <v>283</v>
      </c>
      <c r="E160" s="257" t="s">
        <v>1</v>
      </c>
      <c r="F160" s="258" t="s">
        <v>285</v>
      </c>
      <c r="G160" s="256"/>
      <c r="H160" s="259">
        <v>7.5250000000000004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283</v>
      </c>
      <c r="AU160" s="265" t="s">
        <v>85</v>
      </c>
      <c r="AV160" s="14" t="s">
        <v>106</v>
      </c>
      <c r="AW160" s="14" t="s">
        <v>32</v>
      </c>
      <c r="AX160" s="14" t="s">
        <v>76</v>
      </c>
      <c r="AY160" s="265" t="s">
        <v>274</v>
      </c>
    </row>
    <row r="161" s="15" customFormat="1">
      <c r="A161" s="15"/>
      <c r="B161" s="266"/>
      <c r="C161" s="267"/>
      <c r="D161" s="245" t="s">
        <v>283</v>
      </c>
      <c r="E161" s="268" t="s">
        <v>200</v>
      </c>
      <c r="F161" s="269" t="s">
        <v>286</v>
      </c>
      <c r="G161" s="267"/>
      <c r="H161" s="270">
        <v>7.5250000000000004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283</v>
      </c>
      <c r="AU161" s="276" t="s">
        <v>85</v>
      </c>
      <c r="AV161" s="15" t="s">
        <v>281</v>
      </c>
      <c r="AW161" s="15" t="s">
        <v>32</v>
      </c>
      <c r="AX161" s="15" t="s">
        <v>83</v>
      </c>
      <c r="AY161" s="276" t="s">
        <v>274</v>
      </c>
    </row>
    <row r="162" s="2" customFormat="1" ht="24.15" customHeight="1">
      <c r="A162" s="39"/>
      <c r="B162" s="40"/>
      <c r="C162" s="230" t="s">
        <v>348</v>
      </c>
      <c r="D162" s="230" t="s">
        <v>276</v>
      </c>
      <c r="E162" s="231" t="s">
        <v>3627</v>
      </c>
      <c r="F162" s="232" t="s">
        <v>3628</v>
      </c>
      <c r="G162" s="233" t="s">
        <v>289</v>
      </c>
      <c r="H162" s="234">
        <v>7.5250000000000004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3629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200</v>
      </c>
      <c r="G163" s="244"/>
      <c r="H163" s="248">
        <v>7.5250000000000004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4" customFormat="1">
      <c r="A164" s="14"/>
      <c r="B164" s="255"/>
      <c r="C164" s="256"/>
      <c r="D164" s="245" t="s">
        <v>283</v>
      </c>
      <c r="E164" s="257" t="s">
        <v>1</v>
      </c>
      <c r="F164" s="258" t="s">
        <v>285</v>
      </c>
      <c r="G164" s="256"/>
      <c r="H164" s="259">
        <v>7.5250000000000004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283</v>
      </c>
      <c r="AU164" s="265" t="s">
        <v>85</v>
      </c>
      <c r="AV164" s="14" t="s">
        <v>106</v>
      </c>
      <c r="AW164" s="14" t="s">
        <v>32</v>
      </c>
      <c r="AX164" s="14" t="s">
        <v>76</v>
      </c>
      <c r="AY164" s="265" t="s">
        <v>274</v>
      </c>
    </row>
    <row r="165" s="15" customFormat="1">
      <c r="A165" s="15"/>
      <c r="B165" s="266"/>
      <c r="C165" s="267"/>
      <c r="D165" s="245" t="s">
        <v>283</v>
      </c>
      <c r="E165" s="268" t="s">
        <v>1</v>
      </c>
      <c r="F165" s="269" t="s">
        <v>286</v>
      </c>
      <c r="G165" s="267"/>
      <c r="H165" s="270">
        <v>7.5250000000000004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283</v>
      </c>
      <c r="AU165" s="276" t="s">
        <v>85</v>
      </c>
      <c r="AV165" s="15" t="s">
        <v>281</v>
      </c>
      <c r="AW165" s="15" t="s">
        <v>32</v>
      </c>
      <c r="AX165" s="15" t="s">
        <v>83</v>
      </c>
      <c r="AY165" s="276" t="s">
        <v>274</v>
      </c>
    </row>
    <row r="166" s="2" customFormat="1" ht="24.15" customHeight="1">
      <c r="A166" s="39"/>
      <c r="B166" s="40"/>
      <c r="C166" s="230" t="s">
        <v>361</v>
      </c>
      <c r="D166" s="230" t="s">
        <v>276</v>
      </c>
      <c r="E166" s="231" t="s">
        <v>3630</v>
      </c>
      <c r="F166" s="232" t="s">
        <v>3631</v>
      </c>
      <c r="G166" s="233" t="s">
        <v>341</v>
      </c>
      <c r="H166" s="234">
        <v>13.920999999999999</v>
      </c>
      <c r="I166" s="235"/>
      <c r="J166" s="236">
        <f>ROUND(I166*H166,2)</f>
        <v>0</v>
      </c>
      <c r="K166" s="232" t="s">
        <v>280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281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281</v>
      </c>
      <c r="BM166" s="241" t="s">
        <v>3632</v>
      </c>
    </row>
    <row r="167" s="13" customFormat="1">
      <c r="A167" s="13"/>
      <c r="B167" s="243"/>
      <c r="C167" s="244"/>
      <c r="D167" s="245" t="s">
        <v>283</v>
      </c>
      <c r="E167" s="246" t="s">
        <v>1</v>
      </c>
      <c r="F167" s="247" t="s">
        <v>343</v>
      </c>
      <c r="G167" s="244"/>
      <c r="H167" s="248">
        <v>13.920999999999999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283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274</v>
      </c>
    </row>
    <row r="168" s="14" customFormat="1">
      <c r="A168" s="14"/>
      <c r="B168" s="255"/>
      <c r="C168" s="256"/>
      <c r="D168" s="245" t="s">
        <v>283</v>
      </c>
      <c r="E168" s="257" t="s">
        <v>1</v>
      </c>
      <c r="F168" s="258" t="s">
        <v>285</v>
      </c>
      <c r="G168" s="256"/>
      <c r="H168" s="259">
        <v>13.920999999999999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283</v>
      </c>
      <c r="AU168" s="265" t="s">
        <v>85</v>
      </c>
      <c r="AV168" s="14" t="s">
        <v>106</v>
      </c>
      <c r="AW168" s="14" t="s">
        <v>32</v>
      </c>
      <c r="AX168" s="14" t="s">
        <v>76</v>
      </c>
      <c r="AY168" s="265" t="s">
        <v>274</v>
      </c>
    </row>
    <row r="169" s="15" customFormat="1">
      <c r="A169" s="15"/>
      <c r="B169" s="266"/>
      <c r="C169" s="267"/>
      <c r="D169" s="245" t="s">
        <v>283</v>
      </c>
      <c r="E169" s="268" t="s">
        <v>1</v>
      </c>
      <c r="F169" s="269" t="s">
        <v>286</v>
      </c>
      <c r="G169" s="267"/>
      <c r="H169" s="270">
        <v>13.920999999999999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283</v>
      </c>
      <c r="AU169" s="276" t="s">
        <v>85</v>
      </c>
      <c r="AV169" s="15" t="s">
        <v>281</v>
      </c>
      <c r="AW169" s="15" t="s">
        <v>32</v>
      </c>
      <c r="AX169" s="15" t="s">
        <v>83</v>
      </c>
      <c r="AY169" s="276" t="s">
        <v>274</v>
      </c>
    </row>
    <row r="170" s="2" customFormat="1" ht="16.5" customHeight="1">
      <c r="A170" s="39"/>
      <c r="B170" s="40"/>
      <c r="C170" s="230" t="s">
        <v>365</v>
      </c>
      <c r="D170" s="230" t="s">
        <v>276</v>
      </c>
      <c r="E170" s="231" t="s">
        <v>345</v>
      </c>
      <c r="F170" s="232" t="s">
        <v>346</v>
      </c>
      <c r="G170" s="233" t="s">
        <v>289</v>
      </c>
      <c r="H170" s="234">
        <v>7.5250000000000004</v>
      </c>
      <c r="I170" s="235"/>
      <c r="J170" s="236">
        <f>ROUND(I170*H170,2)</f>
        <v>0</v>
      </c>
      <c r="K170" s="232" t="s">
        <v>280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281</v>
      </c>
      <c r="AT170" s="241" t="s">
        <v>276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281</v>
      </c>
      <c r="BM170" s="241" t="s">
        <v>3633</v>
      </c>
    </row>
    <row r="171" s="13" customFormat="1">
      <c r="A171" s="13"/>
      <c r="B171" s="243"/>
      <c r="C171" s="244"/>
      <c r="D171" s="245" t="s">
        <v>283</v>
      </c>
      <c r="E171" s="246" t="s">
        <v>1</v>
      </c>
      <c r="F171" s="247" t="s">
        <v>200</v>
      </c>
      <c r="G171" s="244"/>
      <c r="H171" s="248">
        <v>7.5250000000000004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283</v>
      </c>
      <c r="AU171" s="254" t="s">
        <v>85</v>
      </c>
      <c r="AV171" s="13" t="s">
        <v>85</v>
      </c>
      <c r="AW171" s="13" t="s">
        <v>32</v>
      </c>
      <c r="AX171" s="13" t="s">
        <v>76</v>
      </c>
      <c r="AY171" s="254" t="s">
        <v>274</v>
      </c>
    </row>
    <row r="172" s="14" customFormat="1">
      <c r="A172" s="14"/>
      <c r="B172" s="255"/>
      <c r="C172" s="256"/>
      <c r="D172" s="245" t="s">
        <v>283</v>
      </c>
      <c r="E172" s="257" t="s">
        <v>1</v>
      </c>
      <c r="F172" s="258" t="s">
        <v>285</v>
      </c>
      <c r="G172" s="256"/>
      <c r="H172" s="259">
        <v>7.5250000000000004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283</v>
      </c>
      <c r="AU172" s="265" t="s">
        <v>85</v>
      </c>
      <c r="AV172" s="14" t="s">
        <v>106</v>
      </c>
      <c r="AW172" s="14" t="s">
        <v>32</v>
      </c>
      <c r="AX172" s="14" t="s">
        <v>76</v>
      </c>
      <c r="AY172" s="265" t="s">
        <v>274</v>
      </c>
    </row>
    <row r="173" s="15" customFormat="1">
      <c r="A173" s="15"/>
      <c r="B173" s="266"/>
      <c r="C173" s="267"/>
      <c r="D173" s="245" t="s">
        <v>283</v>
      </c>
      <c r="E173" s="268" t="s">
        <v>1</v>
      </c>
      <c r="F173" s="269" t="s">
        <v>286</v>
      </c>
      <c r="G173" s="267"/>
      <c r="H173" s="270">
        <v>7.5250000000000004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283</v>
      </c>
      <c r="AU173" s="276" t="s">
        <v>85</v>
      </c>
      <c r="AV173" s="15" t="s">
        <v>281</v>
      </c>
      <c r="AW173" s="15" t="s">
        <v>32</v>
      </c>
      <c r="AX173" s="15" t="s">
        <v>83</v>
      </c>
      <c r="AY173" s="276" t="s">
        <v>274</v>
      </c>
    </row>
    <row r="174" s="2" customFormat="1" ht="24.15" customHeight="1">
      <c r="A174" s="39"/>
      <c r="B174" s="40"/>
      <c r="C174" s="230" t="s">
        <v>369</v>
      </c>
      <c r="D174" s="230" t="s">
        <v>276</v>
      </c>
      <c r="E174" s="231" t="s">
        <v>349</v>
      </c>
      <c r="F174" s="232" t="s">
        <v>350</v>
      </c>
      <c r="G174" s="233" t="s">
        <v>289</v>
      </c>
      <c r="H174" s="234">
        <v>33.463000000000001</v>
      </c>
      <c r="I174" s="235"/>
      <c r="J174" s="236">
        <f>ROUND(I174*H174,2)</f>
        <v>0</v>
      </c>
      <c r="K174" s="232" t="s">
        <v>280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281</v>
      </c>
      <c r="AT174" s="241" t="s">
        <v>276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3634</v>
      </c>
    </row>
    <row r="175" s="13" customFormat="1">
      <c r="A175" s="13"/>
      <c r="B175" s="243"/>
      <c r="C175" s="244"/>
      <c r="D175" s="245" t="s">
        <v>283</v>
      </c>
      <c r="E175" s="246" t="s">
        <v>1</v>
      </c>
      <c r="F175" s="247" t="s">
        <v>3635</v>
      </c>
      <c r="G175" s="244"/>
      <c r="H175" s="248">
        <v>18.52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283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274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3636</v>
      </c>
      <c r="G176" s="244"/>
      <c r="H176" s="248">
        <v>14.943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4" customFormat="1">
      <c r="A177" s="14"/>
      <c r="B177" s="255"/>
      <c r="C177" s="256"/>
      <c r="D177" s="245" t="s">
        <v>283</v>
      </c>
      <c r="E177" s="257" t="s">
        <v>3590</v>
      </c>
      <c r="F177" s="258" t="s">
        <v>285</v>
      </c>
      <c r="G177" s="256"/>
      <c r="H177" s="259">
        <v>33.463000000000001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283</v>
      </c>
      <c r="AU177" s="265" t="s">
        <v>85</v>
      </c>
      <c r="AV177" s="14" t="s">
        <v>106</v>
      </c>
      <c r="AW177" s="14" t="s">
        <v>32</v>
      </c>
      <c r="AX177" s="14" t="s">
        <v>76</v>
      </c>
      <c r="AY177" s="265" t="s">
        <v>274</v>
      </c>
    </row>
    <row r="178" s="15" customFormat="1">
      <c r="A178" s="15"/>
      <c r="B178" s="266"/>
      <c r="C178" s="267"/>
      <c r="D178" s="245" t="s">
        <v>283</v>
      </c>
      <c r="E178" s="268" t="s">
        <v>1</v>
      </c>
      <c r="F178" s="269" t="s">
        <v>286</v>
      </c>
      <c r="G178" s="267"/>
      <c r="H178" s="270">
        <v>33.463000000000001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283</v>
      </c>
      <c r="AU178" s="276" t="s">
        <v>85</v>
      </c>
      <c r="AV178" s="15" t="s">
        <v>281</v>
      </c>
      <c r="AW178" s="15" t="s">
        <v>32</v>
      </c>
      <c r="AX178" s="15" t="s">
        <v>83</v>
      </c>
      <c r="AY178" s="276" t="s">
        <v>274</v>
      </c>
    </row>
    <row r="179" s="2" customFormat="1" ht="24.15" customHeight="1">
      <c r="A179" s="39"/>
      <c r="B179" s="40"/>
      <c r="C179" s="230" t="s">
        <v>8</v>
      </c>
      <c r="D179" s="230" t="s">
        <v>276</v>
      </c>
      <c r="E179" s="231" t="s">
        <v>3637</v>
      </c>
      <c r="F179" s="232" t="s">
        <v>3638</v>
      </c>
      <c r="G179" s="233" t="s">
        <v>289</v>
      </c>
      <c r="H179" s="234">
        <v>3.4750000000000001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3639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3640</v>
      </c>
      <c r="G180" s="244"/>
      <c r="H180" s="248">
        <v>3.4750000000000001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274</v>
      </c>
    </row>
    <row r="181" s="14" customFormat="1">
      <c r="A181" s="14"/>
      <c r="B181" s="255"/>
      <c r="C181" s="256"/>
      <c r="D181" s="245" t="s">
        <v>283</v>
      </c>
      <c r="E181" s="257" t="s">
        <v>1</v>
      </c>
      <c r="F181" s="258" t="s">
        <v>285</v>
      </c>
      <c r="G181" s="256"/>
      <c r="H181" s="259">
        <v>3.4750000000000001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283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274</v>
      </c>
    </row>
    <row r="182" s="15" customFormat="1">
      <c r="A182" s="15"/>
      <c r="B182" s="266"/>
      <c r="C182" s="267"/>
      <c r="D182" s="245" t="s">
        <v>283</v>
      </c>
      <c r="E182" s="268" t="s">
        <v>1</v>
      </c>
      <c r="F182" s="269" t="s">
        <v>286</v>
      </c>
      <c r="G182" s="267"/>
      <c r="H182" s="270">
        <v>3.4750000000000001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283</v>
      </c>
      <c r="AU182" s="276" t="s">
        <v>85</v>
      </c>
      <c r="AV182" s="15" t="s">
        <v>281</v>
      </c>
      <c r="AW182" s="15" t="s">
        <v>32</v>
      </c>
      <c r="AX182" s="15" t="s">
        <v>83</v>
      </c>
      <c r="AY182" s="276" t="s">
        <v>274</v>
      </c>
    </row>
    <row r="183" s="2" customFormat="1" ht="16.5" customHeight="1">
      <c r="A183" s="39"/>
      <c r="B183" s="40"/>
      <c r="C183" s="287" t="s">
        <v>379</v>
      </c>
      <c r="D183" s="287" t="s">
        <v>385</v>
      </c>
      <c r="E183" s="288" t="s">
        <v>3641</v>
      </c>
      <c r="F183" s="289" t="s">
        <v>3642</v>
      </c>
      <c r="G183" s="290" t="s">
        <v>341</v>
      </c>
      <c r="H183" s="291">
        <v>6.9500000000000002</v>
      </c>
      <c r="I183" s="292"/>
      <c r="J183" s="293">
        <f>ROUND(I183*H183,2)</f>
        <v>0</v>
      </c>
      <c r="K183" s="289" t="s">
        <v>280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1</v>
      </c>
      <c r="R183" s="239">
        <f>Q183*H183</f>
        <v>6.9500000000000002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333</v>
      </c>
      <c r="AT183" s="241" t="s">
        <v>385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281</v>
      </c>
      <c r="BM183" s="241" t="s">
        <v>3643</v>
      </c>
    </row>
    <row r="184" s="13" customFormat="1">
      <c r="A184" s="13"/>
      <c r="B184" s="243"/>
      <c r="C184" s="244"/>
      <c r="D184" s="245" t="s">
        <v>283</v>
      </c>
      <c r="E184" s="244"/>
      <c r="F184" s="247" t="s">
        <v>3644</v>
      </c>
      <c r="G184" s="244"/>
      <c r="H184" s="248">
        <v>6.9500000000000002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283</v>
      </c>
      <c r="AU184" s="254" t="s">
        <v>85</v>
      </c>
      <c r="AV184" s="13" t="s">
        <v>85</v>
      </c>
      <c r="AW184" s="13" t="s">
        <v>4</v>
      </c>
      <c r="AX184" s="13" t="s">
        <v>83</v>
      </c>
      <c r="AY184" s="254" t="s">
        <v>274</v>
      </c>
    </row>
    <row r="185" s="2" customFormat="1" ht="24.15" customHeight="1">
      <c r="A185" s="39"/>
      <c r="B185" s="40"/>
      <c r="C185" s="230" t="s">
        <v>384</v>
      </c>
      <c r="D185" s="230" t="s">
        <v>276</v>
      </c>
      <c r="E185" s="231" t="s">
        <v>3645</v>
      </c>
      <c r="F185" s="232" t="s">
        <v>3646</v>
      </c>
      <c r="G185" s="233" t="s">
        <v>279</v>
      </c>
      <c r="H185" s="234">
        <v>13.199999999999999</v>
      </c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281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3647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196</v>
      </c>
      <c r="G186" s="244"/>
      <c r="H186" s="248">
        <v>13.199999999999999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4" customFormat="1">
      <c r="A187" s="14"/>
      <c r="B187" s="255"/>
      <c r="C187" s="256"/>
      <c r="D187" s="245" t="s">
        <v>283</v>
      </c>
      <c r="E187" s="257" t="s">
        <v>1</v>
      </c>
      <c r="F187" s="258" t="s">
        <v>285</v>
      </c>
      <c r="G187" s="256"/>
      <c r="H187" s="259">
        <v>13.199999999999999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283</v>
      </c>
      <c r="AU187" s="265" t="s">
        <v>85</v>
      </c>
      <c r="AV187" s="14" t="s">
        <v>106</v>
      </c>
      <c r="AW187" s="14" t="s">
        <v>32</v>
      </c>
      <c r="AX187" s="14" t="s">
        <v>76</v>
      </c>
      <c r="AY187" s="265" t="s">
        <v>274</v>
      </c>
    </row>
    <row r="188" s="15" customFormat="1">
      <c r="A188" s="15"/>
      <c r="B188" s="266"/>
      <c r="C188" s="267"/>
      <c r="D188" s="245" t="s">
        <v>283</v>
      </c>
      <c r="E188" s="268" t="s">
        <v>1</v>
      </c>
      <c r="F188" s="269" t="s">
        <v>286</v>
      </c>
      <c r="G188" s="267"/>
      <c r="H188" s="270">
        <v>13.199999999999999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283</v>
      </c>
      <c r="AU188" s="276" t="s">
        <v>85</v>
      </c>
      <c r="AV188" s="15" t="s">
        <v>281</v>
      </c>
      <c r="AW188" s="15" t="s">
        <v>32</v>
      </c>
      <c r="AX188" s="15" t="s">
        <v>83</v>
      </c>
      <c r="AY188" s="276" t="s">
        <v>274</v>
      </c>
    </row>
    <row r="189" s="2" customFormat="1" ht="24.15" customHeight="1">
      <c r="A189" s="39"/>
      <c r="B189" s="40"/>
      <c r="C189" s="230" t="s">
        <v>390</v>
      </c>
      <c r="D189" s="230" t="s">
        <v>276</v>
      </c>
      <c r="E189" s="231" t="s">
        <v>3648</v>
      </c>
      <c r="F189" s="232" t="s">
        <v>3649</v>
      </c>
      <c r="G189" s="233" t="s">
        <v>279</v>
      </c>
      <c r="H189" s="234">
        <v>13.199999999999999</v>
      </c>
      <c r="I189" s="235"/>
      <c r="J189" s="236">
        <f>ROUND(I189*H189,2)</f>
        <v>0</v>
      </c>
      <c r="K189" s="232" t="s">
        <v>280</v>
      </c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281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281</v>
      </c>
      <c r="BM189" s="241" t="s">
        <v>3650</v>
      </c>
    </row>
    <row r="190" s="13" customFormat="1">
      <c r="A190" s="13"/>
      <c r="B190" s="243"/>
      <c r="C190" s="244"/>
      <c r="D190" s="245" t="s">
        <v>283</v>
      </c>
      <c r="E190" s="246" t="s">
        <v>1</v>
      </c>
      <c r="F190" s="247" t="s">
        <v>196</v>
      </c>
      <c r="G190" s="244"/>
      <c r="H190" s="248">
        <v>13.199999999999999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283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274</v>
      </c>
    </row>
    <row r="191" s="14" customFormat="1">
      <c r="A191" s="14"/>
      <c r="B191" s="255"/>
      <c r="C191" s="256"/>
      <c r="D191" s="245" t="s">
        <v>283</v>
      </c>
      <c r="E191" s="257" t="s">
        <v>1</v>
      </c>
      <c r="F191" s="258" t="s">
        <v>285</v>
      </c>
      <c r="G191" s="256"/>
      <c r="H191" s="259">
        <v>13.199999999999999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283</v>
      </c>
      <c r="AU191" s="265" t="s">
        <v>85</v>
      </c>
      <c r="AV191" s="14" t="s">
        <v>106</v>
      </c>
      <c r="AW191" s="14" t="s">
        <v>32</v>
      </c>
      <c r="AX191" s="14" t="s">
        <v>76</v>
      </c>
      <c r="AY191" s="265" t="s">
        <v>274</v>
      </c>
    </row>
    <row r="192" s="15" customFormat="1">
      <c r="A192" s="15"/>
      <c r="B192" s="266"/>
      <c r="C192" s="267"/>
      <c r="D192" s="245" t="s">
        <v>283</v>
      </c>
      <c r="E192" s="268" t="s">
        <v>1</v>
      </c>
      <c r="F192" s="269" t="s">
        <v>286</v>
      </c>
      <c r="G192" s="267"/>
      <c r="H192" s="270">
        <v>13.199999999999999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283</v>
      </c>
      <c r="AU192" s="276" t="s">
        <v>85</v>
      </c>
      <c r="AV192" s="15" t="s">
        <v>281</v>
      </c>
      <c r="AW192" s="15" t="s">
        <v>32</v>
      </c>
      <c r="AX192" s="15" t="s">
        <v>83</v>
      </c>
      <c r="AY192" s="276" t="s">
        <v>274</v>
      </c>
    </row>
    <row r="193" s="2" customFormat="1" ht="16.5" customHeight="1">
      <c r="A193" s="39"/>
      <c r="B193" s="40"/>
      <c r="C193" s="287" t="s">
        <v>395</v>
      </c>
      <c r="D193" s="287" t="s">
        <v>385</v>
      </c>
      <c r="E193" s="288" t="s">
        <v>3651</v>
      </c>
      <c r="F193" s="289" t="s">
        <v>3652</v>
      </c>
      <c r="G193" s="290" t="s">
        <v>1611</v>
      </c>
      <c r="H193" s="291">
        <v>0.26400000000000001</v>
      </c>
      <c r="I193" s="292"/>
      <c r="J193" s="293">
        <f>ROUND(I193*H193,2)</f>
        <v>0</v>
      </c>
      <c r="K193" s="289" t="s">
        <v>280</v>
      </c>
      <c r="L193" s="294"/>
      <c r="M193" s="295" t="s">
        <v>1</v>
      </c>
      <c r="N193" s="296" t="s">
        <v>41</v>
      </c>
      <c r="O193" s="92"/>
      <c r="P193" s="239">
        <f>O193*H193</f>
        <v>0</v>
      </c>
      <c r="Q193" s="239">
        <v>0.001</v>
      </c>
      <c r="R193" s="239">
        <f>Q193*H193</f>
        <v>0.00026400000000000002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333</v>
      </c>
      <c r="AT193" s="241" t="s">
        <v>385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3653</v>
      </c>
    </row>
    <row r="194" s="13" customFormat="1">
      <c r="A194" s="13"/>
      <c r="B194" s="243"/>
      <c r="C194" s="244"/>
      <c r="D194" s="245" t="s">
        <v>283</v>
      </c>
      <c r="E194" s="244"/>
      <c r="F194" s="247" t="s">
        <v>3654</v>
      </c>
      <c r="G194" s="244"/>
      <c r="H194" s="248">
        <v>0.26400000000000001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4</v>
      </c>
      <c r="AX194" s="13" t="s">
        <v>83</v>
      </c>
      <c r="AY194" s="254" t="s">
        <v>274</v>
      </c>
    </row>
    <row r="195" s="2" customFormat="1" ht="24.15" customHeight="1">
      <c r="A195" s="39"/>
      <c r="B195" s="40"/>
      <c r="C195" s="230" t="s">
        <v>401</v>
      </c>
      <c r="D195" s="230" t="s">
        <v>276</v>
      </c>
      <c r="E195" s="231" t="s">
        <v>366</v>
      </c>
      <c r="F195" s="232" t="s">
        <v>367</v>
      </c>
      <c r="G195" s="233" t="s">
        <v>279</v>
      </c>
      <c r="H195" s="234">
        <v>13.199999999999999</v>
      </c>
      <c r="I195" s="235"/>
      <c r="J195" s="236">
        <f>ROUND(I195*H195,2)</f>
        <v>0</v>
      </c>
      <c r="K195" s="232" t="s">
        <v>280</v>
      </c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281</v>
      </c>
      <c r="AT195" s="241" t="s">
        <v>276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281</v>
      </c>
      <c r="BM195" s="241" t="s">
        <v>3655</v>
      </c>
    </row>
    <row r="196" s="13" customFormat="1">
      <c r="A196" s="13"/>
      <c r="B196" s="243"/>
      <c r="C196" s="244"/>
      <c r="D196" s="245" t="s">
        <v>283</v>
      </c>
      <c r="E196" s="246" t="s">
        <v>1</v>
      </c>
      <c r="F196" s="247" t="s">
        <v>196</v>
      </c>
      <c r="G196" s="244"/>
      <c r="H196" s="248">
        <v>13.199999999999999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283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274</v>
      </c>
    </row>
    <row r="197" s="14" customFormat="1">
      <c r="A197" s="14"/>
      <c r="B197" s="255"/>
      <c r="C197" s="256"/>
      <c r="D197" s="245" t="s">
        <v>283</v>
      </c>
      <c r="E197" s="257" t="s">
        <v>1</v>
      </c>
      <c r="F197" s="258" t="s">
        <v>285</v>
      </c>
      <c r="G197" s="256"/>
      <c r="H197" s="259">
        <v>13.199999999999999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283</v>
      </c>
      <c r="AU197" s="265" t="s">
        <v>85</v>
      </c>
      <c r="AV197" s="14" t="s">
        <v>106</v>
      </c>
      <c r="AW197" s="14" t="s">
        <v>32</v>
      </c>
      <c r="AX197" s="14" t="s">
        <v>76</v>
      </c>
      <c r="AY197" s="265" t="s">
        <v>274</v>
      </c>
    </row>
    <row r="198" s="15" customFormat="1">
      <c r="A198" s="15"/>
      <c r="B198" s="266"/>
      <c r="C198" s="267"/>
      <c r="D198" s="245" t="s">
        <v>283</v>
      </c>
      <c r="E198" s="268" t="s">
        <v>1</v>
      </c>
      <c r="F198" s="269" t="s">
        <v>286</v>
      </c>
      <c r="G198" s="267"/>
      <c r="H198" s="270">
        <v>13.199999999999999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283</v>
      </c>
      <c r="AU198" s="276" t="s">
        <v>85</v>
      </c>
      <c r="AV198" s="15" t="s">
        <v>281</v>
      </c>
      <c r="AW198" s="15" t="s">
        <v>32</v>
      </c>
      <c r="AX198" s="15" t="s">
        <v>83</v>
      </c>
      <c r="AY198" s="276" t="s">
        <v>274</v>
      </c>
    </row>
    <row r="199" s="12" customFormat="1" ht="22.8" customHeight="1">
      <c r="A199" s="12"/>
      <c r="B199" s="214"/>
      <c r="C199" s="215"/>
      <c r="D199" s="216" t="s">
        <v>75</v>
      </c>
      <c r="E199" s="228" t="s">
        <v>106</v>
      </c>
      <c r="F199" s="228" t="s">
        <v>486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SUM(P200:P204)</f>
        <v>0</v>
      </c>
      <c r="Q199" s="222"/>
      <c r="R199" s="223">
        <f>SUM(R200:R204)</f>
        <v>0</v>
      </c>
      <c r="S199" s="222"/>
      <c r="T199" s="224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83</v>
      </c>
      <c r="AT199" s="226" t="s">
        <v>75</v>
      </c>
      <c r="AU199" s="226" t="s">
        <v>83</v>
      </c>
      <c r="AY199" s="225" t="s">
        <v>274</v>
      </c>
      <c r="BK199" s="227">
        <f>SUM(BK200:BK204)</f>
        <v>0</v>
      </c>
    </row>
    <row r="200" s="2" customFormat="1" ht="16.5" customHeight="1">
      <c r="A200" s="39"/>
      <c r="B200" s="40"/>
      <c r="C200" s="230" t="s">
        <v>7</v>
      </c>
      <c r="D200" s="230" t="s">
        <v>276</v>
      </c>
      <c r="E200" s="231" t="s">
        <v>3656</v>
      </c>
      <c r="F200" s="232" t="s">
        <v>3657</v>
      </c>
      <c r="G200" s="233" t="s">
        <v>398</v>
      </c>
      <c r="H200" s="234">
        <v>6.9500000000000002</v>
      </c>
      <c r="I200" s="235"/>
      <c r="J200" s="236">
        <f>ROUND(I200*H200,2)</f>
        <v>0</v>
      </c>
      <c r="K200" s="232" t="s">
        <v>280</v>
      </c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281</v>
      </c>
      <c r="AT200" s="241" t="s">
        <v>276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281</v>
      </c>
      <c r="BM200" s="241" t="s">
        <v>3658</v>
      </c>
    </row>
    <row r="201" s="13" customFormat="1">
      <c r="A201" s="13"/>
      <c r="B201" s="243"/>
      <c r="C201" s="244"/>
      <c r="D201" s="245" t="s">
        <v>283</v>
      </c>
      <c r="E201" s="246" t="s">
        <v>1</v>
      </c>
      <c r="F201" s="247" t="s">
        <v>3659</v>
      </c>
      <c r="G201" s="244"/>
      <c r="H201" s="248">
        <v>6.9500000000000002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283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274</v>
      </c>
    </row>
    <row r="202" s="14" customFormat="1">
      <c r="A202" s="14"/>
      <c r="B202" s="255"/>
      <c r="C202" s="256"/>
      <c r="D202" s="245" t="s">
        <v>283</v>
      </c>
      <c r="E202" s="257" t="s">
        <v>1</v>
      </c>
      <c r="F202" s="258" t="s">
        <v>285</v>
      </c>
      <c r="G202" s="256"/>
      <c r="H202" s="259">
        <v>6.9500000000000002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283</v>
      </c>
      <c r="AU202" s="265" t="s">
        <v>85</v>
      </c>
      <c r="AV202" s="14" t="s">
        <v>106</v>
      </c>
      <c r="AW202" s="14" t="s">
        <v>32</v>
      </c>
      <c r="AX202" s="14" t="s">
        <v>76</v>
      </c>
      <c r="AY202" s="265" t="s">
        <v>274</v>
      </c>
    </row>
    <row r="203" s="15" customFormat="1">
      <c r="A203" s="15"/>
      <c r="B203" s="266"/>
      <c r="C203" s="267"/>
      <c r="D203" s="245" t="s">
        <v>283</v>
      </c>
      <c r="E203" s="268" t="s">
        <v>1</v>
      </c>
      <c r="F203" s="269" t="s">
        <v>286</v>
      </c>
      <c r="G203" s="267"/>
      <c r="H203" s="270">
        <v>6.9500000000000002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283</v>
      </c>
      <c r="AU203" s="276" t="s">
        <v>85</v>
      </c>
      <c r="AV203" s="15" t="s">
        <v>281</v>
      </c>
      <c r="AW203" s="15" t="s">
        <v>32</v>
      </c>
      <c r="AX203" s="15" t="s">
        <v>83</v>
      </c>
      <c r="AY203" s="276" t="s">
        <v>274</v>
      </c>
    </row>
    <row r="204" s="2" customFormat="1" ht="21.75" customHeight="1">
      <c r="A204" s="39"/>
      <c r="B204" s="40"/>
      <c r="C204" s="230" t="s">
        <v>419</v>
      </c>
      <c r="D204" s="230" t="s">
        <v>276</v>
      </c>
      <c r="E204" s="231" t="s">
        <v>3660</v>
      </c>
      <c r="F204" s="232" t="s">
        <v>3661</v>
      </c>
      <c r="G204" s="233" t="s">
        <v>398</v>
      </c>
      <c r="H204" s="234">
        <v>6.9500000000000002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281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3662</v>
      </c>
    </row>
    <row r="205" s="12" customFormat="1" ht="22.8" customHeight="1">
      <c r="A205" s="12"/>
      <c r="B205" s="214"/>
      <c r="C205" s="215"/>
      <c r="D205" s="216" t="s">
        <v>75</v>
      </c>
      <c r="E205" s="228" t="s">
        <v>281</v>
      </c>
      <c r="F205" s="228" t="s">
        <v>975</v>
      </c>
      <c r="G205" s="215"/>
      <c r="H205" s="215"/>
      <c r="I205" s="218"/>
      <c r="J205" s="229">
        <f>BK205</f>
        <v>0</v>
      </c>
      <c r="K205" s="215"/>
      <c r="L205" s="220"/>
      <c r="M205" s="221"/>
      <c r="N205" s="222"/>
      <c r="O205" s="222"/>
      <c r="P205" s="223">
        <f>SUM(P206:P218)</f>
        <v>0</v>
      </c>
      <c r="Q205" s="222"/>
      <c r="R205" s="223">
        <f>SUM(R206:R218)</f>
        <v>0.028694789999999998</v>
      </c>
      <c r="S205" s="222"/>
      <c r="T205" s="224">
        <f>SUM(T206:T218)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83</v>
      </c>
      <c r="AT205" s="226" t="s">
        <v>75</v>
      </c>
      <c r="AU205" s="226" t="s">
        <v>83</v>
      </c>
      <c r="AY205" s="225" t="s">
        <v>274</v>
      </c>
      <c r="BK205" s="227">
        <f>SUM(BK206:BK218)</f>
        <v>0</v>
      </c>
    </row>
    <row r="206" s="2" customFormat="1" ht="16.5" customHeight="1">
      <c r="A206" s="39"/>
      <c r="B206" s="40"/>
      <c r="C206" s="230" t="s">
        <v>427</v>
      </c>
      <c r="D206" s="230" t="s">
        <v>276</v>
      </c>
      <c r="E206" s="231" t="s">
        <v>3663</v>
      </c>
      <c r="F206" s="232" t="s">
        <v>3664</v>
      </c>
      <c r="G206" s="233" t="s">
        <v>289</v>
      </c>
      <c r="H206" s="234">
        <v>1.095</v>
      </c>
      <c r="I206" s="235"/>
      <c r="J206" s="236">
        <f>ROUND(I206*H206,2)</f>
        <v>0</v>
      </c>
      <c r="K206" s="232" t="s">
        <v>280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281</v>
      </c>
      <c r="AT206" s="241" t="s">
        <v>276</v>
      </c>
      <c r="AU206" s="241" t="s">
        <v>85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281</v>
      </c>
      <c r="BM206" s="241" t="s">
        <v>3665</v>
      </c>
    </row>
    <row r="207" s="13" customFormat="1">
      <c r="A207" s="13"/>
      <c r="B207" s="243"/>
      <c r="C207" s="244"/>
      <c r="D207" s="245" t="s">
        <v>283</v>
      </c>
      <c r="E207" s="246" t="s">
        <v>1</v>
      </c>
      <c r="F207" s="247" t="s">
        <v>3666</v>
      </c>
      <c r="G207" s="244"/>
      <c r="H207" s="248">
        <v>0.40000000000000002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283</v>
      </c>
      <c r="AU207" s="254" t="s">
        <v>85</v>
      </c>
      <c r="AV207" s="13" t="s">
        <v>85</v>
      </c>
      <c r="AW207" s="13" t="s">
        <v>32</v>
      </c>
      <c r="AX207" s="13" t="s">
        <v>76</v>
      </c>
      <c r="AY207" s="254" t="s">
        <v>274</v>
      </c>
    </row>
    <row r="208" s="13" customFormat="1">
      <c r="A208" s="13"/>
      <c r="B208" s="243"/>
      <c r="C208" s="244"/>
      <c r="D208" s="245" t="s">
        <v>283</v>
      </c>
      <c r="E208" s="246" t="s">
        <v>1</v>
      </c>
      <c r="F208" s="247" t="s">
        <v>3667</v>
      </c>
      <c r="G208" s="244"/>
      <c r="H208" s="248">
        <v>0.69499999999999995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283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274</v>
      </c>
    </row>
    <row r="209" s="14" customFormat="1">
      <c r="A209" s="14"/>
      <c r="B209" s="255"/>
      <c r="C209" s="256"/>
      <c r="D209" s="245" t="s">
        <v>283</v>
      </c>
      <c r="E209" s="257" t="s">
        <v>1</v>
      </c>
      <c r="F209" s="258" t="s">
        <v>285</v>
      </c>
      <c r="G209" s="256"/>
      <c r="H209" s="259">
        <v>1.095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283</v>
      </c>
      <c r="AU209" s="265" t="s">
        <v>85</v>
      </c>
      <c r="AV209" s="14" t="s">
        <v>106</v>
      </c>
      <c r="AW209" s="14" t="s">
        <v>32</v>
      </c>
      <c r="AX209" s="14" t="s">
        <v>76</v>
      </c>
      <c r="AY209" s="265" t="s">
        <v>274</v>
      </c>
    </row>
    <row r="210" s="15" customFormat="1">
      <c r="A210" s="15"/>
      <c r="B210" s="266"/>
      <c r="C210" s="267"/>
      <c r="D210" s="245" t="s">
        <v>283</v>
      </c>
      <c r="E210" s="268" t="s">
        <v>1</v>
      </c>
      <c r="F210" s="269" t="s">
        <v>286</v>
      </c>
      <c r="G210" s="267"/>
      <c r="H210" s="270">
        <v>1.095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283</v>
      </c>
      <c r="AU210" s="276" t="s">
        <v>85</v>
      </c>
      <c r="AV210" s="15" t="s">
        <v>281</v>
      </c>
      <c r="AW210" s="15" t="s">
        <v>32</v>
      </c>
      <c r="AX210" s="15" t="s">
        <v>83</v>
      </c>
      <c r="AY210" s="276" t="s">
        <v>274</v>
      </c>
    </row>
    <row r="211" s="2" customFormat="1" ht="24.15" customHeight="1">
      <c r="A211" s="39"/>
      <c r="B211" s="40"/>
      <c r="C211" s="230" t="s">
        <v>435</v>
      </c>
      <c r="D211" s="230" t="s">
        <v>276</v>
      </c>
      <c r="E211" s="231" t="s">
        <v>3668</v>
      </c>
      <c r="F211" s="232" t="s">
        <v>3669</v>
      </c>
      <c r="G211" s="233" t="s">
        <v>289</v>
      </c>
      <c r="H211" s="234">
        <v>0.59999999999999998</v>
      </c>
      <c r="I211" s="235"/>
      <c r="J211" s="236">
        <f>ROUND(I211*H211,2)</f>
        <v>0</v>
      </c>
      <c r="K211" s="232" t="s">
        <v>280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281</v>
      </c>
      <c r="AT211" s="241" t="s">
        <v>276</v>
      </c>
      <c r="AU211" s="241" t="s">
        <v>85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281</v>
      </c>
      <c r="BM211" s="241" t="s">
        <v>3670</v>
      </c>
    </row>
    <row r="212" s="13" customFormat="1">
      <c r="A212" s="13"/>
      <c r="B212" s="243"/>
      <c r="C212" s="244"/>
      <c r="D212" s="245" t="s">
        <v>283</v>
      </c>
      <c r="E212" s="246" t="s">
        <v>1</v>
      </c>
      <c r="F212" s="247" t="s">
        <v>3671</v>
      </c>
      <c r="G212" s="244"/>
      <c r="H212" s="248">
        <v>0.59999999999999998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283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274</v>
      </c>
    </row>
    <row r="213" s="14" customFormat="1">
      <c r="A213" s="14"/>
      <c r="B213" s="255"/>
      <c r="C213" s="256"/>
      <c r="D213" s="245" t="s">
        <v>283</v>
      </c>
      <c r="E213" s="257" t="s">
        <v>1</v>
      </c>
      <c r="F213" s="258" t="s">
        <v>285</v>
      </c>
      <c r="G213" s="256"/>
      <c r="H213" s="259">
        <v>0.59999999999999998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283</v>
      </c>
      <c r="AU213" s="265" t="s">
        <v>85</v>
      </c>
      <c r="AV213" s="14" t="s">
        <v>106</v>
      </c>
      <c r="AW213" s="14" t="s">
        <v>32</v>
      </c>
      <c r="AX213" s="14" t="s">
        <v>76</v>
      </c>
      <c r="AY213" s="265" t="s">
        <v>274</v>
      </c>
    </row>
    <row r="214" s="15" customFormat="1">
      <c r="A214" s="15"/>
      <c r="B214" s="266"/>
      <c r="C214" s="267"/>
      <c r="D214" s="245" t="s">
        <v>283</v>
      </c>
      <c r="E214" s="268" t="s">
        <v>1</v>
      </c>
      <c r="F214" s="269" t="s">
        <v>286</v>
      </c>
      <c r="G214" s="267"/>
      <c r="H214" s="270">
        <v>0.59999999999999998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283</v>
      </c>
      <c r="AU214" s="276" t="s">
        <v>85</v>
      </c>
      <c r="AV214" s="15" t="s">
        <v>281</v>
      </c>
      <c r="AW214" s="15" t="s">
        <v>32</v>
      </c>
      <c r="AX214" s="15" t="s">
        <v>83</v>
      </c>
      <c r="AY214" s="276" t="s">
        <v>274</v>
      </c>
    </row>
    <row r="215" s="2" customFormat="1" ht="24.15" customHeight="1">
      <c r="A215" s="39"/>
      <c r="B215" s="40"/>
      <c r="C215" s="230" t="s">
        <v>439</v>
      </c>
      <c r="D215" s="230" t="s">
        <v>276</v>
      </c>
      <c r="E215" s="231" t="s">
        <v>3672</v>
      </c>
      <c r="F215" s="232" t="s">
        <v>3673</v>
      </c>
      <c r="G215" s="233" t="s">
        <v>341</v>
      </c>
      <c r="H215" s="234">
        <v>0.027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1.06277</v>
      </c>
      <c r="R215" s="239">
        <f>Q215*H215</f>
        <v>0.028694789999999998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281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281</v>
      </c>
      <c r="BM215" s="241" t="s">
        <v>3674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3675</v>
      </c>
      <c r="G216" s="244"/>
      <c r="H216" s="248">
        <v>0.027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274</v>
      </c>
    </row>
    <row r="217" s="14" customFormat="1">
      <c r="A217" s="14"/>
      <c r="B217" s="255"/>
      <c r="C217" s="256"/>
      <c r="D217" s="245" t="s">
        <v>283</v>
      </c>
      <c r="E217" s="257" t="s">
        <v>1</v>
      </c>
      <c r="F217" s="258" t="s">
        <v>285</v>
      </c>
      <c r="G217" s="256"/>
      <c r="H217" s="259">
        <v>0.027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283</v>
      </c>
      <c r="AU217" s="265" t="s">
        <v>85</v>
      </c>
      <c r="AV217" s="14" t="s">
        <v>106</v>
      </c>
      <c r="AW217" s="14" t="s">
        <v>32</v>
      </c>
      <c r="AX217" s="14" t="s">
        <v>76</v>
      </c>
      <c r="AY217" s="265" t="s">
        <v>274</v>
      </c>
    </row>
    <row r="218" s="15" customFormat="1">
      <c r="A218" s="15"/>
      <c r="B218" s="266"/>
      <c r="C218" s="267"/>
      <c r="D218" s="245" t="s">
        <v>283</v>
      </c>
      <c r="E218" s="268" t="s">
        <v>1</v>
      </c>
      <c r="F218" s="269" t="s">
        <v>286</v>
      </c>
      <c r="G218" s="267"/>
      <c r="H218" s="270">
        <v>0.027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283</v>
      </c>
      <c r="AU218" s="276" t="s">
        <v>85</v>
      </c>
      <c r="AV218" s="15" t="s">
        <v>281</v>
      </c>
      <c r="AW218" s="15" t="s">
        <v>32</v>
      </c>
      <c r="AX218" s="15" t="s">
        <v>83</v>
      </c>
      <c r="AY218" s="276" t="s">
        <v>274</v>
      </c>
    </row>
    <row r="219" s="12" customFormat="1" ht="22.8" customHeight="1">
      <c r="A219" s="12"/>
      <c r="B219" s="214"/>
      <c r="C219" s="215"/>
      <c r="D219" s="216" t="s">
        <v>75</v>
      </c>
      <c r="E219" s="228" t="s">
        <v>333</v>
      </c>
      <c r="F219" s="228" t="s">
        <v>1519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SUM(P220:P234)</f>
        <v>0</v>
      </c>
      <c r="Q219" s="222"/>
      <c r="R219" s="223">
        <f>SUM(R220:R234)</f>
        <v>6.8500799999999993</v>
      </c>
      <c r="S219" s="222"/>
      <c r="T219" s="224">
        <f>SUM(T220:T234)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83</v>
      </c>
      <c r="AT219" s="226" t="s">
        <v>75</v>
      </c>
      <c r="AU219" s="226" t="s">
        <v>83</v>
      </c>
      <c r="AY219" s="225" t="s">
        <v>274</v>
      </c>
      <c r="BK219" s="227">
        <f>SUM(BK220:BK234)</f>
        <v>0</v>
      </c>
    </row>
    <row r="220" s="2" customFormat="1" ht="24.15" customHeight="1">
      <c r="A220" s="39"/>
      <c r="B220" s="40"/>
      <c r="C220" s="230" t="s">
        <v>463</v>
      </c>
      <c r="D220" s="230" t="s">
        <v>276</v>
      </c>
      <c r="E220" s="231" t="s">
        <v>3676</v>
      </c>
      <c r="F220" s="232" t="s">
        <v>3677</v>
      </c>
      <c r="G220" s="233" t="s">
        <v>398</v>
      </c>
      <c r="H220" s="234">
        <v>6.9500000000000002</v>
      </c>
      <c r="I220" s="235"/>
      <c r="J220" s="236">
        <f>ROUND(I220*H220,2)</f>
        <v>0</v>
      </c>
      <c r="K220" s="232" t="s">
        <v>280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0.0044000000000000003</v>
      </c>
      <c r="R220" s="239">
        <f>Q220*H220</f>
        <v>0.030580000000000003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281</v>
      </c>
      <c r="AT220" s="241" t="s">
        <v>276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281</v>
      </c>
      <c r="BM220" s="241" t="s">
        <v>3678</v>
      </c>
    </row>
    <row r="221" s="2" customFormat="1" ht="24.15" customHeight="1">
      <c r="A221" s="39"/>
      <c r="B221" s="40"/>
      <c r="C221" s="230" t="s">
        <v>468</v>
      </c>
      <c r="D221" s="230" t="s">
        <v>276</v>
      </c>
      <c r="E221" s="231" t="s">
        <v>3679</v>
      </c>
      <c r="F221" s="232" t="s">
        <v>3680</v>
      </c>
      <c r="G221" s="233" t="s">
        <v>604</v>
      </c>
      <c r="H221" s="234">
        <v>1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0.00012</v>
      </c>
      <c r="R221" s="239">
        <f>Q221*H221</f>
        <v>0.00012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3681</v>
      </c>
    </row>
    <row r="222" s="2" customFormat="1" ht="24.15" customHeight="1">
      <c r="A222" s="39"/>
      <c r="B222" s="40"/>
      <c r="C222" s="287" t="s">
        <v>477</v>
      </c>
      <c r="D222" s="287" t="s">
        <v>385</v>
      </c>
      <c r="E222" s="288" t="s">
        <v>3682</v>
      </c>
      <c r="F222" s="289" t="s">
        <v>3683</v>
      </c>
      <c r="G222" s="290" t="s">
        <v>604</v>
      </c>
      <c r="H222" s="291">
        <v>1</v>
      </c>
      <c r="I222" s="292"/>
      <c r="J222" s="293">
        <f>ROUND(I222*H222,2)</f>
        <v>0</v>
      </c>
      <c r="K222" s="289" t="s">
        <v>280</v>
      </c>
      <c r="L222" s="294"/>
      <c r="M222" s="295" t="s">
        <v>1</v>
      </c>
      <c r="N222" s="296" t="s">
        <v>41</v>
      </c>
      <c r="O222" s="92"/>
      <c r="P222" s="239">
        <f>O222*H222</f>
        <v>0</v>
      </c>
      <c r="Q222" s="239">
        <v>0.0027000000000000001</v>
      </c>
      <c r="R222" s="239">
        <f>Q222*H222</f>
        <v>0.0027000000000000001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333</v>
      </c>
      <c r="AT222" s="241" t="s">
        <v>385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281</v>
      </c>
      <c r="BM222" s="241" t="s">
        <v>3684</v>
      </c>
    </row>
    <row r="223" s="2" customFormat="1" ht="24.15" customHeight="1">
      <c r="A223" s="39"/>
      <c r="B223" s="40"/>
      <c r="C223" s="230" t="s">
        <v>481</v>
      </c>
      <c r="D223" s="230" t="s">
        <v>276</v>
      </c>
      <c r="E223" s="231" t="s">
        <v>3685</v>
      </c>
      <c r="F223" s="232" t="s">
        <v>3686</v>
      </c>
      <c r="G223" s="233" t="s">
        <v>3687</v>
      </c>
      <c r="H223" s="234">
        <v>1</v>
      </c>
      <c r="I223" s="235"/>
      <c r="J223" s="236">
        <f>ROUND(I223*H223,2)</f>
        <v>0</v>
      </c>
      <c r="K223" s="232" t="s">
        <v>280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0.00018000000000000001</v>
      </c>
      <c r="R223" s="239">
        <f>Q223*H223</f>
        <v>0.00018000000000000001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281</v>
      </c>
      <c r="AT223" s="241" t="s">
        <v>276</v>
      </c>
      <c r="AU223" s="241" t="s">
        <v>85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281</v>
      </c>
      <c r="BM223" s="241" t="s">
        <v>3688</v>
      </c>
    </row>
    <row r="224" s="2" customFormat="1" ht="24.15" customHeight="1">
      <c r="A224" s="39"/>
      <c r="B224" s="40"/>
      <c r="C224" s="230" t="s">
        <v>487</v>
      </c>
      <c r="D224" s="230" t="s">
        <v>276</v>
      </c>
      <c r="E224" s="231" t="s">
        <v>3689</v>
      </c>
      <c r="F224" s="232" t="s">
        <v>3690</v>
      </c>
      <c r="G224" s="233" t="s">
        <v>3687</v>
      </c>
      <c r="H224" s="234">
        <v>1</v>
      </c>
      <c r="I224" s="235"/>
      <c r="J224" s="236">
        <f>ROUND(I224*H224,2)</f>
        <v>0</v>
      </c>
      <c r="K224" s="232" t="s">
        <v>280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0.00122</v>
      </c>
      <c r="R224" s="239">
        <f>Q224*H224</f>
        <v>0.00122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281</v>
      </c>
      <c r="AT224" s="241" t="s">
        <v>276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281</v>
      </c>
      <c r="BM224" s="241" t="s">
        <v>3691</v>
      </c>
    </row>
    <row r="225" s="2" customFormat="1" ht="24.15" customHeight="1">
      <c r="A225" s="39"/>
      <c r="B225" s="40"/>
      <c r="C225" s="230" t="s">
        <v>494</v>
      </c>
      <c r="D225" s="230" t="s">
        <v>276</v>
      </c>
      <c r="E225" s="231" t="s">
        <v>3692</v>
      </c>
      <c r="F225" s="232" t="s">
        <v>3693</v>
      </c>
      <c r="G225" s="233" t="s">
        <v>604</v>
      </c>
      <c r="H225" s="234">
        <v>1</v>
      </c>
      <c r="I225" s="235"/>
      <c r="J225" s="236">
        <f>ROUND(I225*H225,2)</f>
        <v>0</v>
      </c>
      <c r="K225" s="232" t="s">
        <v>280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1.92726</v>
      </c>
      <c r="R225" s="239">
        <f>Q225*H225</f>
        <v>1.92726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281</v>
      </c>
      <c r="AT225" s="241" t="s">
        <v>276</v>
      </c>
      <c r="AU225" s="241" t="s">
        <v>85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281</v>
      </c>
      <c r="BM225" s="241" t="s">
        <v>3694</v>
      </c>
    </row>
    <row r="226" s="2" customFormat="1" ht="24.15" customHeight="1">
      <c r="A226" s="39"/>
      <c r="B226" s="40"/>
      <c r="C226" s="287" t="s">
        <v>510</v>
      </c>
      <c r="D226" s="287" t="s">
        <v>385</v>
      </c>
      <c r="E226" s="288" t="s">
        <v>3695</v>
      </c>
      <c r="F226" s="289" t="s">
        <v>3696</v>
      </c>
      <c r="G226" s="290" t="s">
        <v>604</v>
      </c>
      <c r="H226" s="291">
        <v>1</v>
      </c>
      <c r="I226" s="292"/>
      <c r="J226" s="293">
        <f>ROUND(I226*H226,2)</f>
        <v>0</v>
      </c>
      <c r="K226" s="289" t="s">
        <v>280</v>
      </c>
      <c r="L226" s="294"/>
      <c r="M226" s="295" t="s">
        <v>1</v>
      </c>
      <c r="N226" s="296" t="s">
        <v>41</v>
      </c>
      <c r="O226" s="92"/>
      <c r="P226" s="239">
        <f>O226*H226</f>
        <v>0</v>
      </c>
      <c r="Q226" s="239">
        <v>1.363</v>
      </c>
      <c r="R226" s="239">
        <f>Q226*H226</f>
        <v>1.363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333</v>
      </c>
      <c r="AT226" s="241" t="s">
        <v>385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281</v>
      </c>
      <c r="BM226" s="241" t="s">
        <v>3697</v>
      </c>
    </row>
    <row r="227" s="2" customFormat="1" ht="21.75" customHeight="1">
      <c r="A227" s="39"/>
      <c r="B227" s="40"/>
      <c r="C227" s="287" t="s">
        <v>518</v>
      </c>
      <c r="D227" s="287" t="s">
        <v>385</v>
      </c>
      <c r="E227" s="288" t="s">
        <v>3698</v>
      </c>
      <c r="F227" s="289" t="s">
        <v>3699</v>
      </c>
      <c r="G227" s="290" t="s">
        <v>604</v>
      </c>
      <c r="H227" s="291">
        <v>2</v>
      </c>
      <c r="I227" s="292"/>
      <c r="J227" s="293">
        <f>ROUND(I227*H227,2)</f>
        <v>0</v>
      </c>
      <c r="K227" s="289" t="s">
        <v>280</v>
      </c>
      <c r="L227" s="294"/>
      <c r="M227" s="295" t="s">
        <v>1</v>
      </c>
      <c r="N227" s="296" t="s">
        <v>41</v>
      </c>
      <c r="O227" s="92"/>
      <c r="P227" s="239">
        <f>O227*H227</f>
        <v>0</v>
      </c>
      <c r="Q227" s="239">
        <v>1.0129999999999999</v>
      </c>
      <c r="R227" s="239">
        <f>Q227*H227</f>
        <v>2.0259999999999998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333</v>
      </c>
      <c r="AT227" s="241" t="s">
        <v>385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281</v>
      </c>
      <c r="BM227" s="241" t="s">
        <v>3700</v>
      </c>
    </row>
    <row r="228" s="2" customFormat="1" ht="21.75" customHeight="1">
      <c r="A228" s="39"/>
      <c r="B228" s="40"/>
      <c r="C228" s="287" t="s">
        <v>546</v>
      </c>
      <c r="D228" s="287" t="s">
        <v>385</v>
      </c>
      <c r="E228" s="288" t="s">
        <v>3701</v>
      </c>
      <c r="F228" s="289" t="s">
        <v>3702</v>
      </c>
      <c r="G228" s="290" t="s">
        <v>604</v>
      </c>
      <c r="H228" s="291">
        <v>1</v>
      </c>
      <c r="I228" s="292"/>
      <c r="J228" s="293">
        <f>ROUND(I228*H228,2)</f>
        <v>0</v>
      </c>
      <c r="K228" s="289" t="s">
        <v>280</v>
      </c>
      <c r="L228" s="294"/>
      <c r="M228" s="295" t="s">
        <v>1</v>
      </c>
      <c r="N228" s="296" t="s">
        <v>41</v>
      </c>
      <c r="O228" s="92"/>
      <c r="P228" s="239">
        <f>O228*H228</f>
        <v>0</v>
      </c>
      <c r="Q228" s="239">
        <v>0.50600000000000001</v>
      </c>
      <c r="R228" s="239">
        <f>Q228*H228</f>
        <v>0.50600000000000001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333</v>
      </c>
      <c r="AT228" s="241" t="s">
        <v>385</v>
      </c>
      <c r="AU228" s="241" t="s">
        <v>85</v>
      </c>
      <c r="AY228" s="18" t="s">
        <v>274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281</v>
      </c>
      <c r="BM228" s="241" t="s">
        <v>3703</v>
      </c>
    </row>
    <row r="229" s="2" customFormat="1" ht="21.75" customHeight="1">
      <c r="A229" s="39"/>
      <c r="B229" s="40"/>
      <c r="C229" s="287" t="s">
        <v>556</v>
      </c>
      <c r="D229" s="287" t="s">
        <v>385</v>
      </c>
      <c r="E229" s="288" t="s">
        <v>3704</v>
      </c>
      <c r="F229" s="289" t="s">
        <v>3705</v>
      </c>
      <c r="G229" s="290" t="s">
        <v>604</v>
      </c>
      <c r="H229" s="291">
        <v>1</v>
      </c>
      <c r="I229" s="292"/>
      <c r="J229" s="293">
        <f>ROUND(I229*H229,2)</f>
        <v>0</v>
      </c>
      <c r="K229" s="289" t="s">
        <v>280</v>
      </c>
      <c r="L229" s="294"/>
      <c r="M229" s="295" t="s">
        <v>1</v>
      </c>
      <c r="N229" s="296" t="s">
        <v>41</v>
      </c>
      <c r="O229" s="92"/>
      <c r="P229" s="239">
        <f>O229*H229</f>
        <v>0</v>
      </c>
      <c r="Q229" s="239">
        <v>0.254</v>
      </c>
      <c r="R229" s="239">
        <f>Q229*H229</f>
        <v>0.254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333</v>
      </c>
      <c r="AT229" s="241" t="s">
        <v>385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281</v>
      </c>
      <c r="BM229" s="241" t="s">
        <v>3706</v>
      </c>
    </row>
    <row r="230" s="2" customFormat="1" ht="24.15" customHeight="1">
      <c r="A230" s="39"/>
      <c r="B230" s="40"/>
      <c r="C230" s="287" t="s">
        <v>583</v>
      </c>
      <c r="D230" s="287" t="s">
        <v>385</v>
      </c>
      <c r="E230" s="288" t="s">
        <v>3707</v>
      </c>
      <c r="F230" s="289" t="s">
        <v>3708</v>
      </c>
      <c r="G230" s="290" t="s">
        <v>604</v>
      </c>
      <c r="H230" s="291">
        <v>1</v>
      </c>
      <c r="I230" s="292"/>
      <c r="J230" s="293">
        <f>ROUND(I230*H230,2)</f>
        <v>0</v>
      </c>
      <c r="K230" s="289" t="s">
        <v>280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0.56999999999999995</v>
      </c>
      <c r="R230" s="239">
        <f>Q230*H230</f>
        <v>0.56999999999999995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333</v>
      </c>
      <c r="AT230" s="241" t="s">
        <v>385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281</v>
      </c>
      <c r="BM230" s="241" t="s">
        <v>3709</v>
      </c>
    </row>
    <row r="231" s="2" customFormat="1" ht="24.15" customHeight="1">
      <c r="A231" s="39"/>
      <c r="B231" s="40"/>
      <c r="C231" s="287" t="s">
        <v>588</v>
      </c>
      <c r="D231" s="287" t="s">
        <v>385</v>
      </c>
      <c r="E231" s="288" t="s">
        <v>3710</v>
      </c>
      <c r="F231" s="289" t="s">
        <v>3711</v>
      </c>
      <c r="G231" s="290" t="s">
        <v>604</v>
      </c>
      <c r="H231" s="291">
        <v>1</v>
      </c>
      <c r="I231" s="292"/>
      <c r="J231" s="293">
        <f>ROUND(I231*H231,2)</f>
        <v>0</v>
      </c>
      <c r="K231" s="289" t="s">
        <v>280</v>
      </c>
      <c r="L231" s="294"/>
      <c r="M231" s="295" t="s">
        <v>1</v>
      </c>
      <c r="N231" s="296" t="s">
        <v>41</v>
      </c>
      <c r="O231" s="92"/>
      <c r="P231" s="239">
        <f>O231*H231</f>
        <v>0</v>
      </c>
      <c r="Q231" s="239">
        <v>0.052999999999999998</v>
      </c>
      <c r="R231" s="239">
        <f>Q231*H231</f>
        <v>0.052999999999999998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333</v>
      </c>
      <c r="AT231" s="241" t="s">
        <v>385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281</v>
      </c>
      <c r="BM231" s="241" t="s">
        <v>3712</v>
      </c>
    </row>
    <row r="232" s="2" customFormat="1" ht="24.15" customHeight="1">
      <c r="A232" s="39"/>
      <c r="B232" s="40"/>
      <c r="C232" s="287" t="s">
        <v>593</v>
      </c>
      <c r="D232" s="287" t="s">
        <v>385</v>
      </c>
      <c r="E232" s="288" t="s">
        <v>3713</v>
      </c>
      <c r="F232" s="289" t="s">
        <v>3714</v>
      </c>
      <c r="G232" s="290" t="s">
        <v>604</v>
      </c>
      <c r="H232" s="291">
        <v>5</v>
      </c>
      <c r="I232" s="292"/>
      <c r="J232" s="293">
        <f>ROUND(I232*H232,2)</f>
        <v>0</v>
      </c>
      <c r="K232" s="289" t="s">
        <v>280</v>
      </c>
      <c r="L232" s="294"/>
      <c r="M232" s="295" t="s">
        <v>1</v>
      </c>
      <c r="N232" s="296" t="s">
        <v>41</v>
      </c>
      <c r="O232" s="92"/>
      <c r="P232" s="239">
        <f>O232*H232</f>
        <v>0</v>
      </c>
      <c r="Q232" s="239">
        <v>0.002</v>
      </c>
      <c r="R232" s="239">
        <f>Q232*H232</f>
        <v>0.01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333</v>
      </c>
      <c r="AT232" s="241" t="s">
        <v>385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3715</v>
      </c>
    </row>
    <row r="233" s="2" customFormat="1" ht="24.15" customHeight="1">
      <c r="A233" s="39"/>
      <c r="B233" s="40"/>
      <c r="C233" s="230" t="s">
        <v>597</v>
      </c>
      <c r="D233" s="230" t="s">
        <v>276</v>
      </c>
      <c r="E233" s="231" t="s">
        <v>3716</v>
      </c>
      <c r="F233" s="232" t="s">
        <v>3717</v>
      </c>
      <c r="G233" s="233" t="s">
        <v>604</v>
      </c>
      <c r="H233" s="234">
        <v>1</v>
      </c>
      <c r="I233" s="235"/>
      <c r="J233" s="236">
        <f>ROUND(I233*H233,2)</f>
        <v>0</v>
      </c>
      <c r="K233" s="232" t="s">
        <v>280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0.0070200000000000002</v>
      </c>
      <c r="R233" s="239">
        <f>Q233*H233</f>
        <v>0.0070200000000000002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281</v>
      </c>
      <c r="AT233" s="241" t="s">
        <v>276</v>
      </c>
      <c r="AU233" s="241" t="s">
        <v>85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281</v>
      </c>
      <c r="BM233" s="241" t="s">
        <v>3718</v>
      </c>
    </row>
    <row r="234" s="2" customFormat="1" ht="24.15" customHeight="1">
      <c r="A234" s="39"/>
      <c r="B234" s="40"/>
      <c r="C234" s="287" t="s">
        <v>601</v>
      </c>
      <c r="D234" s="287" t="s">
        <v>385</v>
      </c>
      <c r="E234" s="288" t="s">
        <v>3719</v>
      </c>
      <c r="F234" s="289" t="s">
        <v>3720</v>
      </c>
      <c r="G234" s="290" t="s">
        <v>604</v>
      </c>
      <c r="H234" s="291">
        <v>1</v>
      </c>
      <c r="I234" s="292"/>
      <c r="J234" s="293">
        <f>ROUND(I234*H234,2)</f>
        <v>0</v>
      </c>
      <c r="K234" s="289" t="s">
        <v>280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0.099000000000000005</v>
      </c>
      <c r="R234" s="239">
        <f>Q234*H234</f>
        <v>0.099000000000000005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333</v>
      </c>
      <c r="AT234" s="241" t="s">
        <v>385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281</v>
      </c>
      <c r="BM234" s="241" t="s">
        <v>3721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1579</v>
      </c>
      <c r="F235" s="228" t="s">
        <v>1580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P236</f>
        <v>0</v>
      </c>
      <c r="Q235" s="222"/>
      <c r="R235" s="223">
        <f>R236</f>
        <v>0</v>
      </c>
      <c r="S235" s="222"/>
      <c r="T235" s="224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274</v>
      </c>
      <c r="BK235" s="227">
        <f>BK236</f>
        <v>0</v>
      </c>
    </row>
    <row r="236" s="2" customFormat="1" ht="24.15" customHeight="1">
      <c r="A236" s="39"/>
      <c r="B236" s="40"/>
      <c r="C236" s="230" t="s">
        <v>607</v>
      </c>
      <c r="D236" s="230" t="s">
        <v>276</v>
      </c>
      <c r="E236" s="231" t="s">
        <v>3722</v>
      </c>
      <c r="F236" s="232" t="s">
        <v>3723</v>
      </c>
      <c r="G236" s="233" t="s">
        <v>341</v>
      </c>
      <c r="H236" s="234">
        <v>13.896000000000001</v>
      </c>
      <c r="I236" s="235"/>
      <c r="J236" s="236">
        <f>ROUND(I236*H236,2)</f>
        <v>0</v>
      </c>
      <c r="K236" s="232" t="s">
        <v>280</v>
      </c>
      <c r="L236" s="45"/>
      <c r="M236" s="298" t="s">
        <v>1</v>
      </c>
      <c r="N236" s="299" t="s">
        <v>41</v>
      </c>
      <c r="O236" s="300"/>
      <c r="P236" s="301">
        <f>O236*H236</f>
        <v>0</v>
      </c>
      <c r="Q236" s="301">
        <v>0</v>
      </c>
      <c r="R236" s="301">
        <f>Q236*H236</f>
        <v>0</v>
      </c>
      <c r="S236" s="301">
        <v>0</v>
      </c>
      <c r="T236" s="30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281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281</v>
      </c>
      <c r="BM236" s="241" t="s">
        <v>3724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J4RwaQHeCp1K0q7vvhClCGaj7JHdZp6RKoLNjyJJlLpPQ3BQ5eHecFiLIjqvdLm57LxQEVz764Ogr0ZSCxmKnw==" hashValue="BMUqnLXUVbF0LoPTluUZRh3wjAN5rnWyN5XnpQ36MI5d2kwLyUs7fblaymukkq7jkIgwjRDj4iyG8n0w2yLcpw==" algorithmName="SHA-512" password="C675"/>
  <autoFilter ref="C125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3725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ROUND(J144,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ROUND((SUM(BE144:BE250)),  2)</f>
        <v>0</v>
      </c>
      <c r="G35" s="39"/>
      <c r="H35" s="39"/>
      <c r="I35" s="168">
        <v>0.20999999999999999</v>
      </c>
      <c r="J35" s="167">
        <f>ROUND(((SUM(BE144:BE250))*I35),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ROUND((SUM(BF144:BF250)),  2)</f>
        <v>0</v>
      </c>
      <c r="G36" s="39"/>
      <c r="H36" s="39"/>
      <c r="I36" s="168">
        <v>0.14999999999999999</v>
      </c>
      <c r="J36" s="167">
        <f>ROUND(((SUM(BF144:BF250))*I36),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ROUND((SUM(BG144:BG250)),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ROUND((SUM(BH144:BH250)),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ROUND((SUM(BI144:BI250)),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J144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3726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3727</v>
      </c>
      <c r="E100" s="195"/>
      <c r="F100" s="195"/>
      <c r="G100" s="195"/>
      <c r="H100" s="195"/>
      <c r="I100" s="195"/>
      <c r="J100" s="196">
        <f>J146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8"/>
      <c r="C101" s="134"/>
      <c r="D101" s="199" t="s">
        <v>3728</v>
      </c>
      <c r="E101" s="200"/>
      <c r="F101" s="200"/>
      <c r="G101" s="200"/>
      <c r="H101" s="200"/>
      <c r="I101" s="200"/>
      <c r="J101" s="201">
        <f>J159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3729</v>
      </c>
      <c r="E102" s="200"/>
      <c r="F102" s="200"/>
      <c r="G102" s="200"/>
      <c r="H102" s="200"/>
      <c r="I102" s="200"/>
      <c r="J102" s="201">
        <f>J160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3730</v>
      </c>
      <c r="E103" s="200"/>
      <c r="F103" s="200"/>
      <c r="G103" s="200"/>
      <c r="H103" s="200"/>
      <c r="I103" s="200"/>
      <c r="J103" s="201">
        <f>J163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3731</v>
      </c>
      <c r="E104" s="195"/>
      <c r="F104" s="195"/>
      <c r="G104" s="195"/>
      <c r="H104" s="195"/>
      <c r="I104" s="195"/>
      <c r="J104" s="196">
        <f>J169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3732</v>
      </c>
      <c r="E105" s="195"/>
      <c r="F105" s="195"/>
      <c r="G105" s="195"/>
      <c r="H105" s="195"/>
      <c r="I105" s="195"/>
      <c r="J105" s="196">
        <f>J170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3733</v>
      </c>
      <c r="E106" s="200"/>
      <c r="F106" s="200"/>
      <c r="G106" s="200"/>
      <c r="H106" s="200"/>
      <c r="I106" s="200"/>
      <c r="J106" s="201">
        <f>J183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3734</v>
      </c>
      <c r="E107" s="200"/>
      <c r="F107" s="200"/>
      <c r="G107" s="200"/>
      <c r="H107" s="200"/>
      <c r="I107" s="200"/>
      <c r="J107" s="201">
        <f>J184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3728</v>
      </c>
      <c r="E108" s="200"/>
      <c r="F108" s="200"/>
      <c r="G108" s="200"/>
      <c r="H108" s="200"/>
      <c r="I108" s="200"/>
      <c r="J108" s="201">
        <f>J188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3729</v>
      </c>
      <c r="E109" s="200"/>
      <c r="F109" s="200"/>
      <c r="G109" s="200"/>
      <c r="H109" s="200"/>
      <c r="I109" s="200"/>
      <c r="J109" s="201">
        <f>J189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3735</v>
      </c>
      <c r="E110" s="195"/>
      <c r="F110" s="195"/>
      <c r="G110" s="195"/>
      <c r="H110" s="195"/>
      <c r="I110" s="195"/>
      <c r="J110" s="196">
        <f>J197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3736</v>
      </c>
      <c r="E111" s="195"/>
      <c r="F111" s="195"/>
      <c r="G111" s="195"/>
      <c r="H111" s="195"/>
      <c r="I111" s="195"/>
      <c r="J111" s="196">
        <f>J198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2"/>
      <c r="C112" s="193"/>
      <c r="D112" s="194" t="s">
        <v>3737</v>
      </c>
      <c r="E112" s="195"/>
      <c r="F112" s="195"/>
      <c r="G112" s="195"/>
      <c r="H112" s="195"/>
      <c r="I112" s="195"/>
      <c r="J112" s="196">
        <f>J203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2"/>
      <c r="C113" s="193"/>
      <c r="D113" s="194" t="s">
        <v>3738</v>
      </c>
      <c r="E113" s="195"/>
      <c r="F113" s="195"/>
      <c r="G113" s="195"/>
      <c r="H113" s="195"/>
      <c r="I113" s="195"/>
      <c r="J113" s="196">
        <f>J204</f>
        <v>0</v>
      </c>
      <c r="K113" s="193"/>
      <c r="L113" s="19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8"/>
      <c r="C114" s="134"/>
      <c r="D114" s="199" t="s">
        <v>3733</v>
      </c>
      <c r="E114" s="200"/>
      <c r="F114" s="200"/>
      <c r="G114" s="200"/>
      <c r="H114" s="200"/>
      <c r="I114" s="200"/>
      <c r="J114" s="201">
        <f>J213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3734</v>
      </c>
      <c r="E115" s="200"/>
      <c r="F115" s="200"/>
      <c r="G115" s="200"/>
      <c r="H115" s="200"/>
      <c r="I115" s="200"/>
      <c r="J115" s="201">
        <f>J214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2"/>
      <c r="C116" s="193"/>
      <c r="D116" s="194" t="s">
        <v>3739</v>
      </c>
      <c r="E116" s="195"/>
      <c r="F116" s="195"/>
      <c r="G116" s="195"/>
      <c r="H116" s="195"/>
      <c r="I116" s="195"/>
      <c r="J116" s="196">
        <f>J219</f>
        <v>0</v>
      </c>
      <c r="K116" s="193"/>
      <c r="L116" s="19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2"/>
      <c r="C117" s="193"/>
      <c r="D117" s="194" t="s">
        <v>3740</v>
      </c>
      <c r="E117" s="195"/>
      <c r="F117" s="195"/>
      <c r="G117" s="195"/>
      <c r="H117" s="195"/>
      <c r="I117" s="195"/>
      <c r="J117" s="196">
        <f>J220</f>
        <v>0</v>
      </c>
      <c r="K117" s="193"/>
      <c r="L117" s="19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8"/>
      <c r="C118" s="134"/>
      <c r="D118" s="199" t="s">
        <v>3733</v>
      </c>
      <c r="E118" s="200"/>
      <c r="F118" s="200"/>
      <c r="G118" s="200"/>
      <c r="H118" s="200"/>
      <c r="I118" s="200"/>
      <c r="J118" s="201">
        <f>J234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3734</v>
      </c>
      <c r="E119" s="200"/>
      <c r="F119" s="200"/>
      <c r="G119" s="200"/>
      <c r="H119" s="200"/>
      <c r="I119" s="200"/>
      <c r="J119" s="201">
        <f>J235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2"/>
      <c r="C120" s="193"/>
      <c r="D120" s="194" t="s">
        <v>3741</v>
      </c>
      <c r="E120" s="195"/>
      <c r="F120" s="195"/>
      <c r="G120" s="195"/>
      <c r="H120" s="195"/>
      <c r="I120" s="195"/>
      <c r="J120" s="196">
        <f>J241</f>
        <v>0</v>
      </c>
      <c r="K120" s="193"/>
      <c r="L120" s="197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2"/>
      <c r="C121" s="193"/>
      <c r="D121" s="194" t="s">
        <v>3742</v>
      </c>
      <c r="E121" s="195"/>
      <c r="F121" s="195"/>
      <c r="G121" s="195"/>
      <c r="H121" s="195"/>
      <c r="I121" s="195"/>
      <c r="J121" s="196">
        <f>J242</f>
        <v>0</v>
      </c>
      <c r="K121" s="193"/>
      <c r="L121" s="19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2"/>
      <c r="C122" s="193"/>
      <c r="D122" s="194" t="s">
        <v>3743</v>
      </c>
      <c r="E122" s="195"/>
      <c r="F122" s="195"/>
      <c r="G122" s="195"/>
      <c r="H122" s="195"/>
      <c r="I122" s="195"/>
      <c r="J122" s="196">
        <f>J246</f>
        <v>0</v>
      </c>
      <c r="K122" s="193"/>
      <c r="L122" s="197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259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7" t="str">
        <f>E7</f>
        <v>Lůžkový hospic Mezi stromy na pozemku č. parc 785/1 v k.ú. Havlíčkův Brod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186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2" customFormat="1" ht="16.5" customHeight="1">
      <c r="A134" s="39"/>
      <c r="B134" s="40"/>
      <c r="C134" s="41"/>
      <c r="D134" s="41"/>
      <c r="E134" s="187" t="s">
        <v>189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2904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E11</f>
        <v>VZT - Vzduchotechnika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F14</f>
        <v xml:space="preserve"> </v>
      </c>
      <c r="G138" s="41"/>
      <c r="H138" s="41"/>
      <c r="I138" s="33" t="s">
        <v>22</v>
      </c>
      <c r="J138" s="80" t="str">
        <f>IF(J14="","",J14)</f>
        <v>25. 4. 2022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E17</f>
        <v>Spolek pro lůžkový hospic Mezi Stromy</v>
      </c>
      <c r="G140" s="41"/>
      <c r="H140" s="41"/>
      <c r="I140" s="33" t="s">
        <v>30</v>
      </c>
      <c r="J140" s="37" t="str">
        <f>E23</f>
        <v>PROJEKT II, v.o.s.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28</v>
      </c>
      <c r="D141" s="41"/>
      <c r="E141" s="41"/>
      <c r="F141" s="28" t="str">
        <f>IF(E20="","",E20)</f>
        <v>Vyplň údaj</v>
      </c>
      <c r="G141" s="41"/>
      <c r="H141" s="41"/>
      <c r="I141" s="33" t="s">
        <v>33</v>
      </c>
      <c r="J141" s="37" t="str">
        <f>E26</f>
        <v>Martin Škrabal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03"/>
      <c r="B143" s="204"/>
      <c r="C143" s="205" t="s">
        <v>260</v>
      </c>
      <c r="D143" s="206" t="s">
        <v>61</v>
      </c>
      <c r="E143" s="206" t="s">
        <v>57</v>
      </c>
      <c r="F143" s="206" t="s">
        <v>58</v>
      </c>
      <c r="G143" s="206" t="s">
        <v>261</v>
      </c>
      <c r="H143" s="206" t="s">
        <v>262</v>
      </c>
      <c r="I143" s="206" t="s">
        <v>263</v>
      </c>
      <c r="J143" s="206" t="s">
        <v>230</v>
      </c>
      <c r="K143" s="207" t="s">
        <v>264</v>
      </c>
      <c r="L143" s="208"/>
      <c r="M143" s="101" t="s">
        <v>1</v>
      </c>
      <c r="N143" s="102" t="s">
        <v>40</v>
      </c>
      <c r="O143" s="102" t="s">
        <v>265</v>
      </c>
      <c r="P143" s="102" t="s">
        <v>266</v>
      </c>
      <c r="Q143" s="102" t="s">
        <v>267</v>
      </c>
      <c r="R143" s="102" t="s">
        <v>268</v>
      </c>
      <c r="S143" s="102" t="s">
        <v>269</v>
      </c>
      <c r="T143" s="103" t="s">
        <v>270</v>
      </c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</row>
    <row r="144" s="2" customFormat="1" ht="22.8" customHeight="1">
      <c r="A144" s="39"/>
      <c r="B144" s="40"/>
      <c r="C144" s="108" t="s">
        <v>271</v>
      </c>
      <c r="D144" s="41"/>
      <c r="E144" s="41"/>
      <c r="F144" s="41"/>
      <c r="G144" s="41"/>
      <c r="H144" s="41"/>
      <c r="I144" s="41"/>
      <c r="J144" s="209">
        <f>BK144</f>
        <v>0</v>
      </c>
      <c r="K144" s="41"/>
      <c r="L144" s="45"/>
      <c r="M144" s="104"/>
      <c r="N144" s="210"/>
      <c r="O144" s="105"/>
      <c r="P144" s="211">
        <f>P145+P146+P169+P170+P197+P198+P203+P204+P219+P220+P241+P242+P246</f>
        <v>0</v>
      </c>
      <c r="Q144" s="105"/>
      <c r="R144" s="211">
        <f>R145+R146+R169+R170+R197+R198+R203+R204+R219+R220+R241+R242+R246</f>
        <v>0</v>
      </c>
      <c r="S144" s="105"/>
      <c r="T144" s="212">
        <f>T145+T146+T169+T170+T197+T198+T203+T204+T219+T220+T241+T242+T246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75</v>
      </c>
      <c r="AU144" s="18" t="s">
        <v>232</v>
      </c>
      <c r="BK144" s="213">
        <f>BK145+BK146+BK169+BK170+BK197+BK198+BK203+BK204+BK219+BK220+BK241+BK242+BK246</f>
        <v>0</v>
      </c>
    </row>
    <row r="145" s="12" customFormat="1" ht="25.92" customHeight="1">
      <c r="A145" s="12"/>
      <c r="B145" s="214"/>
      <c r="C145" s="215"/>
      <c r="D145" s="216" t="s">
        <v>75</v>
      </c>
      <c r="E145" s="217" t="s">
        <v>2090</v>
      </c>
      <c r="F145" s="217" t="s">
        <v>3744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v>0</v>
      </c>
      <c r="Q145" s="222"/>
      <c r="R145" s="223">
        <v>0</v>
      </c>
      <c r="S145" s="222"/>
      <c r="T145" s="224"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83</v>
      </c>
      <c r="AT145" s="226" t="s">
        <v>75</v>
      </c>
      <c r="AU145" s="226" t="s">
        <v>76</v>
      </c>
      <c r="AY145" s="225" t="s">
        <v>274</v>
      </c>
      <c r="BK145" s="227">
        <v>0</v>
      </c>
    </row>
    <row r="146" s="12" customFormat="1" ht="25.92" customHeight="1">
      <c r="A146" s="12"/>
      <c r="B146" s="214"/>
      <c r="C146" s="215"/>
      <c r="D146" s="216" t="s">
        <v>75</v>
      </c>
      <c r="E146" s="217" t="s">
        <v>2071</v>
      </c>
      <c r="F146" s="217" t="s">
        <v>3745</v>
      </c>
      <c r="G146" s="215"/>
      <c r="H146" s="215"/>
      <c r="I146" s="218"/>
      <c r="J146" s="219">
        <f>BK146</f>
        <v>0</v>
      </c>
      <c r="K146" s="215"/>
      <c r="L146" s="220"/>
      <c r="M146" s="221"/>
      <c r="N146" s="222"/>
      <c r="O146" s="222"/>
      <c r="P146" s="223">
        <f>P147+SUM(P148:P160)+P163</f>
        <v>0</v>
      </c>
      <c r="Q146" s="222"/>
      <c r="R146" s="223">
        <f>R147+SUM(R148:R160)+R163</f>
        <v>0</v>
      </c>
      <c r="S146" s="222"/>
      <c r="T146" s="224">
        <f>T147+SUM(T148:T160)+T163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83</v>
      </c>
      <c r="AT146" s="226" t="s">
        <v>75</v>
      </c>
      <c r="AU146" s="226" t="s">
        <v>76</v>
      </c>
      <c r="AY146" s="225" t="s">
        <v>274</v>
      </c>
      <c r="BK146" s="227">
        <f>BK147+SUM(BK148:BK160)+BK163</f>
        <v>0</v>
      </c>
    </row>
    <row r="147" s="2" customFormat="1" ht="66.75" customHeight="1">
      <c r="A147" s="39"/>
      <c r="B147" s="40"/>
      <c r="C147" s="230" t="s">
        <v>83</v>
      </c>
      <c r="D147" s="230" t="s">
        <v>276</v>
      </c>
      <c r="E147" s="231" t="s">
        <v>3746</v>
      </c>
      <c r="F147" s="232" t="s">
        <v>3747</v>
      </c>
      <c r="G147" s="233" t="s">
        <v>2064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85</v>
      </c>
    </row>
    <row r="148" s="2" customFormat="1" ht="24.15" customHeight="1">
      <c r="A148" s="39"/>
      <c r="B148" s="40"/>
      <c r="C148" s="230" t="s">
        <v>85</v>
      </c>
      <c r="D148" s="230" t="s">
        <v>276</v>
      </c>
      <c r="E148" s="231" t="s">
        <v>3748</v>
      </c>
      <c r="F148" s="232" t="s">
        <v>3749</v>
      </c>
      <c r="G148" s="233" t="s">
        <v>2064</v>
      </c>
      <c r="H148" s="234">
        <v>4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83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281</v>
      </c>
    </row>
    <row r="149" s="2" customFormat="1" ht="24.15" customHeight="1">
      <c r="A149" s="39"/>
      <c r="B149" s="40"/>
      <c r="C149" s="230" t="s">
        <v>106</v>
      </c>
      <c r="D149" s="230" t="s">
        <v>276</v>
      </c>
      <c r="E149" s="231" t="s">
        <v>3750</v>
      </c>
      <c r="F149" s="232" t="s">
        <v>3751</v>
      </c>
      <c r="G149" s="233" t="s">
        <v>2064</v>
      </c>
      <c r="H149" s="234">
        <v>3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83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321</v>
      </c>
    </row>
    <row r="150" s="2" customFormat="1" ht="44.25" customHeight="1">
      <c r="A150" s="39"/>
      <c r="B150" s="40"/>
      <c r="C150" s="230" t="s">
        <v>281</v>
      </c>
      <c r="D150" s="230" t="s">
        <v>276</v>
      </c>
      <c r="E150" s="231" t="s">
        <v>3752</v>
      </c>
      <c r="F150" s="232" t="s">
        <v>3753</v>
      </c>
      <c r="G150" s="233" t="s">
        <v>2064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281</v>
      </c>
      <c r="AT150" s="241" t="s">
        <v>276</v>
      </c>
      <c r="AU150" s="241" t="s">
        <v>83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281</v>
      </c>
      <c r="BM150" s="241" t="s">
        <v>333</v>
      </c>
    </row>
    <row r="151" s="2" customFormat="1" ht="49.05" customHeight="1">
      <c r="A151" s="39"/>
      <c r="B151" s="40"/>
      <c r="C151" s="230" t="s">
        <v>316</v>
      </c>
      <c r="D151" s="230" t="s">
        <v>276</v>
      </c>
      <c r="E151" s="231" t="s">
        <v>3754</v>
      </c>
      <c r="F151" s="232" t="s">
        <v>3755</v>
      </c>
      <c r="G151" s="233" t="s">
        <v>2064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281</v>
      </c>
      <c r="AT151" s="241" t="s">
        <v>276</v>
      </c>
      <c r="AU151" s="241" t="s">
        <v>83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281</v>
      </c>
      <c r="BM151" s="241" t="s">
        <v>344</v>
      </c>
    </row>
    <row r="152" s="2" customFormat="1" ht="44.25" customHeight="1">
      <c r="A152" s="39"/>
      <c r="B152" s="40"/>
      <c r="C152" s="230" t="s">
        <v>321</v>
      </c>
      <c r="D152" s="230" t="s">
        <v>276</v>
      </c>
      <c r="E152" s="231" t="s">
        <v>3756</v>
      </c>
      <c r="F152" s="232" t="s">
        <v>3757</v>
      </c>
      <c r="G152" s="233" t="s">
        <v>2064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83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361</v>
      </c>
    </row>
    <row r="153" s="2" customFormat="1" ht="33" customHeight="1">
      <c r="A153" s="39"/>
      <c r="B153" s="40"/>
      <c r="C153" s="230" t="s">
        <v>327</v>
      </c>
      <c r="D153" s="230" t="s">
        <v>276</v>
      </c>
      <c r="E153" s="231" t="s">
        <v>3758</v>
      </c>
      <c r="F153" s="232" t="s">
        <v>3759</v>
      </c>
      <c r="G153" s="233" t="s">
        <v>2064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83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369</v>
      </c>
    </row>
    <row r="154" s="2" customFormat="1" ht="24.15" customHeight="1">
      <c r="A154" s="39"/>
      <c r="B154" s="40"/>
      <c r="C154" s="230" t="s">
        <v>333</v>
      </c>
      <c r="D154" s="230" t="s">
        <v>276</v>
      </c>
      <c r="E154" s="231" t="s">
        <v>3760</v>
      </c>
      <c r="F154" s="232" t="s">
        <v>3761</v>
      </c>
      <c r="G154" s="233" t="s">
        <v>2064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281</v>
      </c>
      <c r="AT154" s="241" t="s">
        <v>276</v>
      </c>
      <c r="AU154" s="241" t="s">
        <v>83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281</v>
      </c>
      <c r="BM154" s="241" t="s">
        <v>379</v>
      </c>
    </row>
    <row r="155" s="2" customFormat="1" ht="24.15" customHeight="1">
      <c r="A155" s="39"/>
      <c r="B155" s="40"/>
      <c r="C155" s="230" t="s">
        <v>338</v>
      </c>
      <c r="D155" s="230" t="s">
        <v>276</v>
      </c>
      <c r="E155" s="231" t="s">
        <v>3762</v>
      </c>
      <c r="F155" s="232" t="s">
        <v>3763</v>
      </c>
      <c r="G155" s="233" t="s">
        <v>2064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281</v>
      </c>
      <c r="AT155" s="241" t="s">
        <v>276</v>
      </c>
      <c r="AU155" s="241" t="s">
        <v>83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281</v>
      </c>
      <c r="BM155" s="241" t="s">
        <v>390</v>
      </c>
    </row>
    <row r="156" s="2" customFormat="1" ht="24.15" customHeight="1">
      <c r="A156" s="39"/>
      <c r="B156" s="40"/>
      <c r="C156" s="230" t="s">
        <v>344</v>
      </c>
      <c r="D156" s="230" t="s">
        <v>276</v>
      </c>
      <c r="E156" s="231" t="s">
        <v>3764</v>
      </c>
      <c r="F156" s="232" t="s">
        <v>3765</v>
      </c>
      <c r="G156" s="233" t="s">
        <v>2064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83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401</v>
      </c>
    </row>
    <row r="157" s="2" customFormat="1" ht="24.15" customHeight="1">
      <c r="A157" s="39"/>
      <c r="B157" s="40"/>
      <c r="C157" s="230" t="s">
        <v>348</v>
      </c>
      <c r="D157" s="230" t="s">
        <v>276</v>
      </c>
      <c r="E157" s="231" t="s">
        <v>3766</v>
      </c>
      <c r="F157" s="232" t="s">
        <v>3767</v>
      </c>
      <c r="G157" s="233" t="s">
        <v>2064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83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419</v>
      </c>
    </row>
    <row r="158" s="2" customFormat="1" ht="24.15" customHeight="1">
      <c r="A158" s="39"/>
      <c r="B158" s="40"/>
      <c r="C158" s="230" t="s">
        <v>361</v>
      </c>
      <c r="D158" s="230" t="s">
        <v>276</v>
      </c>
      <c r="E158" s="231" t="s">
        <v>3768</v>
      </c>
      <c r="F158" s="232" t="s">
        <v>3769</v>
      </c>
      <c r="G158" s="233" t="s">
        <v>2064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83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281</v>
      </c>
      <c r="BM158" s="241" t="s">
        <v>435</v>
      </c>
    </row>
    <row r="159" s="12" customFormat="1" ht="22.8" customHeight="1">
      <c r="A159" s="12"/>
      <c r="B159" s="214"/>
      <c r="C159" s="215"/>
      <c r="D159" s="216" t="s">
        <v>75</v>
      </c>
      <c r="E159" s="228" t="s">
        <v>2094</v>
      </c>
      <c r="F159" s="228" t="s">
        <v>3770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v>0</v>
      </c>
      <c r="Q159" s="222"/>
      <c r="R159" s="223">
        <v>0</v>
      </c>
      <c r="S159" s="222"/>
      <c r="T159" s="224"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83</v>
      </c>
      <c r="AT159" s="226" t="s">
        <v>75</v>
      </c>
      <c r="AU159" s="226" t="s">
        <v>83</v>
      </c>
      <c r="AY159" s="225" t="s">
        <v>274</v>
      </c>
      <c r="BK159" s="227">
        <v>0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2075</v>
      </c>
      <c r="F160" s="228" t="s">
        <v>3771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SUM(P161:P162)</f>
        <v>0</v>
      </c>
      <c r="Q160" s="222"/>
      <c r="R160" s="223">
        <f>SUM(R161:R162)</f>
        <v>0</v>
      </c>
      <c r="S160" s="222"/>
      <c r="T160" s="224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83</v>
      </c>
      <c r="AT160" s="226" t="s">
        <v>75</v>
      </c>
      <c r="AU160" s="226" t="s">
        <v>83</v>
      </c>
      <c r="AY160" s="225" t="s">
        <v>274</v>
      </c>
      <c r="BK160" s="227">
        <f>SUM(BK161:BK162)</f>
        <v>0</v>
      </c>
    </row>
    <row r="161" s="2" customFormat="1" ht="16.5" customHeight="1">
      <c r="A161" s="39"/>
      <c r="B161" s="40"/>
      <c r="C161" s="230" t="s">
        <v>365</v>
      </c>
      <c r="D161" s="230" t="s">
        <v>276</v>
      </c>
      <c r="E161" s="231" t="s">
        <v>3772</v>
      </c>
      <c r="F161" s="232" t="s">
        <v>3773</v>
      </c>
      <c r="G161" s="233" t="s">
        <v>398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281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281</v>
      </c>
      <c r="BM161" s="241" t="s">
        <v>463</v>
      </c>
    </row>
    <row r="162" s="2" customFormat="1" ht="16.5" customHeight="1">
      <c r="A162" s="39"/>
      <c r="B162" s="40"/>
      <c r="C162" s="230" t="s">
        <v>369</v>
      </c>
      <c r="D162" s="230" t="s">
        <v>276</v>
      </c>
      <c r="E162" s="231" t="s">
        <v>3774</v>
      </c>
      <c r="F162" s="232" t="s">
        <v>3775</v>
      </c>
      <c r="G162" s="233" t="s">
        <v>398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477</v>
      </c>
    </row>
    <row r="163" s="12" customFormat="1" ht="22.8" customHeight="1">
      <c r="A163" s="12"/>
      <c r="B163" s="214"/>
      <c r="C163" s="215"/>
      <c r="D163" s="216" t="s">
        <v>75</v>
      </c>
      <c r="E163" s="228" t="s">
        <v>2097</v>
      </c>
      <c r="F163" s="228" t="s">
        <v>3776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83</v>
      </c>
      <c r="AT163" s="226" t="s">
        <v>75</v>
      </c>
      <c r="AU163" s="226" t="s">
        <v>83</v>
      </c>
      <c r="AY163" s="225" t="s">
        <v>274</v>
      </c>
      <c r="BK163" s="227">
        <f>SUM(BK164:BK168)</f>
        <v>0</v>
      </c>
    </row>
    <row r="164" s="2" customFormat="1" ht="21.75" customHeight="1">
      <c r="A164" s="39"/>
      <c r="B164" s="40"/>
      <c r="C164" s="230" t="s">
        <v>8</v>
      </c>
      <c r="D164" s="230" t="s">
        <v>276</v>
      </c>
      <c r="E164" s="231" t="s">
        <v>3777</v>
      </c>
      <c r="F164" s="232" t="s">
        <v>3778</v>
      </c>
      <c r="G164" s="233" t="s">
        <v>398</v>
      </c>
      <c r="H164" s="234">
        <v>15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281</v>
      </c>
      <c r="AT164" s="241" t="s">
        <v>276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281</v>
      </c>
      <c r="BM164" s="241" t="s">
        <v>487</v>
      </c>
    </row>
    <row r="165" s="2" customFormat="1" ht="24.15" customHeight="1">
      <c r="A165" s="39"/>
      <c r="B165" s="40"/>
      <c r="C165" s="230" t="s">
        <v>379</v>
      </c>
      <c r="D165" s="230" t="s">
        <v>276</v>
      </c>
      <c r="E165" s="231" t="s">
        <v>3779</v>
      </c>
      <c r="F165" s="232" t="s">
        <v>3780</v>
      </c>
      <c r="G165" s="233" t="s">
        <v>398</v>
      </c>
      <c r="H165" s="234">
        <v>45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281</v>
      </c>
      <c r="AT165" s="241" t="s">
        <v>276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281</v>
      </c>
      <c r="BM165" s="241" t="s">
        <v>510</v>
      </c>
    </row>
    <row r="166" s="2" customFormat="1" ht="24.15" customHeight="1">
      <c r="A166" s="39"/>
      <c r="B166" s="40"/>
      <c r="C166" s="230" t="s">
        <v>384</v>
      </c>
      <c r="D166" s="230" t="s">
        <v>276</v>
      </c>
      <c r="E166" s="231" t="s">
        <v>3781</v>
      </c>
      <c r="F166" s="232" t="s">
        <v>3782</v>
      </c>
      <c r="G166" s="233" t="s">
        <v>279</v>
      </c>
      <c r="H166" s="234">
        <v>41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281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281</v>
      </c>
      <c r="BM166" s="241" t="s">
        <v>546</v>
      </c>
    </row>
    <row r="167" s="2" customFormat="1" ht="21.75" customHeight="1">
      <c r="A167" s="39"/>
      <c r="B167" s="40"/>
      <c r="C167" s="230" t="s">
        <v>390</v>
      </c>
      <c r="D167" s="230" t="s">
        <v>276</v>
      </c>
      <c r="E167" s="231" t="s">
        <v>3783</v>
      </c>
      <c r="F167" s="232" t="s">
        <v>3784</v>
      </c>
      <c r="G167" s="233" t="s">
        <v>279</v>
      </c>
      <c r="H167" s="234">
        <v>3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583</v>
      </c>
    </row>
    <row r="168" s="2" customFormat="1" ht="16.5" customHeight="1">
      <c r="A168" s="39"/>
      <c r="B168" s="40"/>
      <c r="C168" s="230" t="s">
        <v>395</v>
      </c>
      <c r="D168" s="230" t="s">
        <v>276</v>
      </c>
      <c r="E168" s="231" t="s">
        <v>3785</v>
      </c>
      <c r="F168" s="232" t="s">
        <v>3786</v>
      </c>
      <c r="G168" s="233" t="s">
        <v>1541</v>
      </c>
      <c r="H168" s="234">
        <v>4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281</v>
      </c>
      <c r="AT168" s="241" t="s">
        <v>276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281</v>
      </c>
      <c r="BM168" s="241" t="s">
        <v>593</v>
      </c>
    </row>
    <row r="169" s="12" customFormat="1" ht="25.92" customHeight="1">
      <c r="A169" s="12"/>
      <c r="B169" s="214"/>
      <c r="C169" s="215"/>
      <c r="D169" s="216" t="s">
        <v>75</v>
      </c>
      <c r="E169" s="217" t="s">
        <v>3787</v>
      </c>
      <c r="F169" s="217" t="s">
        <v>3788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v>0</v>
      </c>
      <c r="Q169" s="222"/>
      <c r="R169" s="223">
        <v>0</v>
      </c>
      <c r="S169" s="222"/>
      <c r="T169" s="224"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83</v>
      </c>
      <c r="AT169" s="226" t="s">
        <v>75</v>
      </c>
      <c r="AU169" s="226" t="s">
        <v>76</v>
      </c>
      <c r="AY169" s="225" t="s">
        <v>274</v>
      </c>
      <c r="BK169" s="227">
        <v>0</v>
      </c>
    </row>
    <row r="170" s="12" customFormat="1" ht="25.92" customHeight="1">
      <c r="A170" s="12"/>
      <c r="B170" s="214"/>
      <c r="C170" s="215"/>
      <c r="D170" s="216" t="s">
        <v>75</v>
      </c>
      <c r="E170" s="217" t="s">
        <v>2079</v>
      </c>
      <c r="F170" s="217" t="s">
        <v>3789</v>
      </c>
      <c r="G170" s="215"/>
      <c r="H170" s="215"/>
      <c r="I170" s="218"/>
      <c r="J170" s="219">
        <f>BK170</f>
        <v>0</v>
      </c>
      <c r="K170" s="215"/>
      <c r="L170" s="220"/>
      <c r="M170" s="221"/>
      <c r="N170" s="222"/>
      <c r="O170" s="222"/>
      <c r="P170" s="223">
        <f>P171+SUM(P172:P184)+P188+P189</f>
        <v>0</v>
      </c>
      <c r="Q170" s="222"/>
      <c r="R170" s="223">
        <f>R171+SUM(R172:R184)+R188+R189</f>
        <v>0</v>
      </c>
      <c r="S170" s="222"/>
      <c r="T170" s="224">
        <f>T171+SUM(T172:T184)+T188+T189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83</v>
      </c>
      <c r="AT170" s="226" t="s">
        <v>75</v>
      </c>
      <c r="AU170" s="226" t="s">
        <v>76</v>
      </c>
      <c r="AY170" s="225" t="s">
        <v>274</v>
      </c>
      <c r="BK170" s="227">
        <f>BK171+SUM(BK172:BK184)+BK188+BK189</f>
        <v>0</v>
      </c>
    </row>
    <row r="171" s="2" customFormat="1" ht="66.75" customHeight="1">
      <c r="A171" s="39"/>
      <c r="B171" s="40"/>
      <c r="C171" s="230" t="s">
        <v>401</v>
      </c>
      <c r="D171" s="230" t="s">
        <v>276</v>
      </c>
      <c r="E171" s="231" t="s">
        <v>3790</v>
      </c>
      <c r="F171" s="232" t="s">
        <v>3791</v>
      </c>
      <c r="G171" s="233" t="s">
        <v>2064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83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601</v>
      </c>
    </row>
    <row r="172" s="2" customFormat="1" ht="24.15" customHeight="1">
      <c r="A172" s="39"/>
      <c r="B172" s="40"/>
      <c r="C172" s="230" t="s">
        <v>7</v>
      </c>
      <c r="D172" s="230" t="s">
        <v>276</v>
      </c>
      <c r="E172" s="231" t="s">
        <v>3792</v>
      </c>
      <c r="F172" s="232" t="s">
        <v>3793</v>
      </c>
      <c r="G172" s="233" t="s">
        <v>2064</v>
      </c>
      <c r="H172" s="234">
        <v>4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281</v>
      </c>
      <c r="AT172" s="241" t="s">
        <v>276</v>
      </c>
      <c r="AU172" s="241" t="s">
        <v>83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281</v>
      </c>
      <c r="BM172" s="241" t="s">
        <v>612</v>
      </c>
    </row>
    <row r="173" s="2" customFormat="1" ht="21.75" customHeight="1">
      <c r="A173" s="39"/>
      <c r="B173" s="40"/>
      <c r="C173" s="230" t="s">
        <v>419</v>
      </c>
      <c r="D173" s="230" t="s">
        <v>276</v>
      </c>
      <c r="E173" s="231" t="s">
        <v>3794</v>
      </c>
      <c r="F173" s="232" t="s">
        <v>3795</v>
      </c>
      <c r="G173" s="233" t="s">
        <v>2064</v>
      </c>
      <c r="H173" s="234">
        <v>2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83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622</v>
      </c>
    </row>
    <row r="174" s="2" customFormat="1" ht="33" customHeight="1">
      <c r="A174" s="39"/>
      <c r="B174" s="40"/>
      <c r="C174" s="230" t="s">
        <v>427</v>
      </c>
      <c r="D174" s="230" t="s">
        <v>276</v>
      </c>
      <c r="E174" s="231" t="s">
        <v>3796</v>
      </c>
      <c r="F174" s="232" t="s">
        <v>3797</v>
      </c>
      <c r="G174" s="233" t="s">
        <v>2064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281</v>
      </c>
      <c r="AT174" s="241" t="s">
        <v>276</v>
      </c>
      <c r="AU174" s="241" t="s">
        <v>83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632</v>
      </c>
    </row>
    <row r="175" s="2" customFormat="1" ht="33" customHeight="1">
      <c r="A175" s="39"/>
      <c r="B175" s="40"/>
      <c r="C175" s="230" t="s">
        <v>435</v>
      </c>
      <c r="D175" s="230" t="s">
        <v>276</v>
      </c>
      <c r="E175" s="231" t="s">
        <v>3798</v>
      </c>
      <c r="F175" s="232" t="s">
        <v>3799</v>
      </c>
      <c r="G175" s="233" t="s">
        <v>2064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83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643</v>
      </c>
    </row>
    <row r="176" s="2" customFormat="1" ht="24.15" customHeight="1">
      <c r="A176" s="39"/>
      <c r="B176" s="40"/>
      <c r="C176" s="230" t="s">
        <v>439</v>
      </c>
      <c r="D176" s="230" t="s">
        <v>276</v>
      </c>
      <c r="E176" s="231" t="s">
        <v>3800</v>
      </c>
      <c r="F176" s="232" t="s">
        <v>3801</v>
      </c>
      <c r="G176" s="233" t="s">
        <v>2064</v>
      </c>
      <c r="H176" s="234">
        <v>3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83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281</v>
      </c>
      <c r="BM176" s="241" t="s">
        <v>654</v>
      </c>
    </row>
    <row r="177" s="2" customFormat="1" ht="24.15" customHeight="1">
      <c r="A177" s="39"/>
      <c r="B177" s="40"/>
      <c r="C177" s="230" t="s">
        <v>463</v>
      </c>
      <c r="D177" s="230" t="s">
        <v>276</v>
      </c>
      <c r="E177" s="231" t="s">
        <v>3802</v>
      </c>
      <c r="F177" s="232" t="s">
        <v>3803</v>
      </c>
      <c r="G177" s="233" t="s">
        <v>2064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281</v>
      </c>
      <c r="AT177" s="241" t="s">
        <v>276</v>
      </c>
      <c r="AU177" s="241" t="s">
        <v>83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281</v>
      </c>
      <c r="BM177" s="241" t="s">
        <v>664</v>
      </c>
    </row>
    <row r="178" s="2" customFormat="1" ht="24.15" customHeight="1">
      <c r="A178" s="39"/>
      <c r="B178" s="40"/>
      <c r="C178" s="230" t="s">
        <v>468</v>
      </c>
      <c r="D178" s="230" t="s">
        <v>276</v>
      </c>
      <c r="E178" s="231" t="s">
        <v>3760</v>
      </c>
      <c r="F178" s="232" t="s">
        <v>3761</v>
      </c>
      <c r="G178" s="233" t="s">
        <v>2064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281</v>
      </c>
      <c r="AT178" s="241" t="s">
        <v>276</v>
      </c>
      <c r="AU178" s="241" t="s">
        <v>83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281</v>
      </c>
      <c r="BM178" s="241" t="s">
        <v>674</v>
      </c>
    </row>
    <row r="179" s="2" customFormat="1" ht="24.15" customHeight="1">
      <c r="A179" s="39"/>
      <c r="B179" s="40"/>
      <c r="C179" s="230" t="s">
        <v>477</v>
      </c>
      <c r="D179" s="230" t="s">
        <v>276</v>
      </c>
      <c r="E179" s="231" t="s">
        <v>3804</v>
      </c>
      <c r="F179" s="232" t="s">
        <v>3805</v>
      </c>
      <c r="G179" s="233" t="s">
        <v>2064</v>
      </c>
      <c r="H179" s="234">
        <v>2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83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685</v>
      </c>
    </row>
    <row r="180" s="2" customFormat="1" ht="24.15" customHeight="1">
      <c r="A180" s="39"/>
      <c r="B180" s="40"/>
      <c r="C180" s="230" t="s">
        <v>481</v>
      </c>
      <c r="D180" s="230" t="s">
        <v>276</v>
      </c>
      <c r="E180" s="231" t="s">
        <v>3806</v>
      </c>
      <c r="F180" s="232" t="s">
        <v>3807</v>
      </c>
      <c r="G180" s="233" t="s">
        <v>2064</v>
      </c>
      <c r="H180" s="234">
        <v>4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281</v>
      </c>
      <c r="AT180" s="241" t="s">
        <v>276</v>
      </c>
      <c r="AU180" s="241" t="s">
        <v>83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281</v>
      </c>
      <c r="BM180" s="241" t="s">
        <v>698</v>
      </c>
    </row>
    <row r="181" s="2" customFormat="1" ht="24.15" customHeight="1">
      <c r="A181" s="39"/>
      <c r="B181" s="40"/>
      <c r="C181" s="230" t="s">
        <v>487</v>
      </c>
      <c r="D181" s="230" t="s">
        <v>276</v>
      </c>
      <c r="E181" s="231" t="s">
        <v>3808</v>
      </c>
      <c r="F181" s="232" t="s">
        <v>3809</v>
      </c>
      <c r="G181" s="233" t="s">
        <v>2064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281</v>
      </c>
      <c r="AT181" s="241" t="s">
        <v>276</v>
      </c>
      <c r="AU181" s="241" t="s">
        <v>83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281</v>
      </c>
      <c r="BM181" s="241" t="s">
        <v>400</v>
      </c>
    </row>
    <row r="182" s="2" customFormat="1" ht="24.15" customHeight="1">
      <c r="A182" s="39"/>
      <c r="B182" s="40"/>
      <c r="C182" s="230" t="s">
        <v>494</v>
      </c>
      <c r="D182" s="230" t="s">
        <v>276</v>
      </c>
      <c r="E182" s="231" t="s">
        <v>3810</v>
      </c>
      <c r="F182" s="232" t="s">
        <v>3811</v>
      </c>
      <c r="G182" s="233" t="s">
        <v>2064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281</v>
      </c>
      <c r="AT182" s="241" t="s">
        <v>276</v>
      </c>
      <c r="AU182" s="241" t="s">
        <v>83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281</v>
      </c>
      <c r="BM182" s="241" t="s">
        <v>753</v>
      </c>
    </row>
    <row r="183" s="12" customFormat="1" ht="22.8" customHeight="1">
      <c r="A183" s="12"/>
      <c r="B183" s="214"/>
      <c r="C183" s="215"/>
      <c r="D183" s="216" t="s">
        <v>75</v>
      </c>
      <c r="E183" s="228" t="s">
        <v>2082</v>
      </c>
      <c r="F183" s="228" t="s">
        <v>3812</v>
      </c>
      <c r="G183" s="215"/>
      <c r="H183" s="215"/>
      <c r="I183" s="218"/>
      <c r="J183" s="229">
        <f>BK183</f>
        <v>0</v>
      </c>
      <c r="K183" s="215"/>
      <c r="L183" s="220"/>
      <c r="M183" s="221"/>
      <c r="N183" s="222"/>
      <c r="O183" s="222"/>
      <c r="P183" s="223">
        <v>0</v>
      </c>
      <c r="Q183" s="222"/>
      <c r="R183" s="223">
        <v>0</v>
      </c>
      <c r="S183" s="222"/>
      <c r="T183" s="224"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83</v>
      </c>
      <c r="AT183" s="226" t="s">
        <v>75</v>
      </c>
      <c r="AU183" s="226" t="s">
        <v>83</v>
      </c>
      <c r="AY183" s="225" t="s">
        <v>274</v>
      </c>
      <c r="BK183" s="227">
        <v>0</v>
      </c>
    </row>
    <row r="184" s="12" customFormat="1" ht="22.8" customHeight="1">
      <c r="A184" s="12"/>
      <c r="B184" s="214"/>
      <c r="C184" s="215"/>
      <c r="D184" s="216" t="s">
        <v>75</v>
      </c>
      <c r="E184" s="228" t="s">
        <v>2101</v>
      </c>
      <c r="F184" s="228" t="s">
        <v>3813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SUM(P185:P187)</f>
        <v>0</v>
      </c>
      <c r="Q184" s="222"/>
      <c r="R184" s="223">
        <f>SUM(R185:R187)</f>
        <v>0</v>
      </c>
      <c r="S184" s="222"/>
      <c r="T184" s="224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83</v>
      </c>
      <c r="AT184" s="226" t="s">
        <v>75</v>
      </c>
      <c r="AU184" s="226" t="s">
        <v>83</v>
      </c>
      <c r="AY184" s="225" t="s">
        <v>274</v>
      </c>
      <c r="BK184" s="227">
        <f>SUM(BK185:BK187)</f>
        <v>0</v>
      </c>
    </row>
    <row r="185" s="2" customFormat="1" ht="16.5" customHeight="1">
      <c r="A185" s="39"/>
      <c r="B185" s="40"/>
      <c r="C185" s="230" t="s">
        <v>510</v>
      </c>
      <c r="D185" s="230" t="s">
        <v>276</v>
      </c>
      <c r="E185" s="231" t="s">
        <v>3814</v>
      </c>
      <c r="F185" s="232" t="s">
        <v>3815</v>
      </c>
      <c r="G185" s="233" t="s">
        <v>398</v>
      </c>
      <c r="H185" s="234">
        <v>5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281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777</v>
      </c>
    </row>
    <row r="186" s="2" customFormat="1" ht="16.5" customHeight="1">
      <c r="A186" s="39"/>
      <c r="B186" s="40"/>
      <c r="C186" s="230" t="s">
        <v>518</v>
      </c>
      <c r="D186" s="230" t="s">
        <v>276</v>
      </c>
      <c r="E186" s="231" t="s">
        <v>3816</v>
      </c>
      <c r="F186" s="232" t="s">
        <v>3817</v>
      </c>
      <c r="G186" s="233" t="s">
        <v>398</v>
      </c>
      <c r="H186" s="234">
        <v>2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281</v>
      </c>
      <c r="AT186" s="241" t="s">
        <v>276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281</v>
      </c>
      <c r="BM186" s="241" t="s">
        <v>806</v>
      </c>
    </row>
    <row r="187" s="2" customFormat="1" ht="16.5" customHeight="1">
      <c r="A187" s="39"/>
      <c r="B187" s="40"/>
      <c r="C187" s="230" t="s">
        <v>546</v>
      </c>
      <c r="D187" s="230" t="s">
        <v>276</v>
      </c>
      <c r="E187" s="231" t="s">
        <v>3818</v>
      </c>
      <c r="F187" s="232" t="s">
        <v>3819</v>
      </c>
      <c r="G187" s="233" t="s">
        <v>398</v>
      </c>
      <c r="H187" s="234">
        <v>2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281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281</v>
      </c>
      <c r="BM187" s="241" t="s">
        <v>819</v>
      </c>
    </row>
    <row r="188" s="12" customFormat="1" ht="22.8" customHeight="1">
      <c r="A188" s="12"/>
      <c r="B188" s="214"/>
      <c r="C188" s="215"/>
      <c r="D188" s="216" t="s">
        <v>75</v>
      </c>
      <c r="E188" s="228" t="s">
        <v>2094</v>
      </c>
      <c r="F188" s="228" t="s">
        <v>3770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v>0</v>
      </c>
      <c r="Q188" s="222"/>
      <c r="R188" s="223">
        <v>0</v>
      </c>
      <c r="S188" s="222"/>
      <c r="T188" s="224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83</v>
      </c>
      <c r="AT188" s="226" t="s">
        <v>75</v>
      </c>
      <c r="AU188" s="226" t="s">
        <v>83</v>
      </c>
      <c r="AY188" s="225" t="s">
        <v>274</v>
      </c>
      <c r="BK188" s="227">
        <v>0</v>
      </c>
    </row>
    <row r="189" s="12" customFormat="1" ht="22.8" customHeight="1">
      <c r="A189" s="12"/>
      <c r="B189" s="214"/>
      <c r="C189" s="215"/>
      <c r="D189" s="216" t="s">
        <v>75</v>
      </c>
      <c r="E189" s="228" t="s">
        <v>2075</v>
      </c>
      <c r="F189" s="228" t="s">
        <v>3771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SUM(P190:P196)</f>
        <v>0</v>
      </c>
      <c r="Q189" s="222"/>
      <c r="R189" s="223">
        <f>SUM(R190:R196)</f>
        <v>0</v>
      </c>
      <c r="S189" s="222"/>
      <c r="T189" s="224">
        <f>SUM(T190:T196)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83</v>
      </c>
      <c r="AT189" s="226" t="s">
        <v>75</v>
      </c>
      <c r="AU189" s="226" t="s">
        <v>83</v>
      </c>
      <c r="AY189" s="225" t="s">
        <v>274</v>
      </c>
      <c r="BK189" s="227">
        <f>SUM(BK190:BK196)</f>
        <v>0</v>
      </c>
    </row>
    <row r="190" s="2" customFormat="1" ht="24.15" customHeight="1">
      <c r="A190" s="39"/>
      <c r="B190" s="40"/>
      <c r="C190" s="230" t="s">
        <v>556</v>
      </c>
      <c r="D190" s="230" t="s">
        <v>276</v>
      </c>
      <c r="E190" s="231" t="s">
        <v>3820</v>
      </c>
      <c r="F190" s="232" t="s">
        <v>3821</v>
      </c>
      <c r="G190" s="233" t="s">
        <v>398</v>
      </c>
      <c r="H190" s="234">
        <v>50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281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281</v>
      </c>
      <c r="BM190" s="241" t="s">
        <v>846</v>
      </c>
    </row>
    <row r="191" s="2" customFormat="1" ht="16.5" customHeight="1">
      <c r="A191" s="39"/>
      <c r="B191" s="40"/>
      <c r="C191" s="230" t="s">
        <v>583</v>
      </c>
      <c r="D191" s="230" t="s">
        <v>276</v>
      </c>
      <c r="E191" s="231" t="s">
        <v>3822</v>
      </c>
      <c r="F191" s="232" t="s">
        <v>3823</v>
      </c>
      <c r="G191" s="233" t="s">
        <v>398</v>
      </c>
      <c r="H191" s="234">
        <v>8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281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281</v>
      </c>
      <c r="BM191" s="241" t="s">
        <v>854</v>
      </c>
    </row>
    <row r="192" s="2" customFormat="1" ht="24.15" customHeight="1">
      <c r="A192" s="39"/>
      <c r="B192" s="40"/>
      <c r="C192" s="230" t="s">
        <v>588</v>
      </c>
      <c r="D192" s="230" t="s">
        <v>276</v>
      </c>
      <c r="E192" s="231" t="s">
        <v>3824</v>
      </c>
      <c r="F192" s="232" t="s">
        <v>3825</v>
      </c>
      <c r="G192" s="233" t="s">
        <v>398</v>
      </c>
      <c r="H192" s="234">
        <v>3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281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281</v>
      </c>
      <c r="BM192" s="241" t="s">
        <v>862</v>
      </c>
    </row>
    <row r="193" s="2" customFormat="1" ht="24.15" customHeight="1">
      <c r="A193" s="39"/>
      <c r="B193" s="40"/>
      <c r="C193" s="230" t="s">
        <v>593</v>
      </c>
      <c r="D193" s="230" t="s">
        <v>276</v>
      </c>
      <c r="E193" s="231" t="s">
        <v>3826</v>
      </c>
      <c r="F193" s="232" t="s">
        <v>3827</v>
      </c>
      <c r="G193" s="233" t="s">
        <v>279</v>
      </c>
      <c r="H193" s="234">
        <v>16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870</v>
      </c>
    </row>
    <row r="194" s="2" customFormat="1" ht="16.5" customHeight="1">
      <c r="A194" s="39"/>
      <c r="B194" s="40"/>
      <c r="C194" s="230" t="s">
        <v>597</v>
      </c>
      <c r="D194" s="230" t="s">
        <v>276</v>
      </c>
      <c r="E194" s="231" t="s">
        <v>3828</v>
      </c>
      <c r="F194" s="232" t="s">
        <v>3829</v>
      </c>
      <c r="G194" s="233" t="s">
        <v>279</v>
      </c>
      <c r="H194" s="234">
        <v>9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281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281</v>
      </c>
      <c r="BM194" s="241" t="s">
        <v>880</v>
      </c>
    </row>
    <row r="195" s="2" customFormat="1" ht="21.75" customHeight="1">
      <c r="A195" s="39"/>
      <c r="B195" s="40"/>
      <c r="C195" s="230" t="s">
        <v>601</v>
      </c>
      <c r="D195" s="230" t="s">
        <v>276</v>
      </c>
      <c r="E195" s="231" t="s">
        <v>3830</v>
      </c>
      <c r="F195" s="232" t="s">
        <v>3831</v>
      </c>
      <c r="G195" s="233" t="s">
        <v>279</v>
      </c>
      <c r="H195" s="234">
        <v>1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281</v>
      </c>
      <c r="AT195" s="241" t="s">
        <v>276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281</v>
      </c>
      <c r="BM195" s="241" t="s">
        <v>888</v>
      </c>
    </row>
    <row r="196" s="2" customFormat="1" ht="16.5" customHeight="1">
      <c r="A196" s="39"/>
      <c r="B196" s="40"/>
      <c r="C196" s="230" t="s">
        <v>607</v>
      </c>
      <c r="D196" s="230" t="s">
        <v>276</v>
      </c>
      <c r="E196" s="231" t="s">
        <v>3832</v>
      </c>
      <c r="F196" s="232" t="s">
        <v>3833</v>
      </c>
      <c r="G196" s="233" t="s">
        <v>1541</v>
      </c>
      <c r="H196" s="234">
        <v>4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281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281</v>
      </c>
      <c r="BM196" s="241" t="s">
        <v>909</v>
      </c>
    </row>
    <row r="197" s="12" customFormat="1" ht="25.92" customHeight="1">
      <c r="A197" s="12"/>
      <c r="B197" s="214"/>
      <c r="C197" s="215"/>
      <c r="D197" s="216" t="s">
        <v>75</v>
      </c>
      <c r="E197" s="217" t="s">
        <v>2444</v>
      </c>
      <c r="F197" s="217" t="s">
        <v>3834</v>
      </c>
      <c r="G197" s="215"/>
      <c r="H197" s="215"/>
      <c r="I197" s="218"/>
      <c r="J197" s="219">
        <f>BK197</f>
        <v>0</v>
      </c>
      <c r="K197" s="215"/>
      <c r="L197" s="220"/>
      <c r="M197" s="221"/>
      <c r="N197" s="222"/>
      <c r="O197" s="222"/>
      <c r="P197" s="223">
        <v>0</v>
      </c>
      <c r="Q197" s="222"/>
      <c r="R197" s="223">
        <v>0</v>
      </c>
      <c r="S197" s="222"/>
      <c r="T197" s="224"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83</v>
      </c>
      <c r="AT197" s="226" t="s">
        <v>75</v>
      </c>
      <c r="AU197" s="226" t="s">
        <v>76</v>
      </c>
      <c r="AY197" s="225" t="s">
        <v>274</v>
      </c>
      <c r="BK197" s="227">
        <v>0</v>
      </c>
    </row>
    <row r="198" s="12" customFormat="1" ht="25.92" customHeight="1">
      <c r="A198" s="12"/>
      <c r="B198" s="214"/>
      <c r="C198" s="215"/>
      <c r="D198" s="216" t="s">
        <v>75</v>
      </c>
      <c r="E198" s="217" t="s">
        <v>3835</v>
      </c>
      <c r="F198" s="217" t="s">
        <v>3836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SUM(P199:P202)</f>
        <v>0</v>
      </c>
      <c r="Q198" s="222"/>
      <c r="R198" s="223">
        <f>SUM(R199:R202)</f>
        <v>0</v>
      </c>
      <c r="S198" s="222"/>
      <c r="T198" s="224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83</v>
      </c>
      <c r="AT198" s="226" t="s">
        <v>75</v>
      </c>
      <c r="AU198" s="226" t="s">
        <v>76</v>
      </c>
      <c r="AY198" s="225" t="s">
        <v>274</v>
      </c>
      <c r="BK198" s="227">
        <f>SUM(BK199:BK202)</f>
        <v>0</v>
      </c>
    </row>
    <row r="199" s="2" customFormat="1" ht="55.5" customHeight="1">
      <c r="A199" s="39"/>
      <c r="B199" s="40"/>
      <c r="C199" s="230" t="s">
        <v>612</v>
      </c>
      <c r="D199" s="230" t="s">
        <v>276</v>
      </c>
      <c r="E199" s="231" t="s">
        <v>3837</v>
      </c>
      <c r="F199" s="232" t="s">
        <v>3838</v>
      </c>
      <c r="G199" s="233" t="s">
        <v>2064</v>
      </c>
      <c r="H199" s="234">
        <v>1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281</v>
      </c>
      <c r="AT199" s="241" t="s">
        <v>276</v>
      </c>
      <c r="AU199" s="241" t="s">
        <v>83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281</v>
      </c>
      <c r="BM199" s="241" t="s">
        <v>921</v>
      </c>
    </row>
    <row r="200" s="2" customFormat="1" ht="37.8" customHeight="1">
      <c r="A200" s="39"/>
      <c r="B200" s="40"/>
      <c r="C200" s="230" t="s">
        <v>617</v>
      </c>
      <c r="D200" s="230" t="s">
        <v>276</v>
      </c>
      <c r="E200" s="231" t="s">
        <v>3839</v>
      </c>
      <c r="F200" s="232" t="s">
        <v>3840</v>
      </c>
      <c r="G200" s="233" t="s">
        <v>2064</v>
      </c>
      <c r="H200" s="234">
        <v>1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281</v>
      </c>
      <c r="AT200" s="241" t="s">
        <v>276</v>
      </c>
      <c r="AU200" s="241" t="s">
        <v>83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281</v>
      </c>
      <c r="BM200" s="241" t="s">
        <v>946</v>
      </c>
    </row>
    <row r="201" s="2" customFormat="1" ht="33" customHeight="1">
      <c r="A201" s="39"/>
      <c r="B201" s="40"/>
      <c r="C201" s="230" t="s">
        <v>622</v>
      </c>
      <c r="D201" s="230" t="s">
        <v>276</v>
      </c>
      <c r="E201" s="231" t="s">
        <v>3841</v>
      </c>
      <c r="F201" s="232" t="s">
        <v>3842</v>
      </c>
      <c r="G201" s="233" t="s">
        <v>398</v>
      </c>
      <c r="H201" s="234">
        <v>5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281</v>
      </c>
      <c r="AT201" s="241" t="s">
        <v>276</v>
      </c>
      <c r="AU201" s="241" t="s">
        <v>83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281</v>
      </c>
      <c r="BM201" s="241" t="s">
        <v>958</v>
      </c>
    </row>
    <row r="202" s="2" customFormat="1" ht="16.5" customHeight="1">
      <c r="A202" s="39"/>
      <c r="B202" s="40"/>
      <c r="C202" s="230" t="s">
        <v>627</v>
      </c>
      <c r="D202" s="230" t="s">
        <v>276</v>
      </c>
      <c r="E202" s="231" t="s">
        <v>3843</v>
      </c>
      <c r="F202" s="232" t="s">
        <v>3844</v>
      </c>
      <c r="G202" s="233" t="s">
        <v>1541</v>
      </c>
      <c r="H202" s="234">
        <v>2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281</v>
      </c>
      <c r="AT202" s="241" t="s">
        <v>276</v>
      </c>
      <c r="AU202" s="241" t="s">
        <v>83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969</v>
      </c>
    </row>
    <row r="203" s="12" customFormat="1" ht="25.92" customHeight="1">
      <c r="A203" s="12"/>
      <c r="B203" s="214"/>
      <c r="C203" s="215"/>
      <c r="D203" s="216" t="s">
        <v>75</v>
      </c>
      <c r="E203" s="217" t="s">
        <v>3845</v>
      </c>
      <c r="F203" s="217" t="s">
        <v>3846</v>
      </c>
      <c r="G203" s="215"/>
      <c r="H203" s="215"/>
      <c r="I203" s="218"/>
      <c r="J203" s="219">
        <f>BK203</f>
        <v>0</v>
      </c>
      <c r="K203" s="215"/>
      <c r="L203" s="220"/>
      <c r="M203" s="221"/>
      <c r="N203" s="222"/>
      <c r="O203" s="222"/>
      <c r="P203" s="223">
        <v>0</v>
      </c>
      <c r="Q203" s="222"/>
      <c r="R203" s="223">
        <v>0</v>
      </c>
      <c r="S203" s="222"/>
      <c r="T203" s="224"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83</v>
      </c>
      <c r="AT203" s="226" t="s">
        <v>75</v>
      </c>
      <c r="AU203" s="226" t="s">
        <v>76</v>
      </c>
      <c r="AY203" s="225" t="s">
        <v>274</v>
      </c>
      <c r="BK203" s="227">
        <v>0</v>
      </c>
    </row>
    <row r="204" s="12" customFormat="1" ht="25.92" customHeight="1">
      <c r="A204" s="12"/>
      <c r="B204" s="214"/>
      <c r="C204" s="215"/>
      <c r="D204" s="216" t="s">
        <v>75</v>
      </c>
      <c r="E204" s="217" t="s">
        <v>3847</v>
      </c>
      <c r="F204" s="217" t="s">
        <v>3848</v>
      </c>
      <c r="G204" s="215"/>
      <c r="H204" s="215"/>
      <c r="I204" s="218"/>
      <c r="J204" s="219">
        <f>BK204</f>
        <v>0</v>
      </c>
      <c r="K204" s="215"/>
      <c r="L204" s="220"/>
      <c r="M204" s="221"/>
      <c r="N204" s="222"/>
      <c r="O204" s="222"/>
      <c r="P204" s="223">
        <f>P205+SUM(P206:P214)</f>
        <v>0</v>
      </c>
      <c r="Q204" s="222"/>
      <c r="R204" s="223">
        <f>R205+SUM(R206:R214)</f>
        <v>0</v>
      </c>
      <c r="S204" s="222"/>
      <c r="T204" s="224">
        <f>T205+SUM(T206:T214)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83</v>
      </c>
      <c r="AT204" s="226" t="s">
        <v>75</v>
      </c>
      <c r="AU204" s="226" t="s">
        <v>76</v>
      </c>
      <c r="AY204" s="225" t="s">
        <v>274</v>
      </c>
      <c r="BK204" s="227">
        <f>BK205+SUM(BK206:BK214)</f>
        <v>0</v>
      </c>
    </row>
    <row r="205" s="2" customFormat="1" ht="55.5" customHeight="1">
      <c r="A205" s="39"/>
      <c r="B205" s="40"/>
      <c r="C205" s="230" t="s">
        <v>632</v>
      </c>
      <c r="D205" s="230" t="s">
        <v>276</v>
      </c>
      <c r="E205" s="231" t="s">
        <v>3849</v>
      </c>
      <c r="F205" s="232" t="s">
        <v>3850</v>
      </c>
      <c r="G205" s="233" t="s">
        <v>2064</v>
      </c>
      <c r="H205" s="234">
        <v>1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281</v>
      </c>
      <c r="AT205" s="241" t="s">
        <v>276</v>
      </c>
      <c r="AU205" s="241" t="s">
        <v>83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281</v>
      </c>
      <c r="BM205" s="241" t="s">
        <v>983</v>
      </c>
    </row>
    <row r="206" s="2" customFormat="1" ht="55.5" customHeight="1">
      <c r="A206" s="39"/>
      <c r="B206" s="40"/>
      <c r="C206" s="230" t="s">
        <v>638</v>
      </c>
      <c r="D206" s="230" t="s">
        <v>276</v>
      </c>
      <c r="E206" s="231" t="s">
        <v>3851</v>
      </c>
      <c r="F206" s="232" t="s">
        <v>3852</v>
      </c>
      <c r="G206" s="233" t="s">
        <v>2064</v>
      </c>
      <c r="H206" s="234">
        <v>2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281</v>
      </c>
      <c r="AT206" s="241" t="s">
        <v>276</v>
      </c>
      <c r="AU206" s="241" t="s">
        <v>83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281</v>
      </c>
      <c r="BM206" s="241" t="s">
        <v>994</v>
      </c>
    </row>
    <row r="207" s="2" customFormat="1" ht="24.15" customHeight="1">
      <c r="A207" s="39"/>
      <c r="B207" s="40"/>
      <c r="C207" s="230" t="s">
        <v>643</v>
      </c>
      <c r="D207" s="230" t="s">
        <v>276</v>
      </c>
      <c r="E207" s="231" t="s">
        <v>3853</v>
      </c>
      <c r="F207" s="232" t="s">
        <v>3854</v>
      </c>
      <c r="G207" s="233" t="s">
        <v>2064</v>
      </c>
      <c r="H207" s="234">
        <v>6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281</v>
      </c>
      <c r="AT207" s="241" t="s">
        <v>276</v>
      </c>
      <c r="AU207" s="241" t="s">
        <v>83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281</v>
      </c>
      <c r="BM207" s="241" t="s">
        <v>1004</v>
      </c>
    </row>
    <row r="208" s="2" customFormat="1" ht="24.15" customHeight="1">
      <c r="A208" s="39"/>
      <c r="B208" s="40"/>
      <c r="C208" s="230" t="s">
        <v>648</v>
      </c>
      <c r="D208" s="230" t="s">
        <v>276</v>
      </c>
      <c r="E208" s="231" t="s">
        <v>3855</v>
      </c>
      <c r="F208" s="232" t="s">
        <v>3856</v>
      </c>
      <c r="G208" s="233" t="s">
        <v>2064</v>
      </c>
      <c r="H208" s="234">
        <v>1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281</v>
      </c>
      <c r="AT208" s="241" t="s">
        <v>276</v>
      </c>
      <c r="AU208" s="241" t="s">
        <v>83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281</v>
      </c>
      <c r="BM208" s="241" t="s">
        <v>1012</v>
      </c>
    </row>
    <row r="209" s="2" customFormat="1" ht="21.75" customHeight="1">
      <c r="A209" s="39"/>
      <c r="B209" s="40"/>
      <c r="C209" s="230" t="s">
        <v>654</v>
      </c>
      <c r="D209" s="230" t="s">
        <v>276</v>
      </c>
      <c r="E209" s="231" t="s">
        <v>3857</v>
      </c>
      <c r="F209" s="232" t="s">
        <v>3858</v>
      </c>
      <c r="G209" s="233" t="s">
        <v>2064</v>
      </c>
      <c r="H209" s="234">
        <v>2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281</v>
      </c>
      <c r="AT209" s="241" t="s">
        <v>276</v>
      </c>
      <c r="AU209" s="241" t="s">
        <v>83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281</v>
      </c>
      <c r="BM209" s="241" t="s">
        <v>1040</v>
      </c>
    </row>
    <row r="210" s="2" customFormat="1" ht="24.15" customHeight="1">
      <c r="A210" s="39"/>
      <c r="B210" s="40"/>
      <c r="C210" s="230" t="s">
        <v>659</v>
      </c>
      <c r="D210" s="230" t="s">
        <v>276</v>
      </c>
      <c r="E210" s="231" t="s">
        <v>3859</v>
      </c>
      <c r="F210" s="232" t="s">
        <v>3803</v>
      </c>
      <c r="G210" s="233" t="s">
        <v>2064</v>
      </c>
      <c r="H210" s="234">
        <v>4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281</v>
      </c>
      <c r="AT210" s="241" t="s">
        <v>276</v>
      </c>
      <c r="AU210" s="241" t="s">
        <v>83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1067</v>
      </c>
    </row>
    <row r="211" s="2" customFormat="1" ht="24.15" customHeight="1">
      <c r="A211" s="39"/>
      <c r="B211" s="40"/>
      <c r="C211" s="230" t="s">
        <v>664</v>
      </c>
      <c r="D211" s="230" t="s">
        <v>276</v>
      </c>
      <c r="E211" s="231" t="s">
        <v>3860</v>
      </c>
      <c r="F211" s="232" t="s">
        <v>3761</v>
      </c>
      <c r="G211" s="233" t="s">
        <v>2064</v>
      </c>
      <c r="H211" s="234">
        <v>4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281</v>
      </c>
      <c r="AT211" s="241" t="s">
        <v>276</v>
      </c>
      <c r="AU211" s="241" t="s">
        <v>83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281</v>
      </c>
      <c r="BM211" s="241" t="s">
        <v>1091</v>
      </c>
    </row>
    <row r="212" s="2" customFormat="1" ht="24.15" customHeight="1">
      <c r="A212" s="39"/>
      <c r="B212" s="40"/>
      <c r="C212" s="230" t="s">
        <v>669</v>
      </c>
      <c r="D212" s="230" t="s">
        <v>276</v>
      </c>
      <c r="E212" s="231" t="s">
        <v>3861</v>
      </c>
      <c r="F212" s="232" t="s">
        <v>3862</v>
      </c>
      <c r="G212" s="233" t="s">
        <v>2064</v>
      </c>
      <c r="H212" s="234">
        <v>2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281</v>
      </c>
      <c r="AT212" s="241" t="s">
        <v>276</v>
      </c>
      <c r="AU212" s="241" t="s">
        <v>83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281</v>
      </c>
      <c r="BM212" s="241" t="s">
        <v>1126</v>
      </c>
    </row>
    <row r="213" s="12" customFormat="1" ht="22.8" customHeight="1">
      <c r="A213" s="12"/>
      <c r="B213" s="214"/>
      <c r="C213" s="215"/>
      <c r="D213" s="216" t="s">
        <v>75</v>
      </c>
      <c r="E213" s="228" t="s">
        <v>2082</v>
      </c>
      <c r="F213" s="228" t="s">
        <v>3812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v>0</v>
      </c>
      <c r="Q213" s="222"/>
      <c r="R213" s="223">
        <v>0</v>
      </c>
      <c r="S213" s="222"/>
      <c r="T213" s="224"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83</v>
      </c>
      <c r="AT213" s="226" t="s">
        <v>75</v>
      </c>
      <c r="AU213" s="226" t="s">
        <v>83</v>
      </c>
      <c r="AY213" s="225" t="s">
        <v>274</v>
      </c>
      <c r="BK213" s="227">
        <v>0</v>
      </c>
    </row>
    <row r="214" s="12" customFormat="1" ht="22.8" customHeight="1">
      <c r="A214" s="12"/>
      <c r="B214" s="214"/>
      <c r="C214" s="215"/>
      <c r="D214" s="216" t="s">
        <v>75</v>
      </c>
      <c r="E214" s="228" t="s">
        <v>2101</v>
      </c>
      <c r="F214" s="228" t="s">
        <v>3813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SUM(P215:P218)</f>
        <v>0</v>
      </c>
      <c r="Q214" s="222"/>
      <c r="R214" s="223">
        <f>SUM(R215:R218)</f>
        <v>0</v>
      </c>
      <c r="S214" s="222"/>
      <c r="T214" s="224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83</v>
      </c>
      <c r="AT214" s="226" t="s">
        <v>75</v>
      </c>
      <c r="AU214" s="226" t="s">
        <v>83</v>
      </c>
      <c r="AY214" s="225" t="s">
        <v>274</v>
      </c>
      <c r="BK214" s="227">
        <f>SUM(BK215:BK218)</f>
        <v>0</v>
      </c>
    </row>
    <row r="215" s="2" customFormat="1" ht="16.5" customHeight="1">
      <c r="A215" s="39"/>
      <c r="B215" s="40"/>
      <c r="C215" s="230" t="s">
        <v>674</v>
      </c>
      <c r="D215" s="230" t="s">
        <v>276</v>
      </c>
      <c r="E215" s="231" t="s">
        <v>3863</v>
      </c>
      <c r="F215" s="232" t="s">
        <v>3864</v>
      </c>
      <c r="G215" s="233" t="s">
        <v>398</v>
      </c>
      <c r="H215" s="234">
        <v>6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281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281</v>
      </c>
      <c r="BM215" s="241" t="s">
        <v>1175</v>
      </c>
    </row>
    <row r="216" s="2" customFormat="1" ht="16.5" customHeight="1">
      <c r="A216" s="39"/>
      <c r="B216" s="40"/>
      <c r="C216" s="230" t="s">
        <v>680</v>
      </c>
      <c r="D216" s="230" t="s">
        <v>276</v>
      </c>
      <c r="E216" s="231" t="s">
        <v>3865</v>
      </c>
      <c r="F216" s="232" t="s">
        <v>3866</v>
      </c>
      <c r="G216" s="233" t="s">
        <v>398</v>
      </c>
      <c r="H216" s="234">
        <v>6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281</v>
      </c>
      <c r="AT216" s="241" t="s">
        <v>276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281</v>
      </c>
      <c r="BM216" s="241" t="s">
        <v>1187</v>
      </c>
    </row>
    <row r="217" s="2" customFormat="1" ht="49.05" customHeight="1">
      <c r="A217" s="39"/>
      <c r="B217" s="40"/>
      <c r="C217" s="230" t="s">
        <v>685</v>
      </c>
      <c r="D217" s="230" t="s">
        <v>276</v>
      </c>
      <c r="E217" s="231" t="s">
        <v>3867</v>
      </c>
      <c r="F217" s="232" t="s">
        <v>3868</v>
      </c>
      <c r="G217" s="233" t="s">
        <v>398</v>
      </c>
      <c r="H217" s="234">
        <v>25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281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281</v>
      </c>
      <c r="BM217" s="241" t="s">
        <v>1200</v>
      </c>
    </row>
    <row r="218" s="2" customFormat="1" ht="21.75" customHeight="1">
      <c r="A218" s="39"/>
      <c r="B218" s="40"/>
      <c r="C218" s="230" t="s">
        <v>692</v>
      </c>
      <c r="D218" s="230" t="s">
        <v>276</v>
      </c>
      <c r="E218" s="231" t="s">
        <v>3869</v>
      </c>
      <c r="F218" s="232" t="s">
        <v>3870</v>
      </c>
      <c r="G218" s="233" t="s">
        <v>279</v>
      </c>
      <c r="H218" s="234">
        <v>2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281</v>
      </c>
      <c r="AT218" s="241" t="s">
        <v>276</v>
      </c>
      <c r="AU218" s="241" t="s">
        <v>85</v>
      </c>
      <c r="AY218" s="18" t="s">
        <v>274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281</v>
      </c>
      <c r="BM218" s="241" t="s">
        <v>1211</v>
      </c>
    </row>
    <row r="219" s="12" customFormat="1" ht="25.92" customHeight="1">
      <c r="A219" s="12"/>
      <c r="B219" s="214"/>
      <c r="C219" s="215"/>
      <c r="D219" s="216" t="s">
        <v>75</v>
      </c>
      <c r="E219" s="217" t="s">
        <v>3871</v>
      </c>
      <c r="F219" s="217" t="s">
        <v>3872</v>
      </c>
      <c r="G219" s="215"/>
      <c r="H219" s="215"/>
      <c r="I219" s="218"/>
      <c r="J219" s="219">
        <f>BK219</f>
        <v>0</v>
      </c>
      <c r="K219" s="215"/>
      <c r="L219" s="220"/>
      <c r="M219" s="221"/>
      <c r="N219" s="222"/>
      <c r="O219" s="222"/>
      <c r="P219" s="223">
        <v>0</v>
      </c>
      <c r="Q219" s="222"/>
      <c r="R219" s="223">
        <v>0</v>
      </c>
      <c r="S219" s="222"/>
      <c r="T219" s="224"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83</v>
      </c>
      <c r="AT219" s="226" t="s">
        <v>75</v>
      </c>
      <c r="AU219" s="226" t="s">
        <v>76</v>
      </c>
      <c r="AY219" s="225" t="s">
        <v>274</v>
      </c>
      <c r="BK219" s="227">
        <v>0</v>
      </c>
    </row>
    <row r="220" s="12" customFormat="1" ht="25.92" customHeight="1">
      <c r="A220" s="12"/>
      <c r="B220" s="214"/>
      <c r="C220" s="215"/>
      <c r="D220" s="216" t="s">
        <v>75</v>
      </c>
      <c r="E220" s="217" t="s">
        <v>3873</v>
      </c>
      <c r="F220" s="217" t="s">
        <v>3874</v>
      </c>
      <c r="G220" s="215"/>
      <c r="H220" s="215"/>
      <c r="I220" s="218"/>
      <c r="J220" s="219">
        <f>BK220</f>
        <v>0</v>
      </c>
      <c r="K220" s="215"/>
      <c r="L220" s="220"/>
      <c r="M220" s="221"/>
      <c r="N220" s="222"/>
      <c r="O220" s="222"/>
      <c r="P220" s="223">
        <f>P221+SUM(P222:P235)</f>
        <v>0</v>
      </c>
      <c r="Q220" s="222"/>
      <c r="R220" s="223">
        <f>R221+SUM(R222:R235)</f>
        <v>0</v>
      </c>
      <c r="S220" s="222"/>
      <c r="T220" s="224">
        <f>T221+SUM(T222:T235)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83</v>
      </c>
      <c r="AT220" s="226" t="s">
        <v>75</v>
      </c>
      <c r="AU220" s="226" t="s">
        <v>76</v>
      </c>
      <c r="AY220" s="225" t="s">
        <v>274</v>
      </c>
      <c r="BK220" s="227">
        <f>BK221+SUM(BK222:BK235)</f>
        <v>0</v>
      </c>
    </row>
    <row r="221" s="2" customFormat="1" ht="44.25" customHeight="1">
      <c r="A221" s="39"/>
      <c r="B221" s="40"/>
      <c r="C221" s="230" t="s">
        <v>698</v>
      </c>
      <c r="D221" s="230" t="s">
        <v>276</v>
      </c>
      <c r="E221" s="231" t="s">
        <v>3875</v>
      </c>
      <c r="F221" s="232" t="s">
        <v>3876</v>
      </c>
      <c r="G221" s="233" t="s">
        <v>2064</v>
      </c>
      <c r="H221" s="234">
        <v>1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83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1222</v>
      </c>
    </row>
    <row r="222" s="2" customFormat="1" ht="44.25" customHeight="1">
      <c r="A222" s="39"/>
      <c r="B222" s="40"/>
      <c r="C222" s="230" t="s">
        <v>705</v>
      </c>
      <c r="D222" s="230" t="s">
        <v>276</v>
      </c>
      <c r="E222" s="231" t="s">
        <v>3877</v>
      </c>
      <c r="F222" s="232" t="s">
        <v>3878</v>
      </c>
      <c r="G222" s="233" t="s">
        <v>2064</v>
      </c>
      <c r="H222" s="234">
        <v>3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281</v>
      </c>
      <c r="AT222" s="241" t="s">
        <v>276</v>
      </c>
      <c r="AU222" s="241" t="s">
        <v>83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281</v>
      </c>
      <c r="BM222" s="241" t="s">
        <v>1233</v>
      </c>
    </row>
    <row r="223" s="2" customFormat="1" ht="44.25" customHeight="1">
      <c r="A223" s="39"/>
      <c r="B223" s="40"/>
      <c r="C223" s="230" t="s">
        <v>400</v>
      </c>
      <c r="D223" s="230" t="s">
        <v>276</v>
      </c>
      <c r="E223" s="231" t="s">
        <v>3879</v>
      </c>
      <c r="F223" s="232" t="s">
        <v>3880</v>
      </c>
      <c r="G223" s="233" t="s">
        <v>2064</v>
      </c>
      <c r="H223" s="234">
        <v>1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281</v>
      </c>
      <c r="AT223" s="241" t="s">
        <v>276</v>
      </c>
      <c r="AU223" s="241" t="s">
        <v>83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281</v>
      </c>
      <c r="BM223" s="241" t="s">
        <v>1243</v>
      </c>
    </row>
    <row r="224" s="2" customFormat="1" ht="44.25" customHeight="1">
      <c r="A224" s="39"/>
      <c r="B224" s="40"/>
      <c r="C224" s="230" t="s">
        <v>749</v>
      </c>
      <c r="D224" s="230" t="s">
        <v>276</v>
      </c>
      <c r="E224" s="231" t="s">
        <v>3881</v>
      </c>
      <c r="F224" s="232" t="s">
        <v>3882</v>
      </c>
      <c r="G224" s="233" t="s">
        <v>2064</v>
      </c>
      <c r="H224" s="234">
        <v>10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281</v>
      </c>
      <c r="AT224" s="241" t="s">
        <v>276</v>
      </c>
      <c r="AU224" s="241" t="s">
        <v>83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281</v>
      </c>
      <c r="BM224" s="241" t="s">
        <v>1251</v>
      </c>
    </row>
    <row r="225" s="2" customFormat="1" ht="44.25" customHeight="1">
      <c r="A225" s="39"/>
      <c r="B225" s="40"/>
      <c r="C225" s="230" t="s">
        <v>753</v>
      </c>
      <c r="D225" s="230" t="s">
        <v>276</v>
      </c>
      <c r="E225" s="231" t="s">
        <v>3883</v>
      </c>
      <c r="F225" s="232" t="s">
        <v>3884</v>
      </c>
      <c r="G225" s="233" t="s">
        <v>2064</v>
      </c>
      <c r="H225" s="234">
        <v>22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281</v>
      </c>
      <c r="AT225" s="241" t="s">
        <v>276</v>
      </c>
      <c r="AU225" s="241" t="s">
        <v>83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281</v>
      </c>
      <c r="BM225" s="241" t="s">
        <v>1259</v>
      </c>
    </row>
    <row r="226" s="2" customFormat="1" ht="44.25" customHeight="1">
      <c r="A226" s="39"/>
      <c r="B226" s="40"/>
      <c r="C226" s="230" t="s">
        <v>763</v>
      </c>
      <c r="D226" s="230" t="s">
        <v>276</v>
      </c>
      <c r="E226" s="231" t="s">
        <v>3885</v>
      </c>
      <c r="F226" s="232" t="s">
        <v>3886</v>
      </c>
      <c r="G226" s="233" t="s">
        <v>2064</v>
      </c>
      <c r="H226" s="234">
        <v>2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281</v>
      </c>
      <c r="AT226" s="241" t="s">
        <v>276</v>
      </c>
      <c r="AU226" s="241" t="s">
        <v>83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281</v>
      </c>
      <c r="BM226" s="241" t="s">
        <v>1268</v>
      </c>
    </row>
    <row r="227" s="2" customFormat="1" ht="44.25" customHeight="1">
      <c r="A227" s="39"/>
      <c r="B227" s="40"/>
      <c r="C227" s="230" t="s">
        <v>777</v>
      </c>
      <c r="D227" s="230" t="s">
        <v>276</v>
      </c>
      <c r="E227" s="231" t="s">
        <v>3887</v>
      </c>
      <c r="F227" s="232" t="s">
        <v>3888</v>
      </c>
      <c r="G227" s="233" t="s">
        <v>2064</v>
      </c>
      <c r="H227" s="234">
        <v>1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281</v>
      </c>
      <c r="AT227" s="241" t="s">
        <v>276</v>
      </c>
      <c r="AU227" s="241" t="s">
        <v>83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281</v>
      </c>
      <c r="BM227" s="241" t="s">
        <v>1279</v>
      </c>
    </row>
    <row r="228" s="2" customFormat="1" ht="24.15" customHeight="1">
      <c r="A228" s="39"/>
      <c r="B228" s="40"/>
      <c r="C228" s="230" t="s">
        <v>785</v>
      </c>
      <c r="D228" s="230" t="s">
        <v>276</v>
      </c>
      <c r="E228" s="231" t="s">
        <v>3889</v>
      </c>
      <c r="F228" s="232" t="s">
        <v>3890</v>
      </c>
      <c r="G228" s="233" t="s">
        <v>2064</v>
      </c>
      <c r="H228" s="234">
        <v>24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281</v>
      </c>
      <c r="AT228" s="241" t="s">
        <v>276</v>
      </c>
      <c r="AU228" s="241" t="s">
        <v>83</v>
      </c>
      <c r="AY228" s="18" t="s">
        <v>274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281</v>
      </c>
      <c r="BM228" s="241" t="s">
        <v>1287</v>
      </c>
    </row>
    <row r="229" s="2" customFormat="1" ht="24.15" customHeight="1">
      <c r="A229" s="39"/>
      <c r="B229" s="40"/>
      <c r="C229" s="230" t="s">
        <v>806</v>
      </c>
      <c r="D229" s="230" t="s">
        <v>276</v>
      </c>
      <c r="E229" s="231" t="s">
        <v>3891</v>
      </c>
      <c r="F229" s="232" t="s">
        <v>3807</v>
      </c>
      <c r="G229" s="233" t="s">
        <v>2064</v>
      </c>
      <c r="H229" s="234">
        <v>2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281</v>
      </c>
      <c r="AT229" s="241" t="s">
        <v>276</v>
      </c>
      <c r="AU229" s="241" t="s">
        <v>83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281</v>
      </c>
      <c r="BM229" s="241" t="s">
        <v>1296</v>
      </c>
    </row>
    <row r="230" s="2" customFormat="1" ht="24.15" customHeight="1">
      <c r="A230" s="39"/>
      <c r="B230" s="40"/>
      <c r="C230" s="230" t="s">
        <v>815</v>
      </c>
      <c r="D230" s="230" t="s">
        <v>276</v>
      </c>
      <c r="E230" s="231" t="s">
        <v>3892</v>
      </c>
      <c r="F230" s="232" t="s">
        <v>3893</v>
      </c>
      <c r="G230" s="233" t="s">
        <v>2064</v>
      </c>
      <c r="H230" s="234">
        <v>2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281</v>
      </c>
      <c r="AT230" s="241" t="s">
        <v>276</v>
      </c>
      <c r="AU230" s="241" t="s">
        <v>83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281</v>
      </c>
      <c r="BM230" s="241" t="s">
        <v>1304</v>
      </c>
    </row>
    <row r="231" s="2" customFormat="1" ht="24.15" customHeight="1">
      <c r="A231" s="39"/>
      <c r="B231" s="40"/>
      <c r="C231" s="230" t="s">
        <v>819</v>
      </c>
      <c r="D231" s="230" t="s">
        <v>276</v>
      </c>
      <c r="E231" s="231" t="s">
        <v>3894</v>
      </c>
      <c r="F231" s="232" t="s">
        <v>3895</v>
      </c>
      <c r="G231" s="233" t="s">
        <v>2064</v>
      </c>
      <c r="H231" s="234">
        <v>2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281</v>
      </c>
      <c r="AT231" s="241" t="s">
        <v>276</v>
      </c>
      <c r="AU231" s="241" t="s">
        <v>83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281</v>
      </c>
      <c r="BM231" s="241" t="s">
        <v>1313</v>
      </c>
    </row>
    <row r="232" s="2" customFormat="1" ht="24.15" customHeight="1">
      <c r="A232" s="39"/>
      <c r="B232" s="40"/>
      <c r="C232" s="230" t="s">
        <v>823</v>
      </c>
      <c r="D232" s="230" t="s">
        <v>276</v>
      </c>
      <c r="E232" s="231" t="s">
        <v>3896</v>
      </c>
      <c r="F232" s="232" t="s">
        <v>3862</v>
      </c>
      <c r="G232" s="233" t="s">
        <v>2064</v>
      </c>
      <c r="H232" s="234">
        <v>5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281</v>
      </c>
      <c r="AT232" s="241" t="s">
        <v>276</v>
      </c>
      <c r="AU232" s="241" t="s">
        <v>83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1331</v>
      </c>
    </row>
    <row r="233" s="2" customFormat="1" ht="24.15" customHeight="1">
      <c r="A233" s="39"/>
      <c r="B233" s="40"/>
      <c r="C233" s="230" t="s">
        <v>846</v>
      </c>
      <c r="D233" s="230" t="s">
        <v>276</v>
      </c>
      <c r="E233" s="231" t="s">
        <v>3897</v>
      </c>
      <c r="F233" s="232" t="s">
        <v>3898</v>
      </c>
      <c r="G233" s="233" t="s">
        <v>2064</v>
      </c>
      <c r="H233" s="234">
        <v>5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281</v>
      </c>
      <c r="AT233" s="241" t="s">
        <v>276</v>
      </c>
      <c r="AU233" s="241" t="s">
        <v>83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281</v>
      </c>
      <c r="BM233" s="241" t="s">
        <v>1342</v>
      </c>
    </row>
    <row r="234" s="12" customFormat="1" ht="22.8" customHeight="1">
      <c r="A234" s="12"/>
      <c r="B234" s="214"/>
      <c r="C234" s="215"/>
      <c r="D234" s="216" t="s">
        <v>75</v>
      </c>
      <c r="E234" s="228" t="s">
        <v>2082</v>
      </c>
      <c r="F234" s="228" t="s">
        <v>3812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v>0</v>
      </c>
      <c r="Q234" s="222"/>
      <c r="R234" s="223">
        <v>0</v>
      </c>
      <c r="S234" s="222"/>
      <c r="T234" s="224"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83</v>
      </c>
      <c r="AT234" s="226" t="s">
        <v>75</v>
      </c>
      <c r="AU234" s="226" t="s">
        <v>83</v>
      </c>
      <c r="AY234" s="225" t="s">
        <v>274</v>
      </c>
      <c r="BK234" s="227">
        <v>0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2101</v>
      </c>
      <c r="F235" s="228" t="s">
        <v>3813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SUM(P236:P240)</f>
        <v>0</v>
      </c>
      <c r="Q235" s="222"/>
      <c r="R235" s="223">
        <f>SUM(R236:R240)</f>
        <v>0</v>
      </c>
      <c r="S235" s="222"/>
      <c r="T235" s="224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274</v>
      </c>
      <c r="BK235" s="227">
        <f>SUM(BK236:BK240)</f>
        <v>0</v>
      </c>
    </row>
    <row r="236" s="2" customFormat="1" ht="16.5" customHeight="1">
      <c r="A236" s="39"/>
      <c r="B236" s="40"/>
      <c r="C236" s="230" t="s">
        <v>850</v>
      </c>
      <c r="D236" s="230" t="s">
        <v>276</v>
      </c>
      <c r="E236" s="231" t="s">
        <v>3899</v>
      </c>
      <c r="F236" s="232" t="s">
        <v>3900</v>
      </c>
      <c r="G236" s="233" t="s">
        <v>398</v>
      </c>
      <c r="H236" s="234">
        <v>21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281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281</v>
      </c>
      <c r="BM236" s="241" t="s">
        <v>1351</v>
      </c>
    </row>
    <row r="237" s="2" customFormat="1" ht="16.5" customHeight="1">
      <c r="A237" s="39"/>
      <c r="B237" s="40"/>
      <c r="C237" s="230" t="s">
        <v>854</v>
      </c>
      <c r="D237" s="230" t="s">
        <v>276</v>
      </c>
      <c r="E237" s="231" t="s">
        <v>3901</v>
      </c>
      <c r="F237" s="232" t="s">
        <v>3902</v>
      </c>
      <c r="G237" s="233" t="s">
        <v>398</v>
      </c>
      <c r="H237" s="234">
        <v>36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281</v>
      </c>
      <c r="AT237" s="241" t="s">
        <v>276</v>
      </c>
      <c r="AU237" s="241" t="s">
        <v>85</v>
      </c>
      <c r="AY237" s="18" t="s">
        <v>274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281</v>
      </c>
      <c r="BM237" s="241" t="s">
        <v>1359</v>
      </c>
    </row>
    <row r="238" s="2" customFormat="1" ht="66.75" customHeight="1">
      <c r="A238" s="39"/>
      <c r="B238" s="40"/>
      <c r="C238" s="230" t="s">
        <v>858</v>
      </c>
      <c r="D238" s="230" t="s">
        <v>276</v>
      </c>
      <c r="E238" s="231" t="s">
        <v>3903</v>
      </c>
      <c r="F238" s="232" t="s">
        <v>3904</v>
      </c>
      <c r="G238" s="233" t="s">
        <v>398</v>
      </c>
      <c r="H238" s="234">
        <v>140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281</v>
      </c>
      <c r="AT238" s="241" t="s">
        <v>276</v>
      </c>
      <c r="AU238" s="241" t="s">
        <v>85</v>
      </c>
      <c r="AY238" s="18" t="s">
        <v>274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281</v>
      </c>
      <c r="BM238" s="241" t="s">
        <v>1368</v>
      </c>
    </row>
    <row r="239" s="2" customFormat="1" ht="24.15" customHeight="1">
      <c r="A239" s="39"/>
      <c r="B239" s="40"/>
      <c r="C239" s="230" t="s">
        <v>862</v>
      </c>
      <c r="D239" s="230" t="s">
        <v>276</v>
      </c>
      <c r="E239" s="231" t="s">
        <v>3905</v>
      </c>
      <c r="F239" s="232" t="s">
        <v>3906</v>
      </c>
      <c r="G239" s="233" t="s">
        <v>398</v>
      </c>
      <c r="H239" s="234">
        <v>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281</v>
      </c>
      <c r="AT239" s="241" t="s">
        <v>276</v>
      </c>
      <c r="AU239" s="241" t="s">
        <v>85</v>
      </c>
      <c r="AY239" s="18" t="s">
        <v>274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281</v>
      </c>
      <c r="BM239" s="241" t="s">
        <v>1377</v>
      </c>
    </row>
    <row r="240" s="2" customFormat="1" ht="24.15" customHeight="1">
      <c r="A240" s="39"/>
      <c r="B240" s="40"/>
      <c r="C240" s="230" t="s">
        <v>866</v>
      </c>
      <c r="D240" s="230" t="s">
        <v>276</v>
      </c>
      <c r="E240" s="231" t="s">
        <v>3907</v>
      </c>
      <c r="F240" s="232" t="s">
        <v>3908</v>
      </c>
      <c r="G240" s="233" t="s">
        <v>279</v>
      </c>
      <c r="H240" s="234">
        <v>8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281</v>
      </c>
      <c r="AT240" s="241" t="s">
        <v>276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281</v>
      </c>
      <c r="BM240" s="241" t="s">
        <v>1386</v>
      </c>
    </row>
    <row r="241" s="12" customFormat="1" ht="25.92" customHeight="1">
      <c r="A241" s="12"/>
      <c r="B241" s="214"/>
      <c r="C241" s="215"/>
      <c r="D241" s="216" t="s">
        <v>75</v>
      </c>
      <c r="E241" s="217" t="s">
        <v>3909</v>
      </c>
      <c r="F241" s="217" t="s">
        <v>3910</v>
      </c>
      <c r="G241" s="215"/>
      <c r="H241" s="215"/>
      <c r="I241" s="218"/>
      <c r="J241" s="219">
        <f>BK241</f>
        <v>0</v>
      </c>
      <c r="K241" s="215"/>
      <c r="L241" s="220"/>
      <c r="M241" s="221"/>
      <c r="N241" s="222"/>
      <c r="O241" s="222"/>
      <c r="P241" s="223">
        <v>0</v>
      </c>
      <c r="Q241" s="222"/>
      <c r="R241" s="223">
        <v>0</v>
      </c>
      <c r="S241" s="222"/>
      <c r="T241" s="224"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83</v>
      </c>
      <c r="AT241" s="226" t="s">
        <v>75</v>
      </c>
      <c r="AU241" s="226" t="s">
        <v>76</v>
      </c>
      <c r="AY241" s="225" t="s">
        <v>274</v>
      </c>
      <c r="BK241" s="227">
        <v>0</v>
      </c>
    </row>
    <row r="242" s="12" customFormat="1" ht="25.92" customHeight="1">
      <c r="A242" s="12"/>
      <c r="B242" s="214"/>
      <c r="C242" s="215"/>
      <c r="D242" s="216" t="s">
        <v>75</v>
      </c>
      <c r="E242" s="217" t="s">
        <v>3911</v>
      </c>
      <c r="F242" s="217" t="s">
        <v>3912</v>
      </c>
      <c r="G242" s="215"/>
      <c r="H242" s="215"/>
      <c r="I242" s="218"/>
      <c r="J242" s="219">
        <f>BK242</f>
        <v>0</v>
      </c>
      <c r="K242" s="215"/>
      <c r="L242" s="220"/>
      <c r="M242" s="221"/>
      <c r="N242" s="222"/>
      <c r="O242" s="222"/>
      <c r="P242" s="223">
        <f>SUM(P243:P245)</f>
        <v>0</v>
      </c>
      <c r="Q242" s="222"/>
      <c r="R242" s="223">
        <f>SUM(R243:R245)</f>
        <v>0</v>
      </c>
      <c r="S242" s="222"/>
      <c r="T242" s="224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83</v>
      </c>
      <c r="AT242" s="226" t="s">
        <v>75</v>
      </c>
      <c r="AU242" s="226" t="s">
        <v>76</v>
      </c>
      <c r="AY242" s="225" t="s">
        <v>274</v>
      </c>
      <c r="BK242" s="227">
        <f>SUM(BK243:BK245)</f>
        <v>0</v>
      </c>
    </row>
    <row r="243" s="2" customFormat="1" ht="21.75" customHeight="1">
      <c r="A243" s="39"/>
      <c r="B243" s="40"/>
      <c r="C243" s="230" t="s">
        <v>870</v>
      </c>
      <c r="D243" s="230" t="s">
        <v>276</v>
      </c>
      <c r="E243" s="231" t="s">
        <v>3913</v>
      </c>
      <c r="F243" s="232" t="s">
        <v>3914</v>
      </c>
      <c r="G243" s="233" t="s">
        <v>2064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281</v>
      </c>
      <c r="AT243" s="241" t="s">
        <v>276</v>
      </c>
      <c r="AU243" s="241" t="s">
        <v>83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281</v>
      </c>
      <c r="BM243" s="241" t="s">
        <v>1398</v>
      </c>
    </row>
    <row r="244" s="2" customFormat="1" ht="21.75" customHeight="1">
      <c r="A244" s="39"/>
      <c r="B244" s="40"/>
      <c r="C244" s="230" t="s">
        <v>874</v>
      </c>
      <c r="D244" s="230" t="s">
        <v>276</v>
      </c>
      <c r="E244" s="231" t="s">
        <v>3915</v>
      </c>
      <c r="F244" s="232" t="s">
        <v>3916</v>
      </c>
      <c r="G244" s="233" t="s">
        <v>2064</v>
      </c>
      <c r="H244" s="234">
        <v>1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281</v>
      </c>
      <c r="AT244" s="241" t="s">
        <v>276</v>
      </c>
      <c r="AU244" s="241" t="s">
        <v>83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281</v>
      </c>
      <c r="BM244" s="241" t="s">
        <v>1409</v>
      </c>
    </row>
    <row r="245" s="2" customFormat="1" ht="44.25" customHeight="1">
      <c r="A245" s="39"/>
      <c r="B245" s="40"/>
      <c r="C245" s="230" t="s">
        <v>880</v>
      </c>
      <c r="D245" s="230" t="s">
        <v>276</v>
      </c>
      <c r="E245" s="231" t="s">
        <v>3917</v>
      </c>
      <c r="F245" s="232" t="s">
        <v>3918</v>
      </c>
      <c r="G245" s="233" t="s">
        <v>398</v>
      </c>
      <c r="H245" s="234">
        <v>2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281</v>
      </c>
      <c r="AT245" s="241" t="s">
        <v>276</v>
      </c>
      <c r="AU245" s="241" t="s">
        <v>83</v>
      </c>
      <c r="AY245" s="18" t="s">
        <v>274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281</v>
      </c>
      <c r="BM245" s="241" t="s">
        <v>1417</v>
      </c>
    </row>
    <row r="246" s="12" customFormat="1" ht="25.92" customHeight="1">
      <c r="A246" s="12"/>
      <c r="B246" s="214"/>
      <c r="C246" s="215"/>
      <c r="D246" s="216" t="s">
        <v>75</v>
      </c>
      <c r="E246" s="217" t="s">
        <v>3919</v>
      </c>
      <c r="F246" s="217" t="s">
        <v>3920</v>
      </c>
      <c r="G246" s="215"/>
      <c r="H246" s="215"/>
      <c r="I246" s="218"/>
      <c r="J246" s="219">
        <f>BK246</f>
        <v>0</v>
      </c>
      <c r="K246" s="215"/>
      <c r="L246" s="220"/>
      <c r="M246" s="221"/>
      <c r="N246" s="222"/>
      <c r="O246" s="222"/>
      <c r="P246" s="223">
        <f>SUM(P247:P250)</f>
        <v>0</v>
      </c>
      <c r="Q246" s="222"/>
      <c r="R246" s="223">
        <f>SUM(R247:R250)</f>
        <v>0</v>
      </c>
      <c r="S246" s="222"/>
      <c r="T246" s="224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83</v>
      </c>
      <c r="AT246" s="226" t="s">
        <v>75</v>
      </c>
      <c r="AU246" s="226" t="s">
        <v>76</v>
      </c>
      <c r="AY246" s="225" t="s">
        <v>274</v>
      </c>
      <c r="BK246" s="227">
        <f>SUM(BK247:BK250)</f>
        <v>0</v>
      </c>
    </row>
    <row r="247" s="2" customFormat="1" ht="16.5" customHeight="1">
      <c r="A247" s="39"/>
      <c r="B247" s="40"/>
      <c r="C247" s="230" t="s">
        <v>884</v>
      </c>
      <c r="D247" s="230" t="s">
        <v>276</v>
      </c>
      <c r="E247" s="231" t="s">
        <v>3921</v>
      </c>
      <c r="F247" s="232" t="s">
        <v>3922</v>
      </c>
      <c r="G247" s="233" t="s">
        <v>1541</v>
      </c>
      <c r="H247" s="234">
        <v>350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281</v>
      </c>
      <c r="AT247" s="241" t="s">
        <v>276</v>
      </c>
      <c r="AU247" s="241" t="s">
        <v>83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281</v>
      </c>
      <c r="BM247" s="241" t="s">
        <v>1429</v>
      </c>
    </row>
    <row r="248" s="2" customFormat="1" ht="21.75" customHeight="1">
      <c r="A248" s="39"/>
      <c r="B248" s="40"/>
      <c r="C248" s="230" t="s">
        <v>888</v>
      </c>
      <c r="D248" s="230" t="s">
        <v>276</v>
      </c>
      <c r="E248" s="231" t="s">
        <v>3923</v>
      </c>
      <c r="F248" s="232" t="s">
        <v>3924</v>
      </c>
      <c r="G248" s="233" t="s">
        <v>1541</v>
      </c>
      <c r="H248" s="234">
        <v>8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281</v>
      </c>
      <c r="AT248" s="241" t="s">
        <v>276</v>
      </c>
      <c r="AU248" s="241" t="s">
        <v>83</v>
      </c>
      <c r="AY248" s="18" t="s">
        <v>274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281</v>
      </c>
      <c r="BM248" s="241" t="s">
        <v>1446</v>
      </c>
    </row>
    <row r="249" s="2" customFormat="1" ht="16.5" customHeight="1">
      <c r="A249" s="39"/>
      <c r="B249" s="40"/>
      <c r="C249" s="230" t="s">
        <v>901</v>
      </c>
      <c r="D249" s="230" t="s">
        <v>276</v>
      </c>
      <c r="E249" s="231" t="s">
        <v>3925</v>
      </c>
      <c r="F249" s="232" t="s">
        <v>3926</v>
      </c>
      <c r="G249" s="233" t="s">
        <v>1541</v>
      </c>
      <c r="H249" s="234">
        <v>130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281</v>
      </c>
      <c r="AT249" s="241" t="s">
        <v>276</v>
      </c>
      <c r="AU249" s="241" t="s">
        <v>83</v>
      </c>
      <c r="AY249" s="18" t="s">
        <v>274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281</v>
      </c>
      <c r="BM249" s="241" t="s">
        <v>1456</v>
      </c>
    </row>
    <row r="250" s="2" customFormat="1" ht="16.5" customHeight="1">
      <c r="A250" s="39"/>
      <c r="B250" s="40"/>
      <c r="C250" s="230" t="s">
        <v>909</v>
      </c>
      <c r="D250" s="230" t="s">
        <v>276</v>
      </c>
      <c r="E250" s="231" t="s">
        <v>3927</v>
      </c>
      <c r="F250" s="232" t="s">
        <v>3928</v>
      </c>
      <c r="G250" s="233" t="s">
        <v>3929</v>
      </c>
      <c r="H250" s="234">
        <v>2000</v>
      </c>
      <c r="I250" s="235"/>
      <c r="J250" s="236">
        <f>ROUND(I250*H250,2)</f>
        <v>0</v>
      </c>
      <c r="K250" s="232" t="s">
        <v>1</v>
      </c>
      <c r="L250" s="45"/>
      <c r="M250" s="298" t="s">
        <v>1</v>
      </c>
      <c r="N250" s="299" t="s">
        <v>41</v>
      </c>
      <c r="O250" s="300"/>
      <c r="P250" s="301">
        <f>O250*H250</f>
        <v>0</v>
      </c>
      <c r="Q250" s="301">
        <v>0</v>
      </c>
      <c r="R250" s="301">
        <f>Q250*H250</f>
        <v>0</v>
      </c>
      <c r="S250" s="301">
        <v>0</v>
      </c>
      <c r="T250" s="30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281</v>
      </c>
      <c r="AT250" s="241" t="s">
        <v>276</v>
      </c>
      <c r="AU250" s="241" t="s">
        <v>83</v>
      </c>
      <c r="AY250" s="18" t="s">
        <v>274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281</v>
      </c>
      <c r="BM250" s="241" t="s">
        <v>1466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kPQrL5Yd68gHqLRMoXEvzwqQIHw9R3AXak4+nEtlKyJwUEmFpWHEKGVyFL2fZWPUfQwSYcTYAw3UYhtnWoUB3A==" hashValue="eNJK6jG7MoC2hxzE9zN0v34CIi/2FeWVS9Z9mT+iuIlLHEGvLhxm9up2Vo3TOF/IQ+hFSDkVWcgbHLNPRtFZxw==" algorithmName="SHA-512" password="C675"/>
  <autoFilter ref="C143:K2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3930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ROUND((SUM(BE137:BE301)),  2)</f>
        <v>0</v>
      </c>
      <c r="G37" s="39"/>
      <c r="H37" s="39"/>
      <c r="I37" s="168">
        <v>0.20999999999999999</v>
      </c>
      <c r="J37" s="167">
        <f>ROUND(((SUM(BE137:BE301))*I37),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ROUND((SUM(BF137:BF301)),  2)</f>
        <v>0</v>
      </c>
      <c r="G38" s="39"/>
      <c r="H38" s="39"/>
      <c r="I38" s="168">
        <v>0.14999999999999999</v>
      </c>
      <c r="J38" s="167">
        <f>ROUND(((SUM(BF137:BF301))*I38),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ROUND((SUM(BG137:BG301)),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ROUND((SUM(BH137:BH301)),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ROUND((SUM(BI137:BI301)),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SIL.1 -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233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3933</v>
      </c>
      <c r="E103" s="200"/>
      <c r="F103" s="200"/>
      <c r="G103" s="200"/>
      <c r="H103" s="200"/>
      <c r="I103" s="200"/>
      <c r="J103" s="201">
        <f>J150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J155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3934</v>
      </c>
      <c r="E105" s="200"/>
      <c r="F105" s="200"/>
      <c r="G105" s="200"/>
      <c r="H105" s="200"/>
      <c r="I105" s="200"/>
      <c r="J105" s="201">
        <f>J156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3935</v>
      </c>
      <c r="E106" s="200"/>
      <c r="F106" s="200"/>
      <c r="G106" s="200"/>
      <c r="H106" s="200"/>
      <c r="I106" s="200"/>
      <c r="J106" s="201">
        <f>J280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257</v>
      </c>
      <c r="E107" s="195"/>
      <c r="F107" s="195"/>
      <c r="G107" s="195"/>
      <c r="H107" s="195"/>
      <c r="I107" s="195"/>
      <c r="J107" s="196">
        <f>J283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3936</v>
      </c>
      <c r="E108" s="200"/>
      <c r="F108" s="200"/>
      <c r="G108" s="200"/>
      <c r="H108" s="200"/>
      <c r="I108" s="200"/>
      <c r="J108" s="201">
        <f>J284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3937</v>
      </c>
      <c r="E109" s="200"/>
      <c r="F109" s="200"/>
      <c r="G109" s="200"/>
      <c r="H109" s="200"/>
      <c r="I109" s="200"/>
      <c r="J109" s="201">
        <f>J287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3938</v>
      </c>
      <c r="E110" s="195"/>
      <c r="F110" s="195"/>
      <c r="G110" s="195"/>
      <c r="H110" s="195"/>
      <c r="I110" s="195"/>
      <c r="J110" s="196">
        <f>J293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3939</v>
      </c>
      <c r="E111" s="200"/>
      <c r="F111" s="200"/>
      <c r="G111" s="200"/>
      <c r="H111" s="200"/>
      <c r="I111" s="200"/>
      <c r="J111" s="201">
        <f>J294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2913</v>
      </c>
      <c r="E112" s="195"/>
      <c r="F112" s="195"/>
      <c r="G112" s="195"/>
      <c r="H112" s="195"/>
      <c r="I112" s="195"/>
      <c r="J112" s="196">
        <f>J299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2914</v>
      </c>
      <c r="E113" s="200"/>
      <c r="F113" s="200"/>
      <c r="G113" s="200"/>
      <c r="H113" s="200"/>
      <c r="I113" s="200"/>
      <c r="J113" s="201">
        <f>J300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259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7" t="str">
        <f>E7</f>
        <v>Lůžkový hospic Mezi stromy na pozemku č. parc 785/1 v k.ú. Havlíčkův Brod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7" t="s">
        <v>189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2904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303" t="s">
        <v>3930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3931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SIL.1 - Elektroinstalace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 xml:space="preserve"> </v>
      </c>
      <c r="G131" s="41"/>
      <c r="H131" s="41"/>
      <c r="I131" s="33" t="s">
        <v>22</v>
      </c>
      <c r="J131" s="80" t="str">
        <f>IF(J16="","",J16)</f>
        <v>25. 4. 2022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E19</f>
        <v>Spolek pro lůžkový hospic Mezi Stromy</v>
      </c>
      <c r="G133" s="41"/>
      <c r="H133" s="41"/>
      <c r="I133" s="33" t="s">
        <v>30</v>
      </c>
      <c r="J133" s="37" t="str">
        <f>E25</f>
        <v>PROJEKT II, v.o.s.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33</v>
      </c>
      <c r="J134" s="37" t="str">
        <f>E28</f>
        <v>Martin Škrabal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3"/>
      <c r="B136" s="204"/>
      <c r="C136" s="205" t="s">
        <v>260</v>
      </c>
      <c r="D136" s="206" t="s">
        <v>61</v>
      </c>
      <c r="E136" s="206" t="s">
        <v>57</v>
      </c>
      <c r="F136" s="206" t="s">
        <v>58</v>
      </c>
      <c r="G136" s="206" t="s">
        <v>261</v>
      </c>
      <c r="H136" s="206" t="s">
        <v>262</v>
      </c>
      <c r="I136" s="206" t="s">
        <v>263</v>
      </c>
      <c r="J136" s="206" t="s">
        <v>230</v>
      </c>
      <c r="K136" s="207" t="s">
        <v>264</v>
      </c>
      <c r="L136" s="208"/>
      <c r="M136" s="101" t="s">
        <v>1</v>
      </c>
      <c r="N136" s="102" t="s">
        <v>40</v>
      </c>
      <c r="O136" s="102" t="s">
        <v>265</v>
      </c>
      <c r="P136" s="102" t="s">
        <v>266</v>
      </c>
      <c r="Q136" s="102" t="s">
        <v>267</v>
      </c>
      <c r="R136" s="102" t="s">
        <v>268</v>
      </c>
      <c r="S136" s="102" t="s">
        <v>269</v>
      </c>
      <c r="T136" s="103" t="s">
        <v>270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39"/>
      <c r="B137" s="40"/>
      <c r="C137" s="108" t="s">
        <v>271</v>
      </c>
      <c r="D137" s="41"/>
      <c r="E137" s="41"/>
      <c r="F137" s="41"/>
      <c r="G137" s="41"/>
      <c r="H137" s="41"/>
      <c r="I137" s="41"/>
      <c r="J137" s="209">
        <f>BK137</f>
        <v>0</v>
      </c>
      <c r="K137" s="41"/>
      <c r="L137" s="45"/>
      <c r="M137" s="104"/>
      <c r="N137" s="210"/>
      <c r="O137" s="105"/>
      <c r="P137" s="211">
        <f>P138+P155+P283+P293+P299</f>
        <v>0</v>
      </c>
      <c r="Q137" s="105"/>
      <c r="R137" s="211">
        <f>R138+R155+R283+R293+R299</f>
        <v>18.486800000000002</v>
      </c>
      <c r="S137" s="105"/>
      <c r="T137" s="212">
        <f>T138+T155+T283+T293+T299</f>
        <v>4.7569999999999997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232</v>
      </c>
      <c r="BK137" s="213">
        <f>BK138+BK155+BK283+BK293+BK299</f>
        <v>0</v>
      </c>
    </row>
    <row r="138" s="12" customFormat="1" ht="25.92" customHeight="1">
      <c r="A138" s="12"/>
      <c r="B138" s="214"/>
      <c r="C138" s="215"/>
      <c r="D138" s="216" t="s">
        <v>75</v>
      </c>
      <c r="E138" s="217" t="s">
        <v>272</v>
      </c>
      <c r="F138" s="217" t="s">
        <v>273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P139+P150</f>
        <v>0</v>
      </c>
      <c r="Q138" s="222"/>
      <c r="R138" s="223">
        <f>R139+R150</f>
        <v>0.024930000000000004</v>
      </c>
      <c r="S138" s="222"/>
      <c r="T138" s="224">
        <f>T139+T150</f>
        <v>4.7569999999999997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83</v>
      </c>
      <c r="AT138" s="226" t="s">
        <v>75</v>
      </c>
      <c r="AU138" s="226" t="s">
        <v>76</v>
      </c>
      <c r="AY138" s="225" t="s">
        <v>274</v>
      </c>
      <c r="BK138" s="227">
        <f>BK139+BK150</f>
        <v>0</v>
      </c>
    </row>
    <row r="139" s="12" customFormat="1" ht="22.8" customHeight="1">
      <c r="A139" s="12"/>
      <c r="B139" s="214"/>
      <c r="C139" s="215"/>
      <c r="D139" s="216" t="s">
        <v>75</v>
      </c>
      <c r="E139" s="228" t="s">
        <v>338</v>
      </c>
      <c r="F139" s="228" t="s">
        <v>1533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SUM(P140:P149)</f>
        <v>0</v>
      </c>
      <c r="Q139" s="222"/>
      <c r="R139" s="223">
        <f>SUM(R140:R149)</f>
        <v>0.024930000000000004</v>
      </c>
      <c r="S139" s="222"/>
      <c r="T139" s="224">
        <f>SUM(T140:T149)</f>
        <v>4.7569999999999997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83</v>
      </c>
      <c r="AT139" s="226" t="s">
        <v>75</v>
      </c>
      <c r="AU139" s="226" t="s">
        <v>83</v>
      </c>
      <c r="AY139" s="225" t="s">
        <v>274</v>
      </c>
      <c r="BK139" s="227">
        <f>SUM(BK140:BK149)</f>
        <v>0</v>
      </c>
    </row>
    <row r="140" s="2" customFormat="1" ht="24.15" customHeight="1">
      <c r="A140" s="39"/>
      <c r="B140" s="40"/>
      <c r="C140" s="230" t="s">
        <v>83</v>
      </c>
      <c r="D140" s="230" t="s">
        <v>276</v>
      </c>
      <c r="E140" s="231" t="s">
        <v>3940</v>
      </c>
      <c r="F140" s="232" t="s">
        <v>3941</v>
      </c>
      <c r="G140" s="233" t="s">
        <v>604</v>
      </c>
      <c r="H140" s="234">
        <v>1875</v>
      </c>
      <c r="I140" s="235"/>
      <c r="J140" s="236">
        <f>ROUND(I140*H140,2)</f>
        <v>0</v>
      </c>
      <c r="K140" s="232" t="s">
        <v>280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1.0000000000000001E-05</v>
      </c>
      <c r="R140" s="239">
        <f>Q140*H140</f>
        <v>0.018750000000000003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3942</v>
      </c>
    </row>
    <row r="141" s="2" customFormat="1" ht="24.15" customHeight="1">
      <c r="A141" s="39"/>
      <c r="B141" s="40"/>
      <c r="C141" s="230" t="s">
        <v>85</v>
      </c>
      <c r="D141" s="230" t="s">
        <v>276</v>
      </c>
      <c r="E141" s="231" t="s">
        <v>3943</v>
      </c>
      <c r="F141" s="232" t="s">
        <v>3944</v>
      </c>
      <c r="G141" s="233" t="s">
        <v>604</v>
      </c>
      <c r="H141" s="234">
        <v>1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0.069000000000000006</v>
      </c>
      <c r="T141" s="240">
        <f>S141*H141</f>
        <v>0.069000000000000006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3945</v>
      </c>
    </row>
    <row r="142" s="2" customFormat="1" ht="24.15" customHeight="1">
      <c r="A142" s="39"/>
      <c r="B142" s="40"/>
      <c r="C142" s="230" t="s">
        <v>106</v>
      </c>
      <c r="D142" s="230" t="s">
        <v>276</v>
      </c>
      <c r="E142" s="231" t="s">
        <v>3946</v>
      </c>
      <c r="F142" s="232" t="s">
        <v>3947</v>
      </c>
      <c r="G142" s="233" t="s">
        <v>289</v>
      </c>
      <c r="H142" s="234">
        <v>1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1.8</v>
      </c>
      <c r="T142" s="240">
        <f>S142*H142</f>
        <v>1.8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3948</v>
      </c>
    </row>
    <row r="143" s="2" customFormat="1" ht="24.15" customHeight="1">
      <c r="A143" s="39"/>
      <c r="B143" s="40"/>
      <c r="C143" s="230" t="s">
        <v>281</v>
      </c>
      <c r="D143" s="230" t="s">
        <v>276</v>
      </c>
      <c r="E143" s="231" t="s">
        <v>3949</v>
      </c>
      <c r="F143" s="232" t="s">
        <v>3950</v>
      </c>
      <c r="G143" s="233" t="s">
        <v>604</v>
      </c>
      <c r="H143" s="234">
        <v>2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0.0080000000000000002</v>
      </c>
      <c r="T143" s="240">
        <f>S143*H143</f>
        <v>0.016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3951</v>
      </c>
    </row>
    <row r="144" s="2" customFormat="1" ht="24.15" customHeight="1">
      <c r="A144" s="39"/>
      <c r="B144" s="40"/>
      <c r="C144" s="230" t="s">
        <v>316</v>
      </c>
      <c r="D144" s="230" t="s">
        <v>276</v>
      </c>
      <c r="E144" s="231" t="s">
        <v>3952</v>
      </c>
      <c r="F144" s="232" t="s">
        <v>3953</v>
      </c>
      <c r="G144" s="233" t="s">
        <v>604</v>
      </c>
      <c r="H144" s="234">
        <v>1123</v>
      </c>
      <c r="I144" s="235"/>
      <c r="J144" s="236">
        <f>ROUND(I144*H144,2)</f>
        <v>0</v>
      </c>
      <c r="K144" s="232" t="s">
        <v>280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0.001</v>
      </c>
      <c r="T144" s="240">
        <f>S144*H144</f>
        <v>1.123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3954</v>
      </c>
    </row>
    <row r="145" s="2" customFormat="1" ht="33" customHeight="1">
      <c r="A145" s="39"/>
      <c r="B145" s="40"/>
      <c r="C145" s="230" t="s">
        <v>321</v>
      </c>
      <c r="D145" s="230" t="s">
        <v>276</v>
      </c>
      <c r="E145" s="231" t="s">
        <v>3955</v>
      </c>
      <c r="F145" s="232" t="s">
        <v>3956</v>
      </c>
      <c r="G145" s="233" t="s">
        <v>604</v>
      </c>
      <c r="H145" s="234">
        <v>2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0.0030000000000000001</v>
      </c>
      <c r="T145" s="240">
        <f>S145*H145</f>
        <v>0.0060000000000000001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3957</v>
      </c>
    </row>
    <row r="146" s="2" customFormat="1" ht="24.15" customHeight="1">
      <c r="A146" s="39"/>
      <c r="B146" s="40"/>
      <c r="C146" s="230" t="s">
        <v>327</v>
      </c>
      <c r="D146" s="230" t="s">
        <v>276</v>
      </c>
      <c r="E146" s="231" t="s">
        <v>3958</v>
      </c>
      <c r="F146" s="232" t="s">
        <v>3959</v>
      </c>
      <c r="G146" s="233" t="s">
        <v>398</v>
      </c>
      <c r="H146" s="234">
        <v>1416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0.001</v>
      </c>
      <c r="T146" s="240">
        <f>S146*H146</f>
        <v>1.4159999999999999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3960</v>
      </c>
    </row>
    <row r="147" s="2" customFormat="1" ht="24.15" customHeight="1">
      <c r="A147" s="39"/>
      <c r="B147" s="40"/>
      <c r="C147" s="230" t="s">
        <v>333</v>
      </c>
      <c r="D147" s="230" t="s">
        <v>276</v>
      </c>
      <c r="E147" s="231" t="s">
        <v>3961</v>
      </c>
      <c r="F147" s="232" t="s">
        <v>3962</v>
      </c>
      <c r="G147" s="233" t="s">
        <v>398</v>
      </c>
      <c r="H147" s="234">
        <v>4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0.002</v>
      </c>
      <c r="T147" s="240">
        <f>S147*H147</f>
        <v>0.0080000000000000002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3963</v>
      </c>
    </row>
    <row r="148" s="2" customFormat="1" ht="24.15" customHeight="1">
      <c r="A148" s="39"/>
      <c r="B148" s="40"/>
      <c r="C148" s="230" t="s">
        <v>338</v>
      </c>
      <c r="D148" s="230" t="s">
        <v>276</v>
      </c>
      <c r="E148" s="231" t="s">
        <v>3964</v>
      </c>
      <c r="F148" s="232" t="s">
        <v>3965</v>
      </c>
      <c r="G148" s="233" t="s">
        <v>398</v>
      </c>
      <c r="H148" s="234">
        <v>2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0.0050000000000000001</v>
      </c>
      <c r="T148" s="240">
        <f>S148*H148</f>
        <v>0.01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3966</v>
      </c>
    </row>
    <row r="149" s="2" customFormat="1" ht="24.15" customHeight="1">
      <c r="A149" s="39"/>
      <c r="B149" s="40"/>
      <c r="C149" s="230" t="s">
        <v>344</v>
      </c>
      <c r="D149" s="230" t="s">
        <v>276</v>
      </c>
      <c r="E149" s="231" t="s">
        <v>3967</v>
      </c>
      <c r="F149" s="232" t="s">
        <v>3968</v>
      </c>
      <c r="G149" s="233" t="s">
        <v>398</v>
      </c>
      <c r="H149" s="234">
        <v>309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2.0000000000000002E-05</v>
      </c>
      <c r="R149" s="239">
        <f>Q149*H149</f>
        <v>0.0061800000000000006</v>
      </c>
      <c r="S149" s="239">
        <v>0.001</v>
      </c>
      <c r="T149" s="240">
        <f>S149*H149</f>
        <v>0.309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3969</v>
      </c>
    </row>
    <row r="150" s="12" customFormat="1" ht="22.8" customHeight="1">
      <c r="A150" s="12"/>
      <c r="B150" s="214"/>
      <c r="C150" s="215"/>
      <c r="D150" s="216" t="s">
        <v>75</v>
      </c>
      <c r="E150" s="228" t="s">
        <v>3970</v>
      </c>
      <c r="F150" s="228" t="s">
        <v>3971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SUM(P151:P154)</f>
        <v>0</v>
      </c>
      <c r="Q150" s="222"/>
      <c r="R150" s="223">
        <f>SUM(R151:R154)</f>
        <v>0</v>
      </c>
      <c r="S150" s="222"/>
      <c r="T150" s="224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83</v>
      </c>
      <c r="AT150" s="226" t="s">
        <v>75</v>
      </c>
      <c r="AU150" s="226" t="s">
        <v>83</v>
      </c>
      <c r="AY150" s="225" t="s">
        <v>274</v>
      </c>
      <c r="BK150" s="227">
        <f>SUM(BK151:BK154)</f>
        <v>0</v>
      </c>
    </row>
    <row r="151" s="2" customFormat="1" ht="33" customHeight="1">
      <c r="A151" s="39"/>
      <c r="B151" s="40"/>
      <c r="C151" s="230" t="s">
        <v>348</v>
      </c>
      <c r="D151" s="230" t="s">
        <v>276</v>
      </c>
      <c r="E151" s="231" t="s">
        <v>3972</v>
      </c>
      <c r="F151" s="232" t="s">
        <v>3973</v>
      </c>
      <c r="G151" s="233" t="s">
        <v>341</v>
      </c>
      <c r="H151" s="234">
        <v>4.7569999999999997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379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379</v>
      </c>
      <c r="BM151" s="241" t="s">
        <v>3974</v>
      </c>
    </row>
    <row r="152" s="2" customFormat="1" ht="24.15" customHeight="1">
      <c r="A152" s="39"/>
      <c r="B152" s="40"/>
      <c r="C152" s="230" t="s">
        <v>361</v>
      </c>
      <c r="D152" s="230" t="s">
        <v>276</v>
      </c>
      <c r="E152" s="231" t="s">
        <v>3975</v>
      </c>
      <c r="F152" s="232" t="s">
        <v>3976</v>
      </c>
      <c r="G152" s="233" t="s">
        <v>341</v>
      </c>
      <c r="H152" s="234">
        <v>4.7569999999999997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3977</v>
      </c>
    </row>
    <row r="153" s="2" customFormat="1" ht="33" customHeight="1">
      <c r="A153" s="39"/>
      <c r="B153" s="40"/>
      <c r="C153" s="230" t="s">
        <v>365</v>
      </c>
      <c r="D153" s="230" t="s">
        <v>276</v>
      </c>
      <c r="E153" s="231" t="s">
        <v>3978</v>
      </c>
      <c r="F153" s="232" t="s">
        <v>3979</v>
      </c>
      <c r="G153" s="233" t="s">
        <v>341</v>
      </c>
      <c r="H153" s="234">
        <v>4.7569999999999997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3980</v>
      </c>
    </row>
    <row r="154" s="2" customFormat="1" ht="33" customHeight="1">
      <c r="A154" s="39"/>
      <c r="B154" s="40"/>
      <c r="C154" s="230" t="s">
        <v>369</v>
      </c>
      <c r="D154" s="230" t="s">
        <v>276</v>
      </c>
      <c r="E154" s="231" t="s">
        <v>3981</v>
      </c>
      <c r="F154" s="232" t="s">
        <v>3982</v>
      </c>
      <c r="G154" s="233" t="s">
        <v>341</v>
      </c>
      <c r="H154" s="234">
        <v>4.7409999999999997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281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281</v>
      </c>
      <c r="BM154" s="241" t="s">
        <v>3983</v>
      </c>
    </row>
    <row r="155" s="12" customFormat="1" ht="25.92" customHeight="1">
      <c r="A155" s="12"/>
      <c r="B155" s="214"/>
      <c r="C155" s="215"/>
      <c r="D155" s="216" t="s">
        <v>75</v>
      </c>
      <c r="E155" s="217" t="s">
        <v>1585</v>
      </c>
      <c r="F155" s="217" t="s">
        <v>1586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P156+P280</f>
        <v>0</v>
      </c>
      <c r="Q155" s="222"/>
      <c r="R155" s="223">
        <f>R156+R280</f>
        <v>17.419890000000002</v>
      </c>
      <c r="S155" s="222"/>
      <c r="T155" s="224">
        <f>T156+T280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85</v>
      </c>
      <c r="AT155" s="226" t="s">
        <v>75</v>
      </c>
      <c r="AU155" s="226" t="s">
        <v>76</v>
      </c>
      <c r="AY155" s="225" t="s">
        <v>274</v>
      </c>
      <c r="BK155" s="227">
        <f>BK156+BK280</f>
        <v>0</v>
      </c>
    </row>
    <row r="156" s="12" customFormat="1" ht="22.8" customHeight="1">
      <c r="A156" s="12"/>
      <c r="B156" s="214"/>
      <c r="C156" s="215"/>
      <c r="D156" s="216" t="s">
        <v>75</v>
      </c>
      <c r="E156" s="228" t="s">
        <v>3984</v>
      </c>
      <c r="F156" s="228" t="s">
        <v>3985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SUM(P157:P279)</f>
        <v>0</v>
      </c>
      <c r="Q156" s="222"/>
      <c r="R156" s="223">
        <f>SUM(R157:R279)</f>
        <v>17.419890000000002</v>
      </c>
      <c r="S156" s="222"/>
      <c r="T156" s="224">
        <f>SUM(T157:T279)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85</v>
      </c>
      <c r="AT156" s="226" t="s">
        <v>75</v>
      </c>
      <c r="AU156" s="226" t="s">
        <v>83</v>
      </c>
      <c r="AY156" s="225" t="s">
        <v>274</v>
      </c>
      <c r="BK156" s="227">
        <f>SUM(BK157:BK279)</f>
        <v>0</v>
      </c>
    </row>
    <row r="157" s="2" customFormat="1" ht="24.15" customHeight="1">
      <c r="A157" s="39"/>
      <c r="B157" s="40"/>
      <c r="C157" s="230" t="s">
        <v>8</v>
      </c>
      <c r="D157" s="230" t="s">
        <v>276</v>
      </c>
      <c r="E157" s="231" t="s">
        <v>3986</v>
      </c>
      <c r="F157" s="232" t="s">
        <v>3987</v>
      </c>
      <c r="G157" s="233" t="s">
        <v>398</v>
      </c>
      <c r="H157" s="234">
        <v>2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379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379</v>
      </c>
      <c r="BM157" s="241" t="s">
        <v>3988</v>
      </c>
    </row>
    <row r="158" s="2" customFormat="1" ht="21.75" customHeight="1">
      <c r="A158" s="39"/>
      <c r="B158" s="40"/>
      <c r="C158" s="287" t="s">
        <v>379</v>
      </c>
      <c r="D158" s="287" t="s">
        <v>385</v>
      </c>
      <c r="E158" s="288" t="s">
        <v>3989</v>
      </c>
      <c r="F158" s="289" t="s">
        <v>3990</v>
      </c>
      <c r="G158" s="290" t="s">
        <v>398</v>
      </c>
      <c r="H158" s="291">
        <v>2</v>
      </c>
      <c r="I158" s="292"/>
      <c r="J158" s="293">
        <f>ROUND(I158*H158,2)</f>
        <v>0</v>
      </c>
      <c r="K158" s="289" t="s">
        <v>280</v>
      </c>
      <c r="L158" s="294"/>
      <c r="M158" s="295" t="s">
        <v>1</v>
      </c>
      <c r="N158" s="296" t="s">
        <v>41</v>
      </c>
      <c r="O158" s="92"/>
      <c r="P158" s="239">
        <f>O158*H158</f>
        <v>0</v>
      </c>
      <c r="Q158" s="239">
        <v>0.00016000000000000001</v>
      </c>
      <c r="R158" s="239">
        <f>Q158*H158</f>
        <v>0.00032000000000000003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510</v>
      </c>
      <c r="AT158" s="241" t="s">
        <v>385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379</v>
      </c>
      <c r="BM158" s="241" t="s">
        <v>3991</v>
      </c>
    </row>
    <row r="159" s="2" customFormat="1" ht="24.15" customHeight="1">
      <c r="A159" s="39"/>
      <c r="B159" s="40"/>
      <c r="C159" s="230" t="s">
        <v>384</v>
      </c>
      <c r="D159" s="230" t="s">
        <v>276</v>
      </c>
      <c r="E159" s="231" t="s">
        <v>3992</v>
      </c>
      <c r="F159" s="232" t="s">
        <v>3993</v>
      </c>
      <c r="G159" s="233" t="s">
        <v>398</v>
      </c>
      <c r="H159" s="234">
        <v>8</v>
      </c>
      <c r="I159" s="235"/>
      <c r="J159" s="236">
        <f>ROUND(I159*H159,2)</f>
        <v>0</v>
      </c>
      <c r="K159" s="232" t="s">
        <v>280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379</v>
      </c>
      <c r="AT159" s="241" t="s">
        <v>276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379</v>
      </c>
      <c r="BM159" s="241" t="s">
        <v>3994</v>
      </c>
    </row>
    <row r="160" s="2" customFormat="1" ht="21.75" customHeight="1">
      <c r="A160" s="39"/>
      <c r="B160" s="40"/>
      <c r="C160" s="287" t="s">
        <v>390</v>
      </c>
      <c r="D160" s="287" t="s">
        <v>385</v>
      </c>
      <c r="E160" s="288" t="s">
        <v>3995</v>
      </c>
      <c r="F160" s="289" t="s">
        <v>3996</v>
      </c>
      <c r="G160" s="290" t="s">
        <v>398</v>
      </c>
      <c r="H160" s="291">
        <v>8</v>
      </c>
      <c r="I160" s="292"/>
      <c r="J160" s="293">
        <f>ROUND(I160*H160,2)</f>
        <v>0</v>
      </c>
      <c r="K160" s="289" t="s">
        <v>280</v>
      </c>
      <c r="L160" s="294"/>
      <c r="M160" s="295" t="s">
        <v>1</v>
      </c>
      <c r="N160" s="296" t="s">
        <v>41</v>
      </c>
      <c r="O160" s="92"/>
      <c r="P160" s="239">
        <f>O160*H160</f>
        <v>0</v>
      </c>
      <c r="Q160" s="239">
        <v>0.00022000000000000001</v>
      </c>
      <c r="R160" s="239">
        <f>Q160*H160</f>
        <v>0.0017600000000000001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510</v>
      </c>
      <c r="AT160" s="241" t="s">
        <v>385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379</v>
      </c>
      <c r="BM160" s="241" t="s">
        <v>3997</v>
      </c>
    </row>
    <row r="161" s="2" customFormat="1" ht="24.15" customHeight="1">
      <c r="A161" s="39"/>
      <c r="B161" s="40"/>
      <c r="C161" s="230" t="s">
        <v>395</v>
      </c>
      <c r="D161" s="230" t="s">
        <v>276</v>
      </c>
      <c r="E161" s="231" t="s">
        <v>3998</v>
      </c>
      <c r="F161" s="232" t="s">
        <v>3999</v>
      </c>
      <c r="G161" s="233" t="s">
        <v>398</v>
      </c>
      <c r="H161" s="234">
        <v>30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379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379</v>
      </c>
      <c r="BM161" s="241" t="s">
        <v>4000</v>
      </c>
    </row>
    <row r="162" s="2" customFormat="1" ht="24.15" customHeight="1">
      <c r="A162" s="39"/>
      <c r="B162" s="40"/>
      <c r="C162" s="287" t="s">
        <v>401</v>
      </c>
      <c r="D162" s="287" t="s">
        <v>385</v>
      </c>
      <c r="E162" s="288" t="s">
        <v>4001</v>
      </c>
      <c r="F162" s="289" t="s">
        <v>4002</v>
      </c>
      <c r="G162" s="290" t="s">
        <v>385</v>
      </c>
      <c r="H162" s="291">
        <v>30</v>
      </c>
      <c r="I162" s="292"/>
      <c r="J162" s="293">
        <f>ROUND(I162*H162,2)</f>
        <v>0</v>
      </c>
      <c r="K162" s="289" t="s">
        <v>1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510</v>
      </c>
      <c r="AT162" s="241" t="s">
        <v>385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379</v>
      </c>
      <c r="BM162" s="241" t="s">
        <v>4003</v>
      </c>
    </row>
    <row r="163" s="2" customFormat="1" ht="24.15" customHeight="1">
      <c r="A163" s="39"/>
      <c r="B163" s="40"/>
      <c r="C163" s="230" t="s">
        <v>7</v>
      </c>
      <c r="D163" s="230" t="s">
        <v>276</v>
      </c>
      <c r="E163" s="231" t="s">
        <v>4004</v>
      </c>
      <c r="F163" s="232" t="s">
        <v>4005</v>
      </c>
      <c r="G163" s="233" t="s">
        <v>398</v>
      </c>
      <c r="H163" s="234">
        <v>2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379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379</v>
      </c>
      <c r="BM163" s="241" t="s">
        <v>4006</v>
      </c>
    </row>
    <row r="164" s="2" customFormat="1" ht="24.15" customHeight="1">
      <c r="A164" s="39"/>
      <c r="B164" s="40"/>
      <c r="C164" s="287" t="s">
        <v>419</v>
      </c>
      <c r="D164" s="287" t="s">
        <v>385</v>
      </c>
      <c r="E164" s="288" t="s">
        <v>4007</v>
      </c>
      <c r="F164" s="289" t="s">
        <v>4008</v>
      </c>
      <c r="G164" s="290" t="s">
        <v>398</v>
      </c>
      <c r="H164" s="291">
        <v>2</v>
      </c>
      <c r="I164" s="292"/>
      <c r="J164" s="293">
        <f>ROUND(I164*H164,2)</f>
        <v>0</v>
      </c>
      <c r="K164" s="289" t="s">
        <v>1</v>
      </c>
      <c r="L164" s="294"/>
      <c r="M164" s="295" t="s">
        <v>1</v>
      </c>
      <c r="N164" s="296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510</v>
      </c>
      <c r="AT164" s="241" t="s">
        <v>385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379</v>
      </c>
      <c r="BM164" s="241" t="s">
        <v>4009</v>
      </c>
    </row>
    <row r="165" s="2" customFormat="1" ht="16.5" customHeight="1">
      <c r="A165" s="39"/>
      <c r="B165" s="40"/>
      <c r="C165" s="230" t="s">
        <v>427</v>
      </c>
      <c r="D165" s="230" t="s">
        <v>276</v>
      </c>
      <c r="E165" s="231" t="s">
        <v>4010</v>
      </c>
      <c r="F165" s="232" t="s">
        <v>4011</v>
      </c>
      <c r="G165" s="233" t="s">
        <v>604</v>
      </c>
      <c r="H165" s="234">
        <v>228</v>
      </c>
      <c r="I165" s="235"/>
      <c r="J165" s="236">
        <f>ROUND(I165*H165,2)</f>
        <v>0</v>
      </c>
      <c r="K165" s="232" t="s">
        <v>280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379</v>
      </c>
      <c r="AT165" s="241" t="s">
        <v>276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379</v>
      </c>
      <c r="BM165" s="241" t="s">
        <v>4012</v>
      </c>
    </row>
    <row r="166" s="2" customFormat="1" ht="24.15" customHeight="1">
      <c r="A166" s="39"/>
      <c r="B166" s="40"/>
      <c r="C166" s="287" t="s">
        <v>435</v>
      </c>
      <c r="D166" s="287" t="s">
        <v>385</v>
      </c>
      <c r="E166" s="288" t="s">
        <v>4013</v>
      </c>
      <c r="F166" s="289" t="s">
        <v>4014</v>
      </c>
      <c r="G166" s="290" t="s">
        <v>604</v>
      </c>
      <c r="H166" s="291">
        <v>228</v>
      </c>
      <c r="I166" s="292"/>
      <c r="J166" s="293">
        <f>ROUND(I166*H166,2)</f>
        <v>0</v>
      </c>
      <c r="K166" s="289" t="s">
        <v>280</v>
      </c>
      <c r="L166" s="294"/>
      <c r="M166" s="295" t="s">
        <v>1</v>
      </c>
      <c r="N166" s="296" t="s">
        <v>41</v>
      </c>
      <c r="O166" s="92"/>
      <c r="P166" s="239">
        <f>O166*H166</f>
        <v>0</v>
      </c>
      <c r="Q166" s="239">
        <v>9.0000000000000006E-05</v>
      </c>
      <c r="R166" s="239">
        <f>Q166*H166</f>
        <v>0.02052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510</v>
      </c>
      <c r="AT166" s="241" t="s">
        <v>385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379</v>
      </c>
      <c r="BM166" s="241" t="s">
        <v>4015</v>
      </c>
    </row>
    <row r="167" s="2" customFormat="1" ht="16.5" customHeight="1">
      <c r="A167" s="39"/>
      <c r="B167" s="40"/>
      <c r="C167" s="230" t="s">
        <v>439</v>
      </c>
      <c r="D167" s="230" t="s">
        <v>276</v>
      </c>
      <c r="E167" s="231" t="s">
        <v>4010</v>
      </c>
      <c r="F167" s="232" t="s">
        <v>4011</v>
      </c>
      <c r="G167" s="233" t="s">
        <v>604</v>
      </c>
      <c r="H167" s="234">
        <v>62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379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379</v>
      </c>
      <c r="BM167" s="241" t="s">
        <v>4016</v>
      </c>
    </row>
    <row r="168" s="2" customFormat="1" ht="24.15" customHeight="1">
      <c r="A168" s="39"/>
      <c r="B168" s="40"/>
      <c r="C168" s="287" t="s">
        <v>463</v>
      </c>
      <c r="D168" s="287" t="s">
        <v>385</v>
      </c>
      <c r="E168" s="288" t="s">
        <v>4017</v>
      </c>
      <c r="F168" s="289" t="s">
        <v>4018</v>
      </c>
      <c r="G168" s="290" t="s">
        <v>604</v>
      </c>
      <c r="H168" s="291">
        <v>62</v>
      </c>
      <c r="I168" s="292"/>
      <c r="J168" s="293">
        <f>ROUND(I168*H168,2)</f>
        <v>0</v>
      </c>
      <c r="K168" s="289" t="s">
        <v>280</v>
      </c>
      <c r="L168" s="294"/>
      <c r="M168" s="295" t="s">
        <v>1</v>
      </c>
      <c r="N168" s="296" t="s">
        <v>41</v>
      </c>
      <c r="O168" s="92"/>
      <c r="P168" s="239">
        <f>O168*H168</f>
        <v>0</v>
      </c>
      <c r="Q168" s="239">
        <v>9.0000000000000006E-05</v>
      </c>
      <c r="R168" s="239">
        <f>Q168*H168</f>
        <v>0.0055800000000000008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510</v>
      </c>
      <c r="AT168" s="241" t="s">
        <v>385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379</v>
      </c>
      <c r="BM168" s="241" t="s">
        <v>4019</v>
      </c>
    </row>
    <row r="169" s="2" customFormat="1" ht="24.15" customHeight="1">
      <c r="A169" s="39"/>
      <c r="B169" s="40"/>
      <c r="C169" s="230" t="s">
        <v>468</v>
      </c>
      <c r="D169" s="230" t="s">
        <v>276</v>
      </c>
      <c r="E169" s="231" t="s">
        <v>4020</v>
      </c>
      <c r="F169" s="232" t="s">
        <v>4021</v>
      </c>
      <c r="G169" s="233" t="s">
        <v>604</v>
      </c>
      <c r="H169" s="234">
        <v>1</v>
      </c>
      <c r="I169" s="235"/>
      <c r="J169" s="236">
        <f>ROUND(I169*H169,2)</f>
        <v>0</v>
      </c>
      <c r="K169" s="232" t="s">
        <v>280</v>
      </c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379</v>
      </c>
      <c r="AT169" s="241" t="s">
        <v>276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379</v>
      </c>
      <c r="BM169" s="241" t="s">
        <v>4022</v>
      </c>
    </row>
    <row r="170" s="2" customFormat="1" ht="24.15" customHeight="1">
      <c r="A170" s="39"/>
      <c r="B170" s="40"/>
      <c r="C170" s="287" t="s">
        <v>477</v>
      </c>
      <c r="D170" s="287" t="s">
        <v>385</v>
      </c>
      <c r="E170" s="288" t="s">
        <v>4023</v>
      </c>
      <c r="F170" s="289" t="s">
        <v>4024</v>
      </c>
      <c r="G170" s="290" t="s">
        <v>604</v>
      </c>
      <c r="H170" s="291">
        <v>1</v>
      </c>
      <c r="I170" s="292"/>
      <c r="J170" s="293">
        <f>ROUND(I170*H170,2)</f>
        <v>0</v>
      </c>
      <c r="K170" s="289" t="s">
        <v>280</v>
      </c>
      <c r="L170" s="294"/>
      <c r="M170" s="295" t="s">
        <v>1</v>
      </c>
      <c r="N170" s="296" t="s">
        <v>41</v>
      </c>
      <c r="O170" s="92"/>
      <c r="P170" s="239">
        <f>O170*H170</f>
        <v>0</v>
      </c>
      <c r="Q170" s="239">
        <v>0.00014999999999999999</v>
      </c>
      <c r="R170" s="239">
        <f>Q170*H170</f>
        <v>0.00014999999999999999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510</v>
      </c>
      <c r="AT170" s="241" t="s">
        <v>385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379</v>
      </c>
      <c r="BM170" s="241" t="s">
        <v>4025</v>
      </c>
    </row>
    <row r="171" s="2" customFormat="1" ht="24.15" customHeight="1">
      <c r="A171" s="39"/>
      <c r="B171" s="40"/>
      <c r="C171" s="230" t="s">
        <v>481</v>
      </c>
      <c r="D171" s="230" t="s">
        <v>276</v>
      </c>
      <c r="E171" s="231" t="s">
        <v>4026</v>
      </c>
      <c r="F171" s="232" t="s">
        <v>4027</v>
      </c>
      <c r="G171" s="233" t="s">
        <v>604</v>
      </c>
      <c r="H171" s="234">
        <v>2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379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379</v>
      </c>
      <c r="BM171" s="241" t="s">
        <v>4028</v>
      </c>
    </row>
    <row r="172" s="2" customFormat="1" ht="16.5" customHeight="1">
      <c r="A172" s="39"/>
      <c r="B172" s="40"/>
      <c r="C172" s="287" t="s">
        <v>487</v>
      </c>
      <c r="D172" s="287" t="s">
        <v>385</v>
      </c>
      <c r="E172" s="288" t="s">
        <v>4029</v>
      </c>
      <c r="F172" s="289" t="s">
        <v>4030</v>
      </c>
      <c r="G172" s="290" t="s">
        <v>604</v>
      </c>
      <c r="H172" s="291">
        <v>2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510</v>
      </c>
      <c r="AT172" s="241" t="s">
        <v>385</v>
      </c>
      <c r="AU172" s="241" t="s">
        <v>85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379</v>
      </c>
      <c r="BM172" s="241" t="s">
        <v>4031</v>
      </c>
    </row>
    <row r="173" s="2" customFormat="1" ht="21.75" customHeight="1">
      <c r="A173" s="39"/>
      <c r="B173" s="40"/>
      <c r="C173" s="230" t="s">
        <v>494</v>
      </c>
      <c r="D173" s="230" t="s">
        <v>276</v>
      </c>
      <c r="E173" s="231" t="s">
        <v>4032</v>
      </c>
      <c r="F173" s="232" t="s">
        <v>4033</v>
      </c>
      <c r="G173" s="233" t="s">
        <v>604</v>
      </c>
      <c r="H173" s="234">
        <v>831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379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379</v>
      </c>
      <c r="BM173" s="241" t="s">
        <v>4034</v>
      </c>
    </row>
    <row r="174" s="2" customFormat="1" ht="21.75" customHeight="1">
      <c r="A174" s="39"/>
      <c r="B174" s="40"/>
      <c r="C174" s="287" t="s">
        <v>510</v>
      </c>
      <c r="D174" s="287" t="s">
        <v>385</v>
      </c>
      <c r="E174" s="288" t="s">
        <v>4035</v>
      </c>
      <c r="F174" s="289" t="s">
        <v>4036</v>
      </c>
      <c r="G174" s="290" t="s">
        <v>604</v>
      </c>
      <c r="H174" s="291">
        <v>831</v>
      </c>
      <c r="I174" s="292"/>
      <c r="J174" s="293">
        <f>ROUND(I174*H174,2)</f>
        <v>0</v>
      </c>
      <c r="K174" s="289" t="s">
        <v>280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4.0000000000000003E-05</v>
      </c>
      <c r="R174" s="239">
        <f>Q174*H174</f>
        <v>0.033240000000000006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510</v>
      </c>
      <c r="AT174" s="241" t="s">
        <v>385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379</v>
      </c>
      <c r="BM174" s="241" t="s">
        <v>4037</v>
      </c>
    </row>
    <row r="175" s="2" customFormat="1" ht="33" customHeight="1">
      <c r="A175" s="39"/>
      <c r="B175" s="40"/>
      <c r="C175" s="230" t="s">
        <v>518</v>
      </c>
      <c r="D175" s="230" t="s">
        <v>276</v>
      </c>
      <c r="E175" s="231" t="s">
        <v>4038</v>
      </c>
      <c r="F175" s="232" t="s">
        <v>4039</v>
      </c>
      <c r="G175" s="233" t="s">
        <v>398</v>
      </c>
      <c r="H175" s="234">
        <v>358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379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379</v>
      </c>
      <c r="BM175" s="241" t="s">
        <v>4040</v>
      </c>
    </row>
    <row r="176" s="2" customFormat="1" ht="16.5" customHeight="1">
      <c r="A176" s="39"/>
      <c r="B176" s="40"/>
      <c r="C176" s="287" t="s">
        <v>546</v>
      </c>
      <c r="D176" s="287" t="s">
        <v>385</v>
      </c>
      <c r="E176" s="288" t="s">
        <v>4041</v>
      </c>
      <c r="F176" s="289" t="s">
        <v>4042</v>
      </c>
      <c r="G176" s="290" t="s">
        <v>3929</v>
      </c>
      <c r="H176" s="291">
        <v>249</v>
      </c>
      <c r="I176" s="292"/>
      <c r="J176" s="293">
        <f>ROUND(I176*H176,2)</f>
        <v>0</v>
      </c>
      <c r="K176" s="289" t="s">
        <v>1</v>
      </c>
      <c r="L176" s="294"/>
      <c r="M176" s="295" t="s">
        <v>1</v>
      </c>
      <c r="N176" s="296" t="s">
        <v>41</v>
      </c>
      <c r="O176" s="92"/>
      <c r="P176" s="239">
        <f>O176*H176</f>
        <v>0</v>
      </c>
      <c r="Q176" s="239">
        <v>0.050000000000000003</v>
      </c>
      <c r="R176" s="239">
        <f>Q176*H176</f>
        <v>12.450000000000001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510</v>
      </c>
      <c r="AT176" s="241" t="s">
        <v>385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379</v>
      </c>
      <c r="BM176" s="241" t="s">
        <v>4043</v>
      </c>
    </row>
    <row r="177" s="2" customFormat="1" ht="16.5" customHeight="1">
      <c r="A177" s="39"/>
      <c r="B177" s="40"/>
      <c r="C177" s="287" t="s">
        <v>556</v>
      </c>
      <c r="D177" s="287" t="s">
        <v>385</v>
      </c>
      <c r="E177" s="288" t="s">
        <v>4044</v>
      </c>
      <c r="F177" s="289" t="s">
        <v>4045</v>
      </c>
      <c r="G177" s="290" t="s">
        <v>3929</v>
      </c>
      <c r="H177" s="291">
        <v>49</v>
      </c>
      <c r="I177" s="292"/>
      <c r="J177" s="293">
        <f>ROUND(I177*H177,2)</f>
        <v>0</v>
      </c>
      <c r="K177" s="289" t="s">
        <v>1</v>
      </c>
      <c r="L177" s="294"/>
      <c r="M177" s="295" t="s">
        <v>1</v>
      </c>
      <c r="N177" s="296" t="s">
        <v>41</v>
      </c>
      <c r="O177" s="92"/>
      <c r="P177" s="239">
        <f>O177*H177</f>
        <v>0</v>
      </c>
      <c r="Q177" s="239">
        <v>0.070000000000000007</v>
      </c>
      <c r="R177" s="239">
        <f>Q177*H177</f>
        <v>3.4300000000000002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510</v>
      </c>
      <c r="AT177" s="241" t="s">
        <v>385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379</v>
      </c>
      <c r="BM177" s="241" t="s">
        <v>4046</v>
      </c>
    </row>
    <row r="178" s="2" customFormat="1" ht="24.15" customHeight="1">
      <c r="A178" s="39"/>
      <c r="B178" s="40"/>
      <c r="C178" s="287" t="s">
        <v>583</v>
      </c>
      <c r="D178" s="287" t="s">
        <v>385</v>
      </c>
      <c r="E178" s="288" t="s">
        <v>4047</v>
      </c>
      <c r="F178" s="289" t="s">
        <v>4048</v>
      </c>
      <c r="G178" s="290" t="s">
        <v>398</v>
      </c>
      <c r="H178" s="291">
        <v>60</v>
      </c>
      <c r="I178" s="292"/>
      <c r="J178" s="293">
        <f>ROUND(I178*H178,2)</f>
        <v>0</v>
      </c>
      <c r="K178" s="289" t="s">
        <v>280</v>
      </c>
      <c r="L178" s="294"/>
      <c r="M178" s="295" t="s">
        <v>1</v>
      </c>
      <c r="N178" s="296" t="s">
        <v>41</v>
      </c>
      <c r="O178" s="92"/>
      <c r="P178" s="239">
        <f>O178*H178</f>
        <v>0</v>
      </c>
      <c r="Q178" s="239">
        <v>0.00017000000000000001</v>
      </c>
      <c r="R178" s="239">
        <f>Q178*H178</f>
        <v>0.010200000000000001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510</v>
      </c>
      <c r="AT178" s="241" t="s">
        <v>385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379</v>
      </c>
      <c r="BM178" s="241" t="s">
        <v>4049</v>
      </c>
    </row>
    <row r="179" s="2" customFormat="1" ht="24.15" customHeight="1">
      <c r="A179" s="39"/>
      <c r="B179" s="40"/>
      <c r="C179" s="287" t="s">
        <v>588</v>
      </c>
      <c r="D179" s="287" t="s">
        <v>385</v>
      </c>
      <c r="E179" s="288" t="s">
        <v>4050</v>
      </c>
      <c r="F179" s="289" t="s">
        <v>4051</v>
      </c>
      <c r="G179" s="290" t="s">
        <v>604</v>
      </c>
      <c r="H179" s="291">
        <v>56</v>
      </c>
      <c r="I179" s="292"/>
      <c r="J179" s="293">
        <f>ROUND(I179*H179,2)</f>
        <v>0</v>
      </c>
      <c r="K179" s="289" t="s">
        <v>280</v>
      </c>
      <c r="L179" s="294"/>
      <c r="M179" s="295" t="s">
        <v>1</v>
      </c>
      <c r="N179" s="296" t="s">
        <v>41</v>
      </c>
      <c r="O179" s="92"/>
      <c r="P179" s="239">
        <f>O179*H179</f>
        <v>0</v>
      </c>
      <c r="Q179" s="239">
        <v>0.00016000000000000001</v>
      </c>
      <c r="R179" s="239">
        <f>Q179*H179</f>
        <v>0.008960000000000001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510</v>
      </c>
      <c r="AT179" s="241" t="s">
        <v>385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379</v>
      </c>
      <c r="BM179" s="241" t="s">
        <v>4052</v>
      </c>
    </row>
    <row r="180" s="2" customFormat="1" ht="24.15" customHeight="1">
      <c r="A180" s="39"/>
      <c r="B180" s="40"/>
      <c r="C180" s="230" t="s">
        <v>593</v>
      </c>
      <c r="D180" s="230" t="s">
        <v>276</v>
      </c>
      <c r="E180" s="231" t="s">
        <v>4053</v>
      </c>
      <c r="F180" s="232" t="s">
        <v>4054</v>
      </c>
      <c r="G180" s="233" t="s">
        <v>398</v>
      </c>
      <c r="H180" s="234">
        <v>26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379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379</v>
      </c>
      <c r="BM180" s="241" t="s">
        <v>4055</v>
      </c>
    </row>
    <row r="181" s="2" customFormat="1" ht="16.5" customHeight="1">
      <c r="A181" s="39"/>
      <c r="B181" s="40"/>
      <c r="C181" s="287" t="s">
        <v>597</v>
      </c>
      <c r="D181" s="287" t="s">
        <v>385</v>
      </c>
      <c r="E181" s="288" t="s">
        <v>4056</v>
      </c>
      <c r="F181" s="289" t="s">
        <v>4057</v>
      </c>
      <c r="G181" s="290" t="s">
        <v>398</v>
      </c>
      <c r="H181" s="291">
        <v>4</v>
      </c>
      <c r="I181" s="292"/>
      <c r="J181" s="293">
        <f>ROUND(I181*H181,2)</f>
        <v>0</v>
      </c>
      <c r="K181" s="289" t="s">
        <v>1</v>
      </c>
      <c r="L181" s="294"/>
      <c r="M181" s="295" t="s">
        <v>1</v>
      </c>
      <c r="N181" s="296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510</v>
      </c>
      <c r="AT181" s="241" t="s">
        <v>385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379</v>
      </c>
      <c r="BM181" s="241" t="s">
        <v>4058</v>
      </c>
    </row>
    <row r="182" s="2" customFormat="1" ht="16.5" customHeight="1">
      <c r="A182" s="39"/>
      <c r="B182" s="40"/>
      <c r="C182" s="287" t="s">
        <v>601</v>
      </c>
      <c r="D182" s="287" t="s">
        <v>385</v>
      </c>
      <c r="E182" s="288" t="s">
        <v>4059</v>
      </c>
      <c r="F182" s="289" t="s">
        <v>4060</v>
      </c>
      <c r="G182" s="290" t="s">
        <v>398</v>
      </c>
      <c r="H182" s="291">
        <v>17</v>
      </c>
      <c r="I182" s="292"/>
      <c r="J182" s="293">
        <f>ROUND(I182*H182,2)</f>
        <v>0</v>
      </c>
      <c r="K182" s="289" t="s">
        <v>1</v>
      </c>
      <c r="L182" s="294"/>
      <c r="M182" s="295" t="s">
        <v>1</v>
      </c>
      <c r="N182" s="296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510</v>
      </c>
      <c r="AT182" s="241" t="s">
        <v>385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379</v>
      </c>
      <c r="BM182" s="241" t="s">
        <v>4061</v>
      </c>
    </row>
    <row r="183" s="2" customFormat="1" ht="16.5" customHeight="1">
      <c r="A183" s="39"/>
      <c r="B183" s="40"/>
      <c r="C183" s="287" t="s">
        <v>607</v>
      </c>
      <c r="D183" s="287" t="s">
        <v>385</v>
      </c>
      <c r="E183" s="288" t="s">
        <v>4062</v>
      </c>
      <c r="F183" s="289" t="s">
        <v>4063</v>
      </c>
      <c r="G183" s="290" t="s">
        <v>398</v>
      </c>
      <c r="H183" s="291">
        <v>5</v>
      </c>
      <c r="I183" s="292"/>
      <c r="J183" s="293">
        <f>ROUND(I183*H183,2)</f>
        <v>0</v>
      </c>
      <c r="K183" s="289" t="s">
        <v>1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510</v>
      </c>
      <c r="AT183" s="241" t="s">
        <v>385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379</v>
      </c>
      <c r="BM183" s="241" t="s">
        <v>4064</v>
      </c>
    </row>
    <row r="184" s="2" customFormat="1" ht="24.15" customHeight="1">
      <c r="A184" s="39"/>
      <c r="B184" s="40"/>
      <c r="C184" s="230" t="s">
        <v>612</v>
      </c>
      <c r="D184" s="230" t="s">
        <v>276</v>
      </c>
      <c r="E184" s="231" t="s">
        <v>4065</v>
      </c>
      <c r="F184" s="232" t="s">
        <v>4066</v>
      </c>
      <c r="G184" s="233" t="s">
        <v>398</v>
      </c>
      <c r="H184" s="234">
        <v>616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379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379</v>
      </c>
      <c r="BM184" s="241" t="s">
        <v>4067</v>
      </c>
    </row>
    <row r="185" s="2" customFormat="1" ht="24.15" customHeight="1">
      <c r="A185" s="39"/>
      <c r="B185" s="40"/>
      <c r="C185" s="287" t="s">
        <v>617</v>
      </c>
      <c r="D185" s="287" t="s">
        <v>385</v>
      </c>
      <c r="E185" s="288" t="s">
        <v>4068</v>
      </c>
      <c r="F185" s="289" t="s">
        <v>4069</v>
      </c>
      <c r="G185" s="290" t="s">
        <v>398</v>
      </c>
      <c r="H185" s="291">
        <v>616</v>
      </c>
      <c r="I185" s="292"/>
      <c r="J185" s="293">
        <f>ROUND(I185*H185,2)</f>
        <v>0</v>
      </c>
      <c r="K185" s="289" t="s">
        <v>280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0.00012</v>
      </c>
      <c r="R185" s="239">
        <f>Q185*H185</f>
        <v>0.07392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510</v>
      </c>
      <c r="AT185" s="241" t="s">
        <v>385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379</v>
      </c>
      <c r="BM185" s="241" t="s">
        <v>4070</v>
      </c>
    </row>
    <row r="186" s="2" customFormat="1" ht="33" customHeight="1">
      <c r="A186" s="39"/>
      <c r="B186" s="40"/>
      <c r="C186" s="230" t="s">
        <v>622</v>
      </c>
      <c r="D186" s="230" t="s">
        <v>276</v>
      </c>
      <c r="E186" s="231" t="s">
        <v>4071</v>
      </c>
      <c r="F186" s="232" t="s">
        <v>4072</v>
      </c>
      <c r="G186" s="233" t="s">
        <v>398</v>
      </c>
      <c r="H186" s="234">
        <v>800</v>
      </c>
      <c r="I186" s="235"/>
      <c r="J186" s="236">
        <f>ROUND(I186*H186,2)</f>
        <v>0</v>
      </c>
      <c r="K186" s="232" t="s">
        <v>280</v>
      </c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379</v>
      </c>
      <c r="AT186" s="241" t="s">
        <v>276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379</v>
      </c>
      <c r="BM186" s="241" t="s">
        <v>4073</v>
      </c>
    </row>
    <row r="187" s="2" customFormat="1" ht="24.15" customHeight="1">
      <c r="A187" s="39"/>
      <c r="B187" s="40"/>
      <c r="C187" s="287" t="s">
        <v>627</v>
      </c>
      <c r="D187" s="287" t="s">
        <v>385</v>
      </c>
      <c r="E187" s="288" t="s">
        <v>4074</v>
      </c>
      <c r="F187" s="289" t="s">
        <v>4075</v>
      </c>
      <c r="G187" s="290" t="s">
        <v>398</v>
      </c>
      <c r="H187" s="291">
        <v>800</v>
      </c>
      <c r="I187" s="292"/>
      <c r="J187" s="293">
        <f>ROUND(I187*H187,2)</f>
        <v>0</v>
      </c>
      <c r="K187" s="289" t="s">
        <v>280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0.00017000000000000001</v>
      </c>
      <c r="R187" s="239">
        <f>Q187*H187</f>
        <v>0.13600000000000001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510</v>
      </c>
      <c r="AT187" s="241" t="s">
        <v>385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379</v>
      </c>
      <c r="BM187" s="241" t="s">
        <v>4076</v>
      </c>
    </row>
    <row r="188" s="2" customFormat="1" ht="24.15" customHeight="1">
      <c r="A188" s="39"/>
      <c r="B188" s="40"/>
      <c r="C188" s="230" t="s">
        <v>632</v>
      </c>
      <c r="D188" s="230" t="s">
        <v>276</v>
      </c>
      <c r="E188" s="231" t="s">
        <v>4077</v>
      </c>
      <c r="F188" s="232" t="s">
        <v>4078</v>
      </c>
      <c r="G188" s="233" t="s">
        <v>398</v>
      </c>
      <c r="H188" s="234">
        <v>12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379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379</v>
      </c>
      <c r="BM188" s="241" t="s">
        <v>4079</v>
      </c>
    </row>
    <row r="189" s="2" customFormat="1" ht="16.5" customHeight="1">
      <c r="A189" s="39"/>
      <c r="B189" s="40"/>
      <c r="C189" s="287" t="s">
        <v>638</v>
      </c>
      <c r="D189" s="287" t="s">
        <v>385</v>
      </c>
      <c r="E189" s="288" t="s">
        <v>4080</v>
      </c>
      <c r="F189" s="289" t="s">
        <v>4081</v>
      </c>
      <c r="G189" s="290" t="s">
        <v>3929</v>
      </c>
      <c r="H189" s="291">
        <v>0.0060000000000000001</v>
      </c>
      <c r="I189" s="292"/>
      <c r="J189" s="293">
        <f>ROUND(I189*H189,2)</f>
        <v>0</v>
      </c>
      <c r="K189" s="289" t="s">
        <v>1</v>
      </c>
      <c r="L189" s="294"/>
      <c r="M189" s="295" t="s">
        <v>1</v>
      </c>
      <c r="N189" s="296" t="s">
        <v>41</v>
      </c>
      <c r="O189" s="92"/>
      <c r="P189" s="239">
        <f>O189*H189</f>
        <v>0</v>
      </c>
      <c r="Q189" s="239">
        <v>0.34000000000000002</v>
      </c>
      <c r="R189" s="239">
        <f>Q189*H189</f>
        <v>0.0020400000000000001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510</v>
      </c>
      <c r="AT189" s="241" t="s">
        <v>385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379</v>
      </c>
      <c r="BM189" s="241" t="s">
        <v>4082</v>
      </c>
    </row>
    <row r="190" s="2" customFormat="1" ht="24.15" customHeight="1">
      <c r="A190" s="39"/>
      <c r="B190" s="40"/>
      <c r="C190" s="287" t="s">
        <v>643</v>
      </c>
      <c r="D190" s="287" t="s">
        <v>385</v>
      </c>
      <c r="E190" s="288" t="s">
        <v>4083</v>
      </c>
      <c r="F190" s="289" t="s">
        <v>4084</v>
      </c>
      <c r="G190" s="290" t="s">
        <v>398</v>
      </c>
      <c r="H190" s="291">
        <v>6</v>
      </c>
      <c r="I190" s="292"/>
      <c r="J190" s="293">
        <f>ROUND(I190*H190,2)</f>
        <v>0</v>
      </c>
      <c r="K190" s="289" t="s">
        <v>280</v>
      </c>
      <c r="L190" s="294"/>
      <c r="M190" s="295" t="s">
        <v>1</v>
      </c>
      <c r="N190" s="296" t="s">
        <v>41</v>
      </c>
      <c r="O190" s="92"/>
      <c r="P190" s="239">
        <f>O190*H190</f>
        <v>0</v>
      </c>
      <c r="Q190" s="239">
        <v>0.00052999999999999998</v>
      </c>
      <c r="R190" s="239">
        <f>Q190*H190</f>
        <v>0.0031799999999999997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510</v>
      </c>
      <c r="AT190" s="241" t="s">
        <v>385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379</v>
      </c>
      <c r="BM190" s="241" t="s">
        <v>4085</v>
      </c>
    </row>
    <row r="191" s="13" customFormat="1">
      <c r="A191" s="13"/>
      <c r="B191" s="243"/>
      <c r="C191" s="244"/>
      <c r="D191" s="245" t="s">
        <v>283</v>
      </c>
      <c r="E191" s="246" t="s">
        <v>1</v>
      </c>
      <c r="F191" s="247" t="s">
        <v>4086</v>
      </c>
      <c r="G191" s="244"/>
      <c r="H191" s="248">
        <v>6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283</v>
      </c>
      <c r="AU191" s="254" t="s">
        <v>85</v>
      </c>
      <c r="AV191" s="13" t="s">
        <v>85</v>
      </c>
      <c r="AW191" s="13" t="s">
        <v>32</v>
      </c>
      <c r="AX191" s="13" t="s">
        <v>83</v>
      </c>
      <c r="AY191" s="254" t="s">
        <v>274</v>
      </c>
    </row>
    <row r="192" s="2" customFormat="1" ht="24.15" customHeight="1">
      <c r="A192" s="39"/>
      <c r="B192" s="40"/>
      <c r="C192" s="230" t="s">
        <v>648</v>
      </c>
      <c r="D192" s="230" t="s">
        <v>276</v>
      </c>
      <c r="E192" s="231" t="s">
        <v>4087</v>
      </c>
      <c r="F192" s="232" t="s">
        <v>4088</v>
      </c>
      <c r="G192" s="233" t="s">
        <v>398</v>
      </c>
      <c r="H192" s="234">
        <v>33</v>
      </c>
      <c r="I192" s="235"/>
      <c r="J192" s="236">
        <f>ROUND(I192*H192,2)</f>
        <v>0</v>
      </c>
      <c r="K192" s="232" t="s">
        <v>280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379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379</v>
      </c>
      <c r="BM192" s="241" t="s">
        <v>4089</v>
      </c>
    </row>
    <row r="193" s="2" customFormat="1" ht="16.5" customHeight="1">
      <c r="A193" s="39"/>
      <c r="B193" s="40"/>
      <c r="C193" s="287" t="s">
        <v>654</v>
      </c>
      <c r="D193" s="287" t="s">
        <v>385</v>
      </c>
      <c r="E193" s="288" t="s">
        <v>4090</v>
      </c>
      <c r="F193" s="289" t="s">
        <v>4091</v>
      </c>
      <c r="G193" s="290" t="s">
        <v>398</v>
      </c>
      <c r="H193" s="291">
        <v>33</v>
      </c>
      <c r="I193" s="292"/>
      <c r="J193" s="293">
        <f>ROUND(I193*H193,2)</f>
        <v>0</v>
      </c>
      <c r="K193" s="289" t="s">
        <v>1</v>
      </c>
      <c r="L193" s="294"/>
      <c r="M193" s="295" t="s">
        <v>1</v>
      </c>
      <c r="N193" s="296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510</v>
      </c>
      <c r="AT193" s="241" t="s">
        <v>385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379</v>
      </c>
      <c r="BM193" s="241" t="s">
        <v>4092</v>
      </c>
    </row>
    <row r="194" s="2" customFormat="1" ht="24.15" customHeight="1">
      <c r="A194" s="39"/>
      <c r="B194" s="40"/>
      <c r="C194" s="230" t="s">
        <v>659</v>
      </c>
      <c r="D194" s="230" t="s">
        <v>276</v>
      </c>
      <c r="E194" s="231" t="s">
        <v>4093</v>
      </c>
      <c r="F194" s="232" t="s">
        <v>4094</v>
      </c>
      <c r="G194" s="233" t="s">
        <v>398</v>
      </c>
      <c r="H194" s="234">
        <v>7104</v>
      </c>
      <c r="I194" s="235"/>
      <c r="J194" s="236">
        <f>ROUND(I194*H194,2)</f>
        <v>0</v>
      </c>
      <c r="K194" s="232" t="s">
        <v>280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379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379</v>
      </c>
      <c r="BM194" s="241" t="s">
        <v>4095</v>
      </c>
    </row>
    <row r="195" s="2" customFormat="1" ht="24.15" customHeight="1">
      <c r="A195" s="39"/>
      <c r="B195" s="40"/>
      <c r="C195" s="287" t="s">
        <v>664</v>
      </c>
      <c r="D195" s="287" t="s">
        <v>385</v>
      </c>
      <c r="E195" s="288" t="s">
        <v>4068</v>
      </c>
      <c r="F195" s="289" t="s">
        <v>4069</v>
      </c>
      <c r="G195" s="290" t="s">
        <v>398</v>
      </c>
      <c r="H195" s="291">
        <v>4540</v>
      </c>
      <c r="I195" s="292"/>
      <c r="J195" s="293">
        <f>ROUND(I195*H195,2)</f>
        <v>0</v>
      </c>
      <c r="K195" s="289" t="s">
        <v>280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0.00012</v>
      </c>
      <c r="R195" s="239">
        <f>Q195*H195</f>
        <v>0.54480000000000006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510</v>
      </c>
      <c r="AT195" s="241" t="s">
        <v>385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379</v>
      </c>
      <c r="BM195" s="241" t="s">
        <v>4096</v>
      </c>
    </row>
    <row r="196" s="2" customFormat="1" ht="24.15" customHeight="1">
      <c r="A196" s="39"/>
      <c r="B196" s="40"/>
      <c r="C196" s="287" t="s">
        <v>669</v>
      </c>
      <c r="D196" s="287" t="s">
        <v>385</v>
      </c>
      <c r="E196" s="288" t="s">
        <v>4074</v>
      </c>
      <c r="F196" s="289" t="s">
        <v>4075</v>
      </c>
      <c r="G196" s="290" t="s">
        <v>398</v>
      </c>
      <c r="H196" s="291">
        <v>2864</v>
      </c>
      <c r="I196" s="292"/>
      <c r="J196" s="293">
        <f>ROUND(I196*H196,2)</f>
        <v>0</v>
      </c>
      <c r="K196" s="289" t="s">
        <v>280</v>
      </c>
      <c r="L196" s="294"/>
      <c r="M196" s="295" t="s">
        <v>1</v>
      </c>
      <c r="N196" s="296" t="s">
        <v>41</v>
      </c>
      <c r="O196" s="92"/>
      <c r="P196" s="239">
        <f>O196*H196</f>
        <v>0</v>
      </c>
      <c r="Q196" s="239">
        <v>0.00017000000000000001</v>
      </c>
      <c r="R196" s="239">
        <f>Q196*H196</f>
        <v>0.48688000000000003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510</v>
      </c>
      <c r="AT196" s="241" t="s">
        <v>385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379</v>
      </c>
      <c r="BM196" s="241" t="s">
        <v>4097</v>
      </c>
    </row>
    <row r="197" s="2" customFormat="1" ht="24.15" customHeight="1">
      <c r="A197" s="39"/>
      <c r="B197" s="40"/>
      <c r="C197" s="230" t="s">
        <v>674</v>
      </c>
      <c r="D197" s="230" t="s">
        <v>276</v>
      </c>
      <c r="E197" s="231" t="s">
        <v>4093</v>
      </c>
      <c r="F197" s="232" t="s">
        <v>4094</v>
      </c>
      <c r="G197" s="233" t="s">
        <v>398</v>
      </c>
      <c r="H197" s="234">
        <v>29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379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379</v>
      </c>
      <c r="BM197" s="241" t="s">
        <v>4098</v>
      </c>
    </row>
    <row r="198" s="2" customFormat="1" ht="24.15" customHeight="1">
      <c r="A198" s="39"/>
      <c r="B198" s="40"/>
      <c r="C198" s="287" t="s">
        <v>680</v>
      </c>
      <c r="D198" s="287" t="s">
        <v>385</v>
      </c>
      <c r="E198" s="288" t="s">
        <v>4099</v>
      </c>
      <c r="F198" s="289" t="s">
        <v>4100</v>
      </c>
      <c r="G198" s="290" t="s">
        <v>398</v>
      </c>
      <c r="H198" s="291">
        <v>29</v>
      </c>
      <c r="I198" s="292"/>
      <c r="J198" s="293">
        <f>ROUND(I198*H198,2)</f>
        <v>0</v>
      </c>
      <c r="K198" s="289" t="s">
        <v>280</v>
      </c>
      <c r="L198" s="294"/>
      <c r="M198" s="295" t="s">
        <v>1</v>
      </c>
      <c r="N198" s="296" t="s">
        <v>41</v>
      </c>
      <c r="O198" s="92"/>
      <c r="P198" s="239">
        <f>O198*H198</f>
        <v>0</v>
      </c>
      <c r="Q198" s="239">
        <v>0.00023000000000000001</v>
      </c>
      <c r="R198" s="239">
        <f>Q198*H198</f>
        <v>0.0066700000000000006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510</v>
      </c>
      <c r="AT198" s="241" t="s">
        <v>385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379</v>
      </c>
      <c r="BM198" s="241" t="s">
        <v>4101</v>
      </c>
    </row>
    <row r="199" s="2" customFormat="1" ht="24.15" customHeight="1">
      <c r="A199" s="39"/>
      <c r="B199" s="40"/>
      <c r="C199" s="230" t="s">
        <v>685</v>
      </c>
      <c r="D199" s="230" t="s">
        <v>276</v>
      </c>
      <c r="E199" s="231" t="s">
        <v>4102</v>
      </c>
      <c r="F199" s="232" t="s">
        <v>4103</v>
      </c>
      <c r="G199" s="233" t="s">
        <v>398</v>
      </c>
      <c r="H199" s="234">
        <v>221</v>
      </c>
      <c r="I199" s="235"/>
      <c r="J199" s="236">
        <f>ROUND(I199*H199,2)</f>
        <v>0</v>
      </c>
      <c r="K199" s="232" t="s">
        <v>280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379</v>
      </c>
      <c r="AT199" s="241" t="s">
        <v>276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379</v>
      </c>
      <c r="BM199" s="241" t="s">
        <v>4104</v>
      </c>
    </row>
    <row r="200" s="2" customFormat="1" ht="24.15" customHeight="1">
      <c r="A200" s="39"/>
      <c r="B200" s="40"/>
      <c r="C200" s="287" t="s">
        <v>692</v>
      </c>
      <c r="D200" s="287" t="s">
        <v>385</v>
      </c>
      <c r="E200" s="288" t="s">
        <v>4105</v>
      </c>
      <c r="F200" s="289" t="s">
        <v>4106</v>
      </c>
      <c r="G200" s="290" t="s">
        <v>398</v>
      </c>
      <c r="H200" s="291">
        <v>146</v>
      </c>
      <c r="I200" s="292"/>
      <c r="J200" s="293">
        <f>ROUND(I200*H200,2)</f>
        <v>0</v>
      </c>
      <c r="K200" s="289" t="s">
        <v>280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0.00034000000000000002</v>
      </c>
      <c r="R200" s="239">
        <f>Q200*H200</f>
        <v>0.049640000000000004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510</v>
      </c>
      <c r="AT200" s="241" t="s">
        <v>385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379</v>
      </c>
      <c r="BM200" s="241" t="s">
        <v>4107</v>
      </c>
    </row>
    <row r="201" s="2" customFormat="1" ht="24.15" customHeight="1">
      <c r="A201" s="39"/>
      <c r="B201" s="40"/>
      <c r="C201" s="287" t="s">
        <v>698</v>
      </c>
      <c r="D201" s="287" t="s">
        <v>385</v>
      </c>
      <c r="E201" s="288" t="s">
        <v>4083</v>
      </c>
      <c r="F201" s="289" t="s">
        <v>4084</v>
      </c>
      <c r="G201" s="290" t="s">
        <v>398</v>
      </c>
      <c r="H201" s="291">
        <v>75</v>
      </c>
      <c r="I201" s="292"/>
      <c r="J201" s="293">
        <f>ROUND(I201*H201,2)</f>
        <v>0</v>
      </c>
      <c r="K201" s="289" t="s">
        <v>280</v>
      </c>
      <c r="L201" s="294"/>
      <c r="M201" s="295" t="s">
        <v>1</v>
      </c>
      <c r="N201" s="296" t="s">
        <v>41</v>
      </c>
      <c r="O201" s="92"/>
      <c r="P201" s="239">
        <f>O201*H201</f>
        <v>0</v>
      </c>
      <c r="Q201" s="239">
        <v>0.00052999999999999998</v>
      </c>
      <c r="R201" s="239">
        <f>Q201*H201</f>
        <v>0.039750000000000001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510</v>
      </c>
      <c r="AT201" s="241" t="s">
        <v>385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379</v>
      </c>
      <c r="BM201" s="241" t="s">
        <v>4108</v>
      </c>
    </row>
    <row r="202" s="2" customFormat="1" ht="24.15" customHeight="1">
      <c r="A202" s="39"/>
      <c r="B202" s="40"/>
      <c r="C202" s="230" t="s">
        <v>705</v>
      </c>
      <c r="D202" s="230" t="s">
        <v>276</v>
      </c>
      <c r="E202" s="231" t="s">
        <v>4109</v>
      </c>
      <c r="F202" s="232" t="s">
        <v>4110</v>
      </c>
      <c r="G202" s="233" t="s">
        <v>398</v>
      </c>
      <c r="H202" s="234">
        <v>14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379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379</v>
      </c>
      <c r="BM202" s="241" t="s">
        <v>4111</v>
      </c>
    </row>
    <row r="203" s="2" customFormat="1" ht="24.15" customHeight="1">
      <c r="A203" s="39"/>
      <c r="B203" s="40"/>
      <c r="C203" s="287" t="s">
        <v>400</v>
      </c>
      <c r="D203" s="287" t="s">
        <v>385</v>
      </c>
      <c r="E203" s="288" t="s">
        <v>4112</v>
      </c>
      <c r="F203" s="289" t="s">
        <v>4113</v>
      </c>
      <c r="G203" s="290" t="s">
        <v>398</v>
      </c>
      <c r="H203" s="291">
        <v>14</v>
      </c>
      <c r="I203" s="292"/>
      <c r="J203" s="293">
        <f>ROUND(I203*H203,2)</f>
        <v>0</v>
      </c>
      <c r="K203" s="289" t="s">
        <v>280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0.00064000000000000005</v>
      </c>
      <c r="R203" s="239">
        <f>Q203*H203</f>
        <v>0.008960000000000001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510</v>
      </c>
      <c r="AT203" s="241" t="s">
        <v>385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379</v>
      </c>
      <c r="BM203" s="241" t="s">
        <v>4114</v>
      </c>
    </row>
    <row r="204" s="2" customFormat="1" ht="24.15" customHeight="1">
      <c r="A204" s="39"/>
      <c r="B204" s="40"/>
      <c r="C204" s="230" t="s">
        <v>749</v>
      </c>
      <c r="D204" s="230" t="s">
        <v>276</v>
      </c>
      <c r="E204" s="231" t="s">
        <v>4115</v>
      </c>
      <c r="F204" s="232" t="s">
        <v>4116</v>
      </c>
      <c r="G204" s="233" t="s">
        <v>398</v>
      </c>
      <c r="H204" s="234">
        <v>93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379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379</v>
      </c>
      <c r="BM204" s="241" t="s">
        <v>4117</v>
      </c>
    </row>
    <row r="205" s="2" customFormat="1" ht="24.15" customHeight="1">
      <c r="A205" s="39"/>
      <c r="B205" s="40"/>
      <c r="C205" s="287" t="s">
        <v>753</v>
      </c>
      <c r="D205" s="287" t="s">
        <v>385</v>
      </c>
      <c r="E205" s="288" t="s">
        <v>4112</v>
      </c>
      <c r="F205" s="289" t="s">
        <v>4113</v>
      </c>
      <c r="G205" s="290" t="s">
        <v>398</v>
      </c>
      <c r="H205" s="291">
        <v>93</v>
      </c>
      <c r="I205" s="292"/>
      <c r="J205" s="293">
        <f>ROUND(I205*H205,2)</f>
        <v>0</v>
      </c>
      <c r="K205" s="289" t="s">
        <v>280</v>
      </c>
      <c r="L205" s="294"/>
      <c r="M205" s="295" t="s">
        <v>1</v>
      </c>
      <c r="N205" s="296" t="s">
        <v>41</v>
      </c>
      <c r="O205" s="92"/>
      <c r="P205" s="239">
        <f>O205*H205</f>
        <v>0</v>
      </c>
      <c r="Q205" s="239">
        <v>0.00064000000000000005</v>
      </c>
      <c r="R205" s="239">
        <f>Q205*H205</f>
        <v>0.059520000000000003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510</v>
      </c>
      <c r="AT205" s="241" t="s">
        <v>385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379</v>
      </c>
      <c r="BM205" s="241" t="s">
        <v>4118</v>
      </c>
    </row>
    <row r="206" s="2" customFormat="1" ht="24.15" customHeight="1">
      <c r="A206" s="39"/>
      <c r="B206" s="40"/>
      <c r="C206" s="230" t="s">
        <v>763</v>
      </c>
      <c r="D206" s="230" t="s">
        <v>276</v>
      </c>
      <c r="E206" s="231" t="s">
        <v>4119</v>
      </c>
      <c r="F206" s="232" t="s">
        <v>4120</v>
      </c>
      <c r="G206" s="233" t="s">
        <v>604</v>
      </c>
      <c r="H206" s="234">
        <v>3946</v>
      </c>
      <c r="I206" s="235"/>
      <c r="J206" s="236">
        <f>ROUND(I206*H206,2)</f>
        <v>0</v>
      </c>
      <c r="K206" s="232" t="s">
        <v>280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379</v>
      </c>
      <c r="AT206" s="241" t="s">
        <v>276</v>
      </c>
      <c r="AU206" s="241" t="s">
        <v>85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379</v>
      </c>
      <c r="BM206" s="241" t="s">
        <v>4121</v>
      </c>
    </row>
    <row r="207" s="2" customFormat="1" ht="24.15" customHeight="1">
      <c r="A207" s="39"/>
      <c r="B207" s="40"/>
      <c r="C207" s="230" t="s">
        <v>777</v>
      </c>
      <c r="D207" s="230" t="s">
        <v>276</v>
      </c>
      <c r="E207" s="231" t="s">
        <v>4122</v>
      </c>
      <c r="F207" s="232" t="s">
        <v>4123</v>
      </c>
      <c r="G207" s="233" t="s">
        <v>604</v>
      </c>
      <c r="H207" s="234">
        <v>65</v>
      </c>
      <c r="I207" s="235"/>
      <c r="J207" s="236">
        <f>ROUND(I207*H207,2)</f>
        <v>0</v>
      </c>
      <c r="K207" s="232" t="s">
        <v>280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379</v>
      </c>
      <c r="AT207" s="241" t="s">
        <v>276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379</v>
      </c>
      <c r="BM207" s="241" t="s">
        <v>4124</v>
      </c>
    </row>
    <row r="208" s="2" customFormat="1" ht="24.15" customHeight="1">
      <c r="A208" s="39"/>
      <c r="B208" s="40"/>
      <c r="C208" s="230" t="s">
        <v>785</v>
      </c>
      <c r="D208" s="230" t="s">
        <v>276</v>
      </c>
      <c r="E208" s="231" t="s">
        <v>4125</v>
      </c>
      <c r="F208" s="232" t="s">
        <v>4126</v>
      </c>
      <c r="G208" s="233" t="s">
        <v>604</v>
      </c>
      <c r="H208" s="234">
        <v>56</v>
      </c>
      <c r="I208" s="235"/>
      <c r="J208" s="236">
        <f>ROUND(I208*H208,2)</f>
        <v>0</v>
      </c>
      <c r="K208" s="232" t="s">
        <v>280</v>
      </c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379</v>
      </c>
      <c r="AT208" s="241" t="s">
        <v>276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379</v>
      </c>
      <c r="BM208" s="241" t="s">
        <v>4127</v>
      </c>
    </row>
    <row r="209" s="2" customFormat="1" ht="24.15" customHeight="1">
      <c r="A209" s="39"/>
      <c r="B209" s="40"/>
      <c r="C209" s="230" t="s">
        <v>806</v>
      </c>
      <c r="D209" s="230" t="s">
        <v>276</v>
      </c>
      <c r="E209" s="231" t="s">
        <v>4128</v>
      </c>
      <c r="F209" s="232" t="s">
        <v>4129</v>
      </c>
      <c r="G209" s="233" t="s">
        <v>604</v>
      </c>
      <c r="H209" s="234">
        <v>35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379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379</v>
      </c>
      <c r="BM209" s="241" t="s">
        <v>4130</v>
      </c>
    </row>
    <row r="210" s="2" customFormat="1" ht="24.15" customHeight="1">
      <c r="A210" s="39"/>
      <c r="B210" s="40"/>
      <c r="C210" s="230" t="s">
        <v>815</v>
      </c>
      <c r="D210" s="230" t="s">
        <v>276</v>
      </c>
      <c r="E210" s="231" t="s">
        <v>4131</v>
      </c>
      <c r="F210" s="232" t="s">
        <v>4132</v>
      </c>
      <c r="G210" s="233" t="s">
        <v>604</v>
      </c>
      <c r="H210" s="234">
        <v>12</v>
      </c>
      <c r="I210" s="235"/>
      <c r="J210" s="236">
        <f>ROUND(I210*H210,2)</f>
        <v>0</v>
      </c>
      <c r="K210" s="232" t="s">
        <v>280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379</v>
      </c>
      <c r="AT210" s="241" t="s">
        <v>276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379</v>
      </c>
      <c r="BM210" s="241" t="s">
        <v>4133</v>
      </c>
    </row>
    <row r="211" s="2" customFormat="1" ht="24.15" customHeight="1">
      <c r="A211" s="39"/>
      <c r="B211" s="40"/>
      <c r="C211" s="230" t="s">
        <v>819</v>
      </c>
      <c r="D211" s="230" t="s">
        <v>276</v>
      </c>
      <c r="E211" s="231" t="s">
        <v>4134</v>
      </c>
      <c r="F211" s="232" t="s">
        <v>4135</v>
      </c>
      <c r="G211" s="233" t="s">
        <v>604</v>
      </c>
      <c r="H211" s="234">
        <v>1</v>
      </c>
      <c r="I211" s="235"/>
      <c r="J211" s="236">
        <f>ROUND(I211*H211,2)</f>
        <v>0</v>
      </c>
      <c r="K211" s="232" t="s">
        <v>280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379</v>
      </c>
      <c r="AT211" s="241" t="s">
        <v>276</v>
      </c>
      <c r="AU211" s="241" t="s">
        <v>85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379</v>
      </c>
      <c r="BM211" s="241" t="s">
        <v>4136</v>
      </c>
    </row>
    <row r="212" s="2" customFormat="1" ht="33" customHeight="1">
      <c r="A212" s="39"/>
      <c r="B212" s="40"/>
      <c r="C212" s="287" t="s">
        <v>823</v>
      </c>
      <c r="D212" s="287" t="s">
        <v>385</v>
      </c>
      <c r="E212" s="288" t="s">
        <v>4137</v>
      </c>
      <c r="F212" s="289" t="s">
        <v>4138</v>
      </c>
      <c r="G212" s="290" t="s">
        <v>604</v>
      </c>
      <c r="H212" s="291">
        <v>1</v>
      </c>
      <c r="I212" s="292"/>
      <c r="J212" s="293">
        <f>ROUND(I212*H212,2)</f>
        <v>0</v>
      </c>
      <c r="K212" s="289" t="s">
        <v>1</v>
      </c>
      <c r="L212" s="294"/>
      <c r="M212" s="295" t="s">
        <v>1</v>
      </c>
      <c r="N212" s="296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510</v>
      </c>
      <c r="AT212" s="241" t="s">
        <v>385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379</v>
      </c>
      <c r="BM212" s="241" t="s">
        <v>4139</v>
      </c>
    </row>
    <row r="213" s="2" customFormat="1" ht="24.15" customHeight="1">
      <c r="A213" s="39"/>
      <c r="B213" s="40"/>
      <c r="C213" s="230" t="s">
        <v>846</v>
      </c>
      <c r="D213" s="230" t="s">
        <v>276</v>
      </c>
      <c r="E213" s="231" t="s">
        <v>4140</v>
      </c>
      <c r="F213" s="232" t="s">
        <v>4141</v>
      </c>
      <c r="G213" s="233" t="s">
        <v>604</v>
      </c>
      <c r="H213" s="234">
        <v>1</v>
      </c>
      <c r="I213" s="235"/>
      <c r="J213" s="236">
        <f>ROUND(I213*H213,2)</f>
        <v>0</v>
      </c>
      <c r="K213" s="232" t="s">
        <v>280</v>
      </c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379</v>
      </c>
      <c r="AT213" s="241" t="s">
        <v>276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379</v>
      </c>
      <c r="BM213" s="241" t="s">
        <v>4142</v>
      </c>
    </row>
    <row r="214" s="2" customFormat="1" ht="37.8" customHeight="1">
      <c r="A214" s="39"/>
      <c r="B214" s="40"/>
      <c r="C214" s="230" t="s">
        <v>850</v>
      </c>
      <c r="D214" s="230" t="s">
        <v>276</v>
      </c>
      <c r="E214" s="231" t="s">
        <v>4143</v>
      </c>
      <c r="F214" s="232" t="s">
        <v>4144</v>
      </c>
      <c r="G214" s="233" t="s">
        <v>604</v>
      </c>
      <c r="H214" s="234">
        <v>1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3350</v>
      </c>
      <c r="AT214" s="241" t="s">
        <v>276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3350</v>
      </c>
      <c r="BM214" s="241" t="s">
        <v>4145</v>
      </c>
    </row>
    <row r="215" s="2" customFormat="1" ht="24.15" customHeight="1">
      <c r="A215" s="39"/>
      <c r="B215" s="40"/>
      <c r="C215" s="230" t="s">
        <v>854</v>
      </c>
      <c r="D215" s="230" t="s">
        <v>276</v>
      </c>
      <c r="E215" s="231" t="s">
        <v>4146</v>
      </c>
      <c r="F215" s="232" t="s">
        <v>4147</v>
      </c>
      <c r="G215" s="233" t="s">
        <v>604</v>
      </c>
      <c r="H215" s="234">
        <v>1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379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379</v>
      </c>
      <c r="BM215" s="241" t="s">
        <v>4148</v>
      </c>
    </row>
    <row r="216" s="2" customFormat="1" ht="37.8" customHeight="1">
      <c r="A216" s="39"/>
      <c r="B216" s="40"/>
      <c r="C216" s="287" t="s">
        <v>858</v>
      </c>
      <c r="D216" s="287" t="s">
        <v>385</v>
      </c>
      <c r="E216" s="288" t="s">
        <v>4149</v>
      </c>
      <c r="F216" s="289" t="s">
        <v>4150</v>
      </c>
      <c r="G216" s="290" t="s">
        <v>604</v>
      </c>
      <c r="H216" s="291">
        <v>1</v>
      </c>
      <c r="I216" s="292"/>
      <c r="J216" s="293">
        <f>ROUND(I216*H216,2)</f>
        <v>0</v>
      </c>
      <c r="K216" s="289" t="s">
        <v>1</v>
      </c>
      <c r="L216" s="294"/>
      <c r="M216" s="295" t="s">
        <v>1</v>
      </c>
      <c r="N216" s="296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510</v>
      </c>
      <c r="AT216" s="241" t="s">
        <v>385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379</v>
      </c>
      <c r="BM216" s="241" t="s">
        <v>4151</v>
      </c>
    </row>
    <row r="217" s="2" customFormat="1" ht="24.15" customHeight="1">
      <c r="A217" s="39"/>
      <c r="B217" s="40"/>
      <c r="C217" s="230" t="s">
        <v>862</v>
      </c>
      <c r="D217" s="230" t="s">
        <v>276</v>
      </c>
      <c r="E217" s="231" t="s">
        <v>4152</v>
      </c>
      <c r="F217" s="232" t="s">
        <v>4153</v>
      </c>
      <c r="G217" s="233" t="s">
        <v>604</v>
      </c>
      <c r="H217" s="234">
        <v>83</v>
      </c>
      <c r="I217" s="235"/>
      <c r="J217" s="236">
        <f>ROUND(I217*H217,2)</f>
        <v>0</v>
      </c>
      <c r="K217" s="232" t="s">
        <v>280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281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281</v>
      </c>
      <c r="BM217" s="241" t="s">
        <v>4154</v>
      </c>
    </row>
    <row r="218" s="2" customFormat="1" ht="24.15" customHeight="1">
      <c r="A218" s="39"/>
      <c r="B218" s="40"/>
      <c r="C218" s="287" t="s">
        <v>866</v>
      </c>
      <c r="D218" s="287" t="s">
        <v>385</v>
      </c>
      <c r="E218" s="288" t="s">
        <v>4155</v>
      </c>
      <c r="F218" s="289" t="s">
        <v>4156</v>
      </c>
      <c r="G218" s="290" t="s">
        <v>604</v>
      </c>
      <c r="H218" s="291">
        <v>83</v>
      </c>
      <c r="I218" s="292"/>
      <c r="J218" s="293">
        <f>ROUND(I218*H218,2)</f>
        <v>0</v>
      </c>
      <c r="K218" s="289" t="s">
        <v>280</v>
      </c>
      <c r="L218" s="294"/>
      <c r="M218" s="295" t="s">
        <v>1</v>
      </c>
      <c r="N218" s="296" t="s">
        <v>41</v>
      </c>
      <c r="O218" s="92"/>
      <c r="P218" s="239">
        <f>O218*H218</f>
        <v>0</v>
      </c>
      <c r="Q218" s="239">
        <v>4.0000000000000003E-05</v>
      </c>
      <c r="R218" s="239">
        <f>Q218*H218</f>
        <v>0.0033200000000000005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333</v>
      </c>
      <c r="AT218" s="241" t="s">
        <v>385</v>
      </c>
      <c r="AU218" s="241" t="s">
        <v>85</v>
      </c>
      <c r="AY218" s="18" t="s">
        <v>274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281</v>
      </c>
      <c r="BM218" s="241" t="s">
        <v>4157</v>
      </c>
    </row>
    <row r="219" s="2" customFormat="1" ht="24.15" customHeight="1">
      <c r="A219" s="39"/>
      <c r="B219" s="40"/>
      <c r="C219" s="230" t="s">
        <v>870</v>
      </c>
      <c r="D219" s="230" t="s">
        <v>276</v>
      </c>
      <c r="E219" s="231" t="s">
        <v>4158</v>
      </c>
      <c r="F219" s="232" t="s">
        <v>4159</v>
      </c>
      <c r="G219" s="233" t="s">
        <v>604</v>
      </c>
      <c r="H219" s="234">
        <v>48</v>
      </c>
      <c r="I219" s="235"/>
      <c r="J219" s="236">
        <f>ROUND(I219*H219,2)</f>
        <v>0</v>
      </c>
      <c r="K219" s="232" t="s">
        <v>280</v>
      </c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379</v>
      </c>
      <c r="AT219" s="241" t="s">
        <v>276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379</v>
      </c>
      <c r="BM219" s="241" t="s">
        <v>4160</v>
      </c>
    </row>
    <row r="220" s="2" customFormat="1" ht="24.15" customHeight="1">
      <c r="A220" s="39"/>
      <c r="B220" s="40"/>
      <c r="C220" s="287" t="s">
        <v>874</v>
      </c>
      <c r="D220" s="287" t="s">
        <v>385</v>
      </c>
      <c r="E220" s="288" t="s">
        <v>4161</v>
      </c>
      <c r="F220" s="289" t="s">
        <v>4162</v>
      </c>
      <c r="G220" s="290" t="s">
        <v>604</v>
      </c>
      <c r="H220" s="291">
        <v>48</v>
      </c>
      <c r="I220" s="292"/>
      <c r="J220" s="293">
        <f>ROUND(I220*H220,2)</f>
        <v>0</v>
      </c>
      <c r="K220" s="289" t="s">
        <v>280</v>
      </c>
      <c r="L220" s="294"/>
      <c r="M220" s="295" t="s">
        <v>1</v>
      </c>
      <c r="N220" s="296" t="s">
        <v>41</v>
      </c>
      <c r="O220" s="92"/>
      <c r="P220" s="239">
        <f>O220*H220</f>
        <v>0</v>
      </c>
      <c r="Q220" s="239">
        <v>4.0000000000000003E-05</v>
      </c>
      <c r="R220" s="239">
        <f>Q220*H220</f>
        <v>0.0019200000000000003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510</v>
      </c>
      <c r="AT220" s="241" t="s">
        <v>385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379</v>
      </c>
      <c r="BM220" s="241" t="s">
        <v>4163</v>
      </c>
    </row>
    <row r="221" s="2" customFormat="1" ht="24.15" customHeight="1">
      <c r="A221" s="39"/>
      <c r="B221" s="40"/>
      <c r="C221" s="230" t="s">
        <v>880</v>
      </c>
      <c r="D221" s="230" t="s">
        <v>276</v>
      </c>
      <c r="E221" s="231" t="s">
        <v>4164</v>
      </c>
      <c r="F221" s="232" t="s">
        <v>4165</v>
      </c>
      <c r="G221" s="233" t="s">
        <v>604</v>
      </c>
      <c r="H221" s="234">
        <v>94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379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379</v>
      </c>
      <c r="BM221" s="241" t="s">
        <v>4166</v>
      </c>
    </row>
    <row r="222" s="2" customFormat="1" ht="24.15" customHeight="1">
      <c r="A222" s="39"/>
      <c r="B222" s="40"/>
      <c r="C222" s="287" t="s">
        <v>884</v>
      </c>
      <c r="D222" s="287" t="s">
        <v>385</v>
      </c>
      <c r="E222" s="288" t="s">
        <v>4167</v>
      </c>
      <c r="F222" s="289" t="s">
        <v>4168</v>
      </c>
      <c r="G222" s="290" t="s">
        <v>604</v>
      </c>
      <c r="H222" s="291">
        <v>94</v>
      </c>
      <c r="I222" s="292"/>
      <c r="J222" s="293">
        <f>ROUND(I222*H222,2)</f>
        <v>0</v>
      </c>
      <c r="K222" s="289" t="s">
        <v>280</v>
      </c>
      <c r="L222" s="294"/>
      <c r="M222" s="295" t="s">
        <v>1</v>
      </c>
      <c r="N222" s="296" t="s">
        <v>41</v>
      </c>
      <c r="O222" s="92"/>
      <c r="P222" s="239">
        <f>O222*H222</f>
        <v>0</v>
      </c>
      <c r="Q222" s="239">
        <v>0.00010000000000000001</v>
      </c>
      <c r="R222" s="239">
        <f>Q222*H222</f>
        <v>0.0094000000000000004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510</v>
      </c>
      <c r="AT222" s="241" t="s">
        <v>385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379</v>
      </c>
      <c r="BM222" s="241" t="s">
        <v>4169</v>
      </c>
    </row>
    <row r="223" s="2" customFormat="1" ht="24.15" customHeight="1">
      <c r="A223" s="39"/>
      <c r="B223" s="40"/>
      <c r="C223" s="230" t="s">
        <v>888</v>
      </c>
      <c r="D223" s="230" t="s">
        <v>276</v>
      </c>
      <c r="E223" s="231" t="s">
        <v>4170</v>
      </c>
      <c r="F223" s="232" t="s">
        <v>4171</v>
      </c>
      <c r="G223" s="233" t="s">
        <v>604</v>
      </c>
      <c r="H223" s="234">
        <v>44</v>
      </c>
      <c r="I223" s="235"/>
      <c r="J223" s="236">
        <f>ROUND(I223*H223,2)</f>
        <v>0</v>
      </c>
      <c r="K223" s="232" t="s">
        <v>280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379</v>
      </c>
      <c r="AT223" s="241" t="s">
        <v>276</v>
      </c>
      <c r="AU223" s="241" t="s">
        <v>85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379</v>
      </c>
      <c r="BM223" s="241" t="s">
        <v>4172</v>
      </c>
    </row>
    <row r="224" s="2" customFormat="1" ht="24.15" customHeight="1">
      <c r="A224" s="39"/>
      <c r="B224" s="40"/>
      <c r="C224" s="287" t="s">
        <v>901</v>
      </c>
      <c r="D224" s="287" t="s">
        <v>385</v>
      </c>
      <c r="E224" s="288" t="s">
        <v>4173</v>
      </c>
      <c r="F224" s="289" t="s">
        <v>4174</v>
      </c>
      <c r="G224" s="290" t="s">
        <v>604</v>
      </c>
      <c r="H224" s="291">
        <v>44</v>
      </c>
      <c r="I224" s="292"/>
      <c r="J224" s="293">
        <f>ROUND(I224*H224,2)</f>
        <v>0</v>
      </c>
      <c r="K224" s="289" t="s">
        <v>1</v>
      </c>
      <c r="L224" s="294"/>
      <c r="M224" s="295" t="s">
        <v>1</v>
      </c>
      <c r="N224" s="296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510</v>
      </c>
      <c r="AT224" s="241" t="s">
        <v>385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379</v>
      </c>
      <c r="BM224" s="241" t="s">
        <v>4175</v>
      </c>
    </row>
    <row r="225" s="2" customFormat="1" ht="24.15" customHeight="1">
      <c r="A225" s="39"/>
      <c r="B225" s="40"/>
      <c r="C225" s="230" t="s">
        <v>909</v>
      </c>
      <c r="D225" s="230" t="s">
        <v>276</v>
      </c>
      <c r="E225" s="231" t="s">
        <v>4176</v>
      </c>
      <c r="F225" s="232" t="s">
        <v>4177</v>
      </c>
      <c r="G225" s="233" t="s">
        <v>604</v>
      </c>
      <c r="H225" s="234">
        <v>18</v>
      </c>
      <c r="I225" s="235"/>
      <c r="J225" s="236">
        <f>ROUND(I225*H225,2)</f>
        <v>0</v>
      </c>
      <c r="K225" s="232" t="s">
        <v>280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379</v>
      </c>
      <c r="AT225" s="241" t="s">
        <v>276</v>
      </c>
      <c r="AU225" s="241" t="s">
        <v>85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379</v>
      </c>
      <c r="BM225" s="241" t="s">
        <v>4178</v>
      </c>
    </row>
    <row r="226" s="2" customFormat="1" ht="37.8" customHeight="1">
      <c r="A226" s="39"/>
      <c r="B226" s="40"/>
      <c r="C226" s="287" t="s">
        <v>913</v>
      </c>
      <c r="D226" s="287" t="s">
        <v>385</v>
      </c>
      <c r="E226" s="288" t="s">
        <v>4179</v>
      </c>
      <c r="F226" s="289" t="s">
        <v>4180</v>
      </c>
      <c r="G226" s="290" t="s">
        <v>604</v>
      </c>
      <c r="H226" s="291">
        <v>18</v>
      </c>
      <c r="I226" s="292"/>
      <c r="J226" s="293">
        <f>ROUND(I226*H226,2)</f>
        <v>0</v>
      </c>
      <c r="K226" s="289" t="s">
        <v>1</v>
      </c>
      <c r="L226" s="294"/>
      <c r="M226" s="295" t="s">
        <v>1</v>
      </c>
      <c r="N226" s="296" t="s">
        <v>41</v>
      </c>
      <c r="O226" s="92"/>
      <c r="P226" s="239">
        <f>O226*H226</f>
        <v>0</v>
      </c>
      <c r="Q226" s="239">
        <v>0.00010000000000000001</v>
      </c>
      <c r="R226" s="239">
        <f>Q226*H226</f>
        <v>0.0018000000000000002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510</v>
      </c>
      <c r="AT226" s="241" t="s">
        <v>385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379</v>
      </c>
      <c r="BM226" s="241" t="s">
        <v>4181</v>
      </c>
    </row>
    <row r="227" s="2" customFormat="1" ht="24.15" customHeight="1">
      <c r="A227" s="39"/>
      <c r="B227" s="40"/>
      <c r="C227" s="230" t="s">
        <v>921</v>
      </c>
      <c r="D227" s="230" t="s">
        <v>276</v>
      </c>
      <c r="E227" s="231" t="s">
        <v>4182</v>
      </c>
      <c r="F227" s="232" t="s">
        <v>4183</v>
      </c>
      <c r="G227" s="233" t="s">
        <v>604</v>
      </c>
      <c r="H227" s="234">
        <v>3</v>
      </c>
      <c r="I227" s="235"/>
      <c r="J227" s="236">
        <f>ROUND(I227*H227,2)</f>
        <v>0</v>
      </c>
      <c r="K227" s="232" t="s">
        <v>280</v>
      </c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379</v>
      </c>
      <c r="AT227" s="241" t="s">
        <v>276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379</v>
      </c>
      <c r="BM227" s="241" t="s">
        <v>4184</v>
      </c>
    </row>
    <row r="228" s="2" customFormat="1" ht="21.75" customHeight="1">
      <c r="A228" s="39"/>
      <c r="B228" s="40"/>
      <c r="C228" s="287" t="s">
        <v>932</v>
      </c>
      <c r="D228" s="287" t="s">
        <v>385</v>
      </c>
      <c r="E228" s="288" t="s">
        <v>4185</v>
      </c>
      <c r="F228" s="289" t="s">
        <v>4186</v>
      </c>
      <c r="G228" s="290" t="s">
        <v>604</v>
      </c>
      <c r="H228" s="291">
        <v>3</v>
      </c>
      <c r="I228" s="292"/>
      <c r="J228" s="293">
        <f>ROUND(I228*H228,2)</f>
        <v>0</v>
      </c>
      <c r="K228" s="289" t="s">
        <v>1</v>
      </c>
      <c r="L228" s="294"/>
      <c r="M228" s="295" t="s">
        <v>1</v>
      </c>
      <c r="N228" s="296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510</v>
      </c>
      <c r="AT228" s="241" t="s">
        <v>385</v>
      </c>
      <c r="AU228" s="241" t="s">
        <v>85</v>
      </c>
      <c r="AY228" s="18" t="s">
        <v>274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379</v>
      </c>
      <c r="BM228" s="241" t="s">
        <v>4187</v>
      </c>
    </row>
    <row r="229" s="2" customFormat="1" ht="24.15" customHeight="1">
      <c r="A229" s="39"/>
      <c r="B229" s="40"/>
      <c r="C229" s="230" t="s">
        <v>946</v>
      </c>
      <c r="D229" s="230" t="s">
        <v>276</v>
      </c>
      <c r="E229" s="231" t="s">
        <v>4188</v>
      </c>
      <c r="F229" s="232" t="s">
        <v>4189</v>
      </c>
      <c r="G229" s="233" t="s">
        <v>604</v>
      </c>
      <c r="H229" s="234">
        <v>37</v>
      </c>
      <c r="I229" s="235"/>
      <c r="J229" s="236">
        <f>ROUND(I229*H229,2)</f>
        <v>0</v>
      </c>
      <c r="K229" s="232" t="s">
        <v>280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379</v>
      </c>
      <c r="AT229" s="241" t="s">
        <v>276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379</v>
      </c>
      <c r="BM229" s="241" t="s">
        <v>4190</v>
      </c>
    </row>
    <row r="230" s="2" customFormat="1" ht="24.15" customHeight="1">
      <c r="A230" s="39"/>
      <c r="B230" s="40"/>
      <c r="C230" s="287" t="s">
        <v>952</v>
      </c>
      <c r="D230" s="287" t="s">
        <v>385</v>
      </c>
      <c r="E230" s="288" t="s">
        <v>4191</v>
      </c>
      <c r="F230" s="289" t="s">
        <v>4192</v>
      </c>
      <c r="G230" s="290" t="s">
        <v>604</v>
      </c>
      <c r="H230" s="291">
        <v>37</v>
      </c>
      <c r="I230" s="292"/>
      <c r="J230" s="293">
        <f>ROUND(I230*H230,2)</f>
        <v>0</v>
      </c>
      <c r="K230" s="289" t="s">
        <v>1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510</v>
      </c>
      <c r="AT230" s="241" t="s">
        <v>385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379</v>
      </c>
      <c r="BM230" s="241" t="s">
        <v>4193</v>
      </c>
    </row>
    <row r="231" s="2" customFormat="1" ht="24.15" customHeight="1">
      <c r="A231" s="39"/>
      <c r="B231" s="40"/>
      <c r="C231" s="230" t="s">
        <v>958</v>
      </c>
      <c r="D231" s="230" t="s">
        <v>276</v>
      </c>
      <c r="E231" s="231" t="s">
        <v>4194</v>
      </c>
      <c r="F231" s="232" t="s">
        <v>4195</v>
      </c>
      <c r="G231" s="233" t="s">
        <v>604</v>
      </c>
      <c r="H231" s="234">
        <v>1</v>
      </c>
      <c r="I231" s="235"/>
      <c r="J231" s="236">
        <f>ROUND(I231*H231,2)</f>
        <v>0</v>
      </c>
      <c r="K231" s="232" t="s">
        <v>280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379</v>
      </c>
      <c r="AT231" s="241" t="s">
        <v>276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379</v>
      </c>
      <c r="BM231" s="241" t="s">
        <v>4196</v>
      </c>
    </row>
    <row r="232" s="2" customFormat="1" ht="16.5" customHeight="1">
      <c r="A232" s="39"/>
      <c r="B232" s="40"/>
      <c r="C232" s="287" t="s">
        <v>963</v>
      </c>
      <c r="D232" s="287" t="s">
        <v>385</v>
      </c>
      <c r="E232" s="288" t="s">
        <v>4197</v>
      </c>
      <c r="F232" s="289" t="s">
        <v>4198</v>
      </c>
      <c r="G232" s="290" t="s">
        <v>604</v>
      </c>
      <c r="H232" s="291">
        <v>1</v>
      </c>
      <c r="I232" s="292"/>
      <c r="J232" s="293">
        <f>ROUND(I232*H232,2)</f>
        <v>0</v>
      </c>
      <c r="K232" s="289" t="s">
        <v>1</v>
      </c>
      <c r="L232" s="294"/>
      <c r="M232" s="295" t="s">
        <v>1</v>
      </c>
      <c r="N232" s="296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510</v>
      </c>
      <c r="AT232" s="241" t="s">
        <v>385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379</v>
      </c>
      <c r="BM232" s="241" t="s">
        <v>4199</v>
      </c>
    </row>
    <row r="233" s="2" customFormat="1" ht="24.15" customHeight="1">
      <c r="A233" s="39"/>
      <c r="B233" s="40"/>
      <c r="C233" s="230" t="s">
        <v>969</v>
      </c>
      <c r="D233" s="230" t="s">
        <v>276</v>
      </c>
      <c r="E233" s="231" t="s">
        <v>4200</v>
      </c>
      <c r="F233" s="232" t="s">
        <v>4201</v>
      </c>
      <c r="G233" s="233" t="s">
        <v>604</v>
      </c>
      <c r="H233" s="234">
        <v>1</v>
      </c>
      <c r="I233" s="235"/>
      <c r="J233" s="236">
        <f>ROUND(I233*H233,2)</f>
        <v>0</v>
      </c>
      <c r="K233" s="232" t="s">
        <v>280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379</v>
      </c>
      <c r="AT233" s="241" t="s">
        <v>276</v>
      </c>
      <c r="AU233" s="241" t="s">
        <v>85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379</v>
      </c>
      <c r="BM233" s="241" t="s">
        <v>4202</v>
      </c>
    </row>
    <row r="234" s="2" customFormat="1" ht="16.5" customHeight="1">
      <c r="A234" s="39"/>
      <c r="B234" s="40"/>
      <c r="C234" s="287" t="s">
        <v>976</v>
      </c>
      <c r="D234" s="287" t="s">
        <v>385</v>
      </c>
      <c r="E234" s="288" t="s">
        <v>4203</v>
      </c>
      <c r="F234" s="289" t="s">
        <v>4204</v>
      </c>
      <c r="G234" s="290" t="s">
        <v>604</v>
      </c>
      <c r="H234" s="291">
        <v>1</v>
      </c>
      <c r="I234" s="292"/>
      <c r="J234" s="293">
        <f>ROUND(I234*H234,2)</f>
        <v>0</v>
      </c>
      <c r="K234" s="289" t="s">
        <v>1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510</v>
      </c>
      <c r="AT234" s="241" t="s">
        <v>385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379</v>
      </c>
      <c r="BM234" s="241" t="s">
        <v>4205</v>
      </c>
    </row>
    <row r="235" s="2" customFormat="1" ht="24.15" customHeight="1">
      <c r="A235" s="39"/>
      <c r="B235" s="40"/>
      <c r="C235" s="230" t="s">
        <v>983</v>
      </c>
      <c r="D235" s="230" t="s">
        <v>276</v>
      </c>
      <c r="E235" s="231" t="s">
        <v>4206</v>
      </c>
      <c r="F235" s="232" t="s">
        <v>4207</v>
      </c>
      <c r="G235" s="233" t="s">
        <v>604</v>
      </c>
      <c r="H235" s="234">
        <v>2</v>
      </c>
      <c r="I235" s="235"/>
      <c r="J235" s="236">
        <f>ROUND(I235*H235,2)</f>
        <v>0</v>
      </c>
      <c r="K235" s="232" t="s">
        <v>280</v>
      </c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379</v>
      </c>
      <c r="AT235" s="241" t="s">
        <v>276</v>
      </c>
      <c r="AU235" s="241" t="s">
        <v>85</v>
      </c>
      <c r="AY235" s="18" t="s">
        <v>274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379</v>
      </c>
      <c r="BM235" s="241" t="s">
        <v>4208</v>
      </c>
    </row>
    <row r="236" s="2" customFormat="1" ht="16.5" customHeight="1">
      <c r="A236" s="39"/>
      <c r="B236" s="40"/>
      <c r="C236" s="287" t="s">
        <v>987</v>
      </c>
      <c r="D236" s="287" t="s">
        <v>385</v>
      </c>
      <c r="E236" s="288" t="s">
        <v>4209</v>
      </c>
      <c r="F236" s="289" t="s">
        <v>4210</v>
      </c>
      <c r="G236" s="290" t="s">
        <v>604</v>
      </c>
      <c r="H236" s="291">
        <v>2</v>
      </c>
      <c r="I236" s="292"/>
      <c r="J236" s="293">
        <f>ROUND(I236*H236,2)</f>
        <v>0</v>
      </c>
      <c r="K236" s="289" t="s">
        <v>1</v>
      </c>
      <c r="L236" s="294"/>
      <c r="M236" s="295" t="s">
        <v>1</v>
      </c>
      <c r="N236" s="296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510</v>
      </c>
      <c r="AT236" s="241" t="s">
        <v>385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379</v>
      </c>
      <c r="BM236" s="241" t="s">
        <v>4211</v>
      </c>
    </row>
    <row r="237" s="2" customFormat="1" ht="24.15" customHeight="1">
      <c r="A237" s="39"/>
      <c r="B237" s="40"/>
      <c r="C237" s="230" t="s">
        <v>994</v>
      </c>
      <c r="D237" s="230" t="s">
        <v>276</v>
      </c>
      <c r="E237" s="231" t="s">
        <v>4212</v>
      </c>
      <c r="F237" s="232" t="s">
        <v>4213</v>
      </c>
      <c r="G237" s="233" t="s">
        <v>604</v>
      </c>
      <c r="H237" s="234">
        <v>1</v>
      </c>
      <c r="I237" s="235"/>
      <c r="J237" s="236">
        <f>ROUND(I237*H237,2)</f>
        <v>0</v>
      </c>
      <c r="K237" s="232" t="s">
        <v>280</v>
      </c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379</v>
      </c>
      <c r="AT237" s="241" t="s">
        <v>276</v>
      </c>
      <c r="AU237" s="241" t="s">
        <v>85</v>
      </c>
      <c r="AY237" s="18" t="s">
        <v>274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379</v>
      </c>
      <c r="BM237" s="241" t="s">
        <v>4214</v>
      </c>
    </row>
    <row r="238" s="2" customFormat="1" ht="16.5" customHeight="1">
      <c r="A238" s="39"/>
      <c r="B238" s="40"/>
      <c r="C238" s="287" t="s">
        <v>1000</v>
      </c>
      <c r="D238" s="287" t="s">
        <v>385</v>
      </c>
      <c r="E238" s="288" t="s">
        <v>4215</v>
      </c>
      <c r="F238" s="289" t="s">
        <v>4216</v>
      </c>
      <c r="G238" s="290" t="s">
        <v>604</v>
      </c>
      <c r="H238" s="291">
        <v>1</v>
      </c>
      <c r="I238" s="292"/>
      <c r="J238" s="293">
        <f>ROUND(I238*H238,2)</f>
        <v>0</v>
      </c>
      <c r="K238" s="289" t="s">
        <v>1</v>
      </c>
      <c r="L238" s="294"/>
      <c r="M238" s="295" t="s">
        <v>1</v>
      </c>
      <c r="N238" s="296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510</v>
      </c>
      <c r="AT238" s="241" t="s">
        <v>385</v>
      </c>
      <c r="AU238" s="241" t="s">
        <v>85</v>
      </c>
      <c r="AY238" s="18" t="s">
        <v>274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379</v>
      </c>
      <c r="BM238" s="241" t="s">
        <v>4217</v>
      </c>
    </row>
    <row r="239" s="2" customFormat="1" ht="33" customHeight="1">
      <c r="A239" s="39"/>
      <c r="B239" s="40"/>
      <c r="C239" s="230" t="s">
        <v>1004</v>
      </c>
      <c r="D239" s="230" t="s">
        <v>276</v>
      </c>
      <c r="E239" s="231" t="s">
        <v>4218</v>
      </c>
      <c r="F239" s="232" t="s">
        <v>4219</v>
      </c>
      <c r="G239" s="233" t="s">
        <v>604</v>
      </c>
      <c r="H239" s="234">
        <v>449</v>
      </c>
      <c r="I239" s="235"/>
      <c r="J239" s="236">
        <f>ROUND(I239*H239,2)</f>
        <v>0</v>
      </c>
      <c r="K239" s="232" t="s">
        <v>280</v>
      </c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379</v>
      </c>
      <c r="AT239" s="241" t="s">
        <v>276</v>
      </c>
      <c r="AU239" s="241" t="s">
        <v>85</v>
      </c>
      <c r="AY239" s="18" t="s">
        <v>274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379</v>
      </c>
      <c r="BM239" s="241" t="s">
        <v>4220</v>
      </c>
    </row>
    <row r="240" s="2" customFormat="1" ht="24.15" customHeight="1">
      <c r="A240" s="39"/>
      <c r="B240" s="40"/>
      <c r="C240" s="287" t="s">
        <v>1008</v>
      </c>
      <c r="D240" s="287" t="s">
        <v>385</v>
      </c>
      <c r="E240" s="288" t="s">
        <v>4221</v>
      </c>
      <c r="F240" s="289" t="s">
        <v>4222</v>
      </c>
      <c r="G240" s="290" t="s">
        <v>604</v>
      </c>
      <c r="H240" s="291">
        <v>4</v>
      </c>
      <c r="I240" s="292"/>
      <c r="J240" s="293">
        <f>ROUND(I240*H240,2)</f>
        <v>0</v>
      </c>
      <c r="K240" s="289" t="s">
        <v>1</v>
      </c>
      <c r="L240" s="294"/>
      <c r="M240" s="295" t="s">
        <v>1</v>
      </c>
      <c r="N240" s="296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510</v>
      </c>
      <c r="AT240" s="241" t="s">
        <v>385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379</v>
      </c>
      <c r="BM240" s="241" t="s">
        <v>4223</v>
      </c>
    </row>
    <row r="241" s="2" customFormat="1" ht="16.5" customHeight="1">
      <c r="A241" s="39"/>
      <c r="B241" s="40"/>
      <c r="C241" s="287" t="s">
        <v>1012</v>
      </c>
      <c r="D241" s="287" t="s">
        <v>385</v>
      </c>
      <c r="E241" s="288" t="s">
        <v>4224</v>
      </c>
      <c r="F241" s="289" t="s">
        <v>4225</v>
      </c>
      <c r="G241" s="290" t="s">
        <v>604</v>
      </c>
      <c r="H241" s="291">
        <v>2</v>
      </c>
      <c r="I241" s="292"/>
      <c r="J241" s="293">
        <f>ROUND(I241*H241,2)</f>
        <v>0</v>
      </c>
      <c r="K241" s="289" t="s">
        <v>1</v>
      </c>
      <c r="L241" s="294"/>
      <c r="M241" s="295" t="s">
        <v>1</v>
      </c>
      <c r="N241" s="296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510</v>
      </c>
      <c r="AT241" s="241" t="s">
        <v>385</v>
      </c>
      <c r="AU241" s="241" t="s">
        <v>85</v>
      </c>
      <c r="AY241" s="18" t="s">
        <v>274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379</v>
      </c>
      <c r="BM241" s="241" t="s">
        <v>4226</v>
      </c>
    </row>
    <row r="242" s="2" customFormat="1" ht="24.15" customHeight="1">
      <c r="A242" s="39"/>
      <c r="B242" s="40"/>
      <c r="C242" s="287" t="s">
        <v>1018</v>
      </c>
      <c r="D242" s="287" t="s">
        <v>385</v>
      </c>
      <c r="E242" s="288" t="s">
        <v>4227</v>
      </c>
      <c r="F242" s="289" t="s">
        <v>4228</v>
      </c>
      <c r="G242" s="290" t="s">
        <v>604</v>
      </c>
      <c r="H242" s="291">
        <v>443</v>
      </c>
      <c r="I242" s="292"/>
      <c r="J242" s="293">
        <f>ROUND(I242*H242,2)</f>
        <v>0</v>
      </c>
      <c r="K242" s="289" t="s">
        <v>280</v>
      </c>
      <c r="L242" s="294"/>
      <c r="M242" s="295" t="s">
        <v>1</v>
      </c>
      <c r="N242" s="296" t="s">
        <v>41</v>
      </c>
      <c r="O242" s="92"/>
      <c r="P242" s="239">
        <f>O242*H242</f>
        <v>0</v>
      </c>
      <c r="Q242" s="239">
        <v>6.9999999999999994E-05</v>
      </c>
      <c r="R242" s="239">
        <f>Q242*H242</f>
        <v>0.031009999999999996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510</v>
      </c>
      <c r="AT242" s="241" t="s">
        <v>385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379</v>
      </c>
      <c r="BM242" s="241" t="s">
        <v>4229</v>
      </c>
    </row>
    <row r="243" s="2" customFormat="1" ht="33" customHeight="1">
      <c r="A243" s="39"/>
      <c r="B243" s="40"/>
      <c r="C243" s="230" t="s">
        <v>1040</v>
      </c>
      <c r="D243" s="230" t="s">
        <v>276</v>
      </c>
      <c r="E243" s="231" t="s">
        <v>4230</v>
      </c>
      <c r="F243" s="232" t="s">
        <v>4231</v>
      </c>
      <c r="G243" s="233" t="s">
        <v>604</v>
      </c>
      <c r="H243" s="234">
        <v>1</v>
      </c>
      <c r="I243" s="235"/>
      <c r="J243" s="236">
        <f>ROUND(I243*H243,2)</f>
        <v>0</v>
      </c>
      <c r="K243" s="232" t="s">
        <v>280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379</v>
      </c>
      <c r="AT243" s="241" t="s">
        <v>276</v>
      </c>
      <c r="AU243" s="241" t="s">
        <v>85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379</v>
      </c>
      <c r="BM243" s="241" t="s">
        <v>4232</v>
      </c>
    </row>
    <row r="244" s="2" customFormat="1" ht="24.15" customHeight="1">
      <c r="A244" s="39"/>
      <c r="B244" s="40"/>
      <c r="C244" s="287" t="s">
        <v>1063</v>
      </c>
      <c r="D244" s="287" t="s">
        <v>385</v>
      </c>
      <c r="E244" s="288" t="s">
        <v>4233</v>
      </c>
      <c r="F244" s="289" t="s">
        <v>4234</v>
      </c>
      <c r="G244" s="290" t="s">
        <v>604</v>
      </c>
      <c r="H244" s="291">
        <v>1</v>
      </c>
      <c r="I244" s="292"/>
      <c r="J244" s="293">
        <f>ROUND(I244*H244,2)</f>
        <v>0</v>
      </c>
      <c r="K244" s="289" t="s">
        <v>280</v>
      </c>
      <c r="L244" s="294"/>
      <c r="M244" s="295" t="s">
        <v>1</v>
      </c>
      <c r="N244" s="296" t="s">
        <v>41</v>
      </c>
      <c r="O244" s="92"/>
      <c r="P244" s="239">
        <f>O244*H244</f>
        <v>0</v>
      </c>
      <c r="Q244" s="239">
        <v>0.00035</v>
      </c>
      <c r="R244" s="239">
        <f>Q244*H244</f>
        <v>0.00035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510</v>
      </c>
      <c r="AT244" s="241" t="s">
        <v>385</v>
      </c>
      <c r="AU244" s="241" t="s">
        <v>85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379</v>
      </c>
      <c r="BM244" s="241" t="s">
        <v>4235</v>
      </c>
    </row>
    <row r="245" s="2" customFormat="1" ht="33" customHeight="1">
      <c r="A245" s="39"/>
      <c r="B245" s="40"/>
      <c r="C245" s="230" t="s">
        <v>1067</v>
      </c>
      <c r="D245" s="230" t="s">
        <v>276</v>
      </c>
      <c r="E245" s="231" t="s">
        <v>4236</v>
      </c>
      <c r="F245" s="232" t="s">
        <v>4237</v>
      </c>
      <c r="G245" s="233" t="s">
        <v>604</v>
      </c>
      <c r="H245" s="234">
        <v>1</v>
      </c>
      <c r="I245" s="235"/>
      <c r="J245" s="236">
        <f>ROUND(I245*H245,2)</f>
        <v>0</v>
      </c>
      <c r="K245" s="232" t="s">
        <v>280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379</v>
      </c>
      <c r="AT245" s="241" t="s">
        <v>276</v>
      </c>
      <c r="AU245" s="241" t="s">
        <v>85</v>
      </c>
      <c r="AY245" s="18" t="s">
        <v>274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379</v>
      </c>
      <c r="BM245" s="241" t="s">
        <v>4238</v>
      </c>
    </row>
    <row r="246" s="2" customFormat="1" ht="24.15" customHeight="1">
      <c r="A246" s="39"/>
      <c r="B246" s="40"/>
      <c r="C246" s="287" t="s">
        <v>1087</v>
      </c>
      <c r="D246" s="287" t="s">
        <v>385</v>
      </c>
      <c r="E246" s="288" t="s">
        <v>4239</v>
      </c>
      <c r="F246" s="289" t="s">
        <v>4240</v>
      </c>
      <c r="G246" s="290" t="s">
        <v>604</v>
      </c>
      <c r="H246" s="291">
        <v>1</v>
      </c>
      <c r="I246" s="292"/>
      <c r="J246" s="293">
        <f>ROUND(I246*H246,2)</f>
        <v>0</v>
      </c>
      <c r="K246" s="289" t="s">
        <v>1</v>
      </c>
      <c r="L246" s="294"/>
      <c r="M246" s="295" t="s">
        <v>1</v>
      </c>
      <c r="N246" s="296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510</v>
      </c>
      <c r="AT246" s="241" t="s">
        <v>385</v>
      </c>
      <c r="AU246" s="241" t="s">
        <v>85</v>
      </c>
      <c r="AY246" s="18" t="s">
        <v>274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379</v>
      </c>
      <c r="BM246" s="241" t="s">
        <v>4241</v>
      </c>
    </row>
    <row r="247" s="2" customFormat="1" ht="24.15" customHeight="1">
      <c r="A247" s="39"/>
      <c r="B247" s="40"/>
      <c r="C247" s="230" t="s">
        <v>1091</v>
      </c>
      <c r="D247" s="230" t="s">
        <v>276</v>
      </c>
      <c r="E247" s="231" t="s">
        <v>4242</v>
      </c>
      <c r="F247" s="232" t="s">
        <v>4243</v>
      </c>
      <c r="G247" s="233" t="s">
        <v>604</v>
      </c>
      <c r="H247" s="234">
        <v>48</v>
      </c>
      <c r="I247" s="235"/>
      <c r="J247" s="236">
        <f>ROUND(I247*H247,2)</f>
        <v>0</v>
      </c>
      <c r="K247" s="232" t="s">
        <v>280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379</v>
      </c>
      <c r="AT247" s="241" t="s">
        <v>276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379</v>
      </c>
      <c r="BM247" s="241" t="s">
        <v>4244</v>
      </c>
    </row>
    <row r="248" s="2" customFormat="1" ht="24.15" customHeight="1">
      <c r="A248" s="39"/>
      <c r="B248" s="40"/>
      <c r="C248" s="287" t="s">
        <v>1111</v>
      </c>
      <c r="D248" s="287" t="s">
        <v>385</v>
      </c>
      <c r="E248" s="288" t="s">
        <v>4245</v>
      </c>
      <c r="F248" s="289" t="s">
        <v>4246</v>
      </c>
      <c r="G248" s="290" t="s">
        <v>604</v>
      </c>
      <c r="H248" s="291">
        <v>48</v>
      </c>
      <c r="I248" s="292"/>
      <c r="J248" s="293">
        <f>ROUND(I248*H248,2)</f>
        <v>0</v>
      </c>
      <c r="K248" s="289" t="s">
        <v>1</v>
      </c>
      <c r="L248" s="294"/>
      <c r="M248" s="295" t="s">
        <v>1</v>
      </c>
      <c r="N248" s="296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510</v>
      </c>
      <c r="AT248" s="241" t="s">
        <v>385</v>
      </c>
      <c r="AU248" s="241" t="s">
        <v>85</v>
      </c>
      <c r="AY248" s="18" t="s">
        <v>274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379</v>
      </c>
      <c r="BM248" s="241" t="s">
        <v>4247</v>
      </c>
    </row>
    <row r="249" s="2" customFormat="1" ht="24.15" customHeight="1">
      <c r="A249" s="39"/>
      <c r="B249" s="40"/>
      <c r="C249" s="287" t="s">
        <v>1126</v>
      </c>
      <c r="D249" s="287" t="s">
        <v>385</v>
      </c>
      <c r="E249" s="288" t="s">
        <v>4248</v>
      </c>
      <c r="F249" s="289" t="s">
        <v>4249</v>
      </c>
      <c r="G249" s="290" t="s">
        <v>604</v>
      </c>
      <c r="H249" s="291">
        <v>390</v>
      </c>
      <c r="I249" s="292"/>
      <c r="J249" s="293">
        <f>ROUND(I249*H249,2)</f>
        <v>0</v>
      </c>
      <c r="K249" s="289" t="s">
        <v>1</v>
      </c>
      <c r="L249" s="294"/>
      <c r="M249" s="295" t="s">
        <v>1</v>
      </c>
      <c r="N249" s="296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333</v>
      </c>
      <c r="AT249" s="241" t="s">
        <v>385</v>
      </c>
      <c r="AU249" s="241" t="s">
        <v>85</v>
      </c>
      <c r="AY249" s="18" t="s">
        <v>274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281</v>
      </c>
      <c r="BM249" s="241" t="s">
        <v>4250</v>
      </c>
    </row>
    <row r="250" s="2" customFormat="1" ht="24.15" customHeight="1">
      <c r="A250" s="39"/>
      <c r="B250" s="40"/>
      <c r="C250" s="287" t="s">
        <v>1156</v>
      </c>
      <c r="D250" s="287" t="s">
        <v>385</v>
      </c>
      <c r="E250" s="288" t="s">
        <v>4251</v>
      </c>
      <c r="F250" s="289" t="s">
        <v>4252</v>
      </c>
      <c r="G250" s="290" t="s">
        <v>604</v>
      </c>
      <c r="H250" s="291">
        <v>111</v>
      </c>
      <c r="I250" s="292"/>
      <c r="J250" s="293">
        <f>ROUND(I250*H250,2)</f>
        <v>0</v>
      </c>
      <c r="K250" s="289" t="s">
        <v>1</v>
      </c>
      <c r="L250" s="294"/>
      <c r="M250" s="295" t="s">
        <v>1</v>
      </c>
      <c r="N250" s="296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333</v>
      </c>
      <c r="AT250" s="241" t="s">
        <v>385</v>
      </c>
      <c r="AU250" s="241" t="s">
        <v>85</v>
      </c>
      <c r="AY250" s="18" t="s">
        <v>274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281</v>
      </c>
      <c r="BM250" s="241" t="s">
        <v>4253</v>
      </c>
    </row>
    <row r="251" s="2" customFormat="1" ht="24.15" customHeight="1">
      <c r="A251" s="39"/>
      <c r="B251" s="40"/>
      <c r="C251" s="287" t="s">
        <v>1175</v>
      </c>
      <c r="D251" s="287" t="s">
        <v>385</v>
      </c>
      <c r="E251" s="288" t="s">
        <v>4254</v>
      </c>
      <c r="F251" s="289" t="s">
        <v>4255</v>
      </c>
      <c r="G251" s="290" t="s">
        <v>604</v>
      </c>
      <c r="H251" s="291">
        <v>20</v>
      </c>
      <c r="I251" s="292"/>
      <c r="J251" s="293">
        <f>ROUND(I251*H251,2)</f>
        <v>0</v>
      </c>
      <c r="K251" s="289" t="s">
        <v>1</v>
      </c>
      <c r="L251" s="294"/>
      <c r="M251" s="295" t="s">
        <v>1</v>
      </c>
      <c r="N251" s="296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333</v>
      </c>
      <c r="AT251" s="241" t="s">
        <v>385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281</v>
      </c>
      <c r="BM251" s="241" t="s">
        <v>4256</v>
      </c>
    </row>
    <row r="252" s="2" customFormat="1" ht="24.15" customHeight="1">
      <c r="A252" s="39"/>
      <c r="B252" s="40"/>
      <c r="C252" s="287" t="s">
        <v>1179</v>
      </c>
      <c r="D252" s="287" t="s">
        <v>385</v>
      </c>
      <c r="E252" s="288" t="s">
        <v>4257</v>
      </c>
      <c r="F252" s="289" t="s">
        <v>4258</v>
      </c>
      <c r="G252" s="290" t="s">
        <v>604</v>
      </c>
      <c r="H252" s="291">
        <v>31</v>
      </c>
      <c r="I252" s="292"/>
      <c r="J252" s="293">
        <f>ROUND(I252*H252,2)</f>
        <v>0</v>
      </c>
      <c r="K252" s="289" t="s">
        <v>1</v>
      </c>
      <c r="L252" s="294"/>
      <c r="M252" s="295" t="s">
        <v>1</v>
      </c>
      <c r="N252" s="296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333</v>
      </c>
      <c r="AT252" s="241" t="s">
        <v>385</v>
      </c>
      <c r="AU252" s="241" t="s">
        <v>85</v>
      </c>
      <c r="AY252" s="18" t="s">
        <v>274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281</v>
      </c>
      <c r="BM252" s="241" t="s">
        <v>4259</v>
      </c>
    </row>
    <row r="253" s="2" customFormat="1" ht="24.15" customHeight="1">
      <c r="A253" s="39"/>
      <c r="B253" s="40"/>
      <c r="C253" s="287" t="s">
        <v>1187</v>
      </c>
      <c r="D253" s="287" t="s">
        <v>385</v>
      </c>
      <c r="E253" s="288" t="s">
        <v>4260</v>
      </c>
      <c r="F253" s="289" t="s">
        <v>4261</v>
      </c>
      <c r="G253" s="290" t="s">
        <v>604</v>
      </c>
      <c r="H253" s="291">
        <v>7</v>
      </c>
      <c r="I253" s="292"/>
      <c r="J253" s="293">
        <f>ROUND(I253*H253,2)</f>
        <v>0</v>
      </c>
      <c r="K253" s="289" t="s">
        <v>1</v>
      </c>
      <c r="L253" s="294"/>
      <c r="M253" s="295" t="s">
        <v>1</v>
      </c>
      <c r="N253" s="296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333</v>
      </c>
      <c r="AT253" s="241" t="s">
        <v>385</v>
      </c>
      <c r="AU253" s="241" t="s">
        <v>85</v>
      </c>
      <c r="AY253" s="18" t="s">
        <v>274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281</v>
      </c>
      <c r="BM253" s="241" t="s">
        <v>4262</v>
      </c>
    </row>
    <row r="254" s="2" customFormat="1" ht="24.15" customHeight="1">
      <c r="A254" s="39"/>
      <c r="B254" s="40"/>
      <c r="C254" s="230" t="s">
        <v>1195</v>
      </c>
      <c r="D254" s="230" t="s">
        <v>276</v>
      </c>
      <c r="E254" s="231" t="s">
        <v>4263</v>
      </c>
      <c r="F254" s="232" t="s">
        <v>4264</v>
      </c>
      <c r="G254" s="233" t="s">
        <v>604</v>
      </c>
      <c r="H254" s="234">
        <v>10</v>
      </c>
      <c r="I254" s="235"/>
      <c r="J254" s="236">
        <f>ROUND(I254*H254,2)</f>
        <v>0</v>
      </c>
      <c r="K254" s="232" t="s">
        <v>280</v>
      </c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281</v>
      </c>
      <c r="AT254" s="241" t="s">
        <v>276</v>
      </c>
      <c r="AU254" s="241" t="s">
        <v>85</v>
      </c>
      <c r="AY254" s="18" t="s">
        <v>274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281</v>
      </c>
      <c r="BM254" s="241" t="s">
        <v>4265</v>
      </c>
    </row>
    <row r="255" s="2" customFormat="1" ht="16.5" customHeight="1">
      <c r="A255" s="39"/>
      <c r="B255" s="40"/>
      <c r="C255" s="287" t="s">
        <v>1200</v>
      </c>
      <c r="D255" s="287" t="s">
        <v>385</v>
      </c>
      <c r="E255" s="288" t="s">
        <v>4266</v>
      </c>
      <c r="F255" s="289" t="s">
        <v>4267</v>
      </c>
      <c r="G255" s="290" t="s">
        <v>604</v>
      </c>
      <c r="H255" s="291">
        <v>7</v>
      </c>
      <c r="I255" s="292"/>
      <c r="J255" s="293">
        <f>ROUND(I255*H255,2)</f>
        <v>0</v>
      </c>
      <c r="K255" s="289" t="s">
        <v>1</v>
      </c>
      <c r="L255" s="294"/>
      <c r="M255" s="295" t="s">
        <v>1</v>
      </c>
      <c r="N255" s="296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333</v>
      </c>
      <c r="AT255" s="241" t="s">
        <v>385</v>
      </c>
      <c r="AU255" s="241" t="s">
        <v>85</v>
      </c>
      <c r="AY255" s="18" t="s">
        <v>274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281</v>
      </c>
      <c r="BM255" s="241" t="s">
        <v>4268</v>
      </c>
    </row>
    <row r="256" s="2" customFormat="1" ht="21.75" customHeight="1">
      <c r="A256" s="39"/>
      <c r="B256" s="40"/>
      <c r="C256" s="287" t="s">
        <v>1207</v>
      </c>
      <c r="D256" s="287" t="s">
        <v>385</v>
      </c>
      <c r="E256" s="288" t="s">
        <v>4269</v>
      </c>
      <c r="F256" s="289" t="s">
        <v>4270</v>
      </c>
      <c r="G256" s="290" t="s">
        <v>604</v>
      </c>
      <c r="H256" s="291">
        <v>3</v>
      </c>
      <c r="I256" s="292"/>
      <c r="J256" s="293">
        <f>ROUND(I256*H256,2)</f>
        <v>0</v>
      </c>
      <c r="K256" s="289" t="s">
        <v>1</v>
      </c>
      <c r="L256" s="294"/>
      <c r="M256" s="295" t="s">
        <v>1</v>
      </c>
      <c r="N256" s="296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333</v>
      </c>
      <c r="AT256" s="241" t="s">
        <v>385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281</v>
      </c>
      <c r="BM256" s="241" t="s">
        <v>4271</v>
      </c>
    </row>
    <row r="257" s="2" customFormat="1" ht="24.15" customHeight="1">
      <c r="A257" s="39"/>
      <c r="B257" s="40"/>
      <c r="C257" s="230" t="s">
        <v>1211</v>
      </c>
      <c r="D257" s="230" t="s">
        <v>276</v>
      </c>
      <c r="E257" s="231" t="s">
        <v>4272</v>
      </c>
      <c r="F257" s="232" t="s">
        <v>4273</v>
      </c>
      <c r="G257" s="233" t="s">
        <v>604</v>
      </c>
      <c r="H257" s="234">
        <v>23</v>
      </c>
      <c r="I257" s="235"/>
      <c r="J257" s="236">
        <f>ROUND(I257*H257,2)</f>
        <v>0</v>
      </c>
      <c r="K257" s="232" t="s">
        <v>280</v>
      </c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379</v>
      </c>
      <c r="AT257" s="241" t="s">
        <v>276</v>
      </c>
      <c r="AU257" s="241" t="s">
        <v>85</v>
      </c>
      <c r="AY257" s="18" t="s">
        <v>274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379</v>
      </c>
      <c r="BM257" s="241" t="s">
        <v>4274</v>
      </c>
    </row>
    <row r="258" s="2" customFormat="1" ht="37.8" customHeight="1">
      <c r="A258" s="39"/>
      <c r="B258" s="40"/>
      <c r="C258" s="287" t="s">
        <v>1217</v>
      </c>
      <c r="D258" s="287" t="s">
        <v>385</v>
      </c>
      <c r="E258" s="288" t="s">
        <v>4275</v>
      </c>
      <c r="F258" s="289" t="s">
        <v>4276</v>
      </c>
      <c r="G258" s="290" t="s">
        <v>604</v>
      </c>
      <c r="H258" s="291">
        <v>23</v>
      </c>
      <c r="I258" s="292"/>
      <c r="J258" s="293">
        <f>ROUND(I258*H258,2)</f>
        <v>0</v>
      </c>
      <c r="K258" s="289" t="s">
        <v>1</v>
      </c>
      <c r="L258" s="294"/>
      <c r="M258" s="295" t="s">
        <v>1</v>
      </c>
      <c r="N258" s="296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510</v>
      </c>
      <c r="AT258" s="241" t="s">
        <v>385</v>
      </c>
      <c r="AU258" s="241" t="s">
        <v>85</v>
      </c>
      <c r="AY258" s="18" t="s">
        <v>274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379</v>
      </c>
      <c r="BM258" s="241" t="s">
        <v>4277</v>
      </c>
    </row>
    <row r="259" s="2" customFormat="1" ht="24.15" customHeight="1">
      <c r="A259" s="39"/>
      <c r="B259" s="40"/>
      <c r="C259" s="230" t="s">
        <v>1222</v>
      </c>
      <c r="D259" s="230" t="s">
        <v>276</v>
      </c>
      <c r="E259" s="231" t="s">
        <v>4278</v>
      </c>
      <c r="F259" s="232" t="s">
        <v>4279</v>
      </c>
      <c r="G259" s="233" t="s">
        <v>604</v>
      </c>
      <c r="H259" s="234">
        <v>38</v>
      </c>
      <c r="I259" s="235"/>
      <c r="J259" s="236">
        <f>ROUND(I259*H259,2)</f>
        <v>0</v>
      </c>
      <c r="K259" s="232" t="s">
        <v>280</v>
      </c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379</v>
      </c>
      <c r="AT259" s="241" t="s">
        <v>276</v>
      </c>
      <c r="AU259" s="241" t="s">
        <v>85</v>
      </c>
      <c r="AY259" s="18" t="s">
        <v>274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379</v>
      </c>
      <c r="BM259" s="241" t="s">
        <v>4280</v>
      </c>
    </row>
    <row r="260" s="2" customFormat="1" ht="21.75" customHeight="1">
      <c r="A260" s="39"/>
      <c r="B260" s="40"/>
      <c r="C260" s="287" t="s">
        <v>1227</v>
      </c>
      <c r="D260" s="287" t="s">
        <v>385</v>
      </c>
      <c r="E260" s="288" t="s">
        <v>4281</v>
      </c>
      <c r="F260" s="289" t="s">
        <v>4282</v>
      </c>
      <c r="G260" s="290" t="s">
        <v>604</v>
      </c>
      <c r="H260" s="291">
        <v>4</v>
      </c>
      <c r="I260" s="292"/>
      <c r="J260" s="293">
        <f>ROUND(I260*H260,2)</f>
        <v>0</v>
      </c>
      <c r="K260" s="289" t="s">
        <v>1</v>
      </c>
      <c r="L260" s="294"/>
      <c r="M260" s="295" t="s">
        <v>1</v>
      </c>
      <c r="N260" s="296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510</v>
      </c>
      <c r="AT260" s="241" t="s">
        <v>385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379</v>
      </c>
      <c r="BM260" s="241" t="s">
        <v>4283</v>
      </c>
    </row>
    <row r="261" s="2" customFormat="1" ht="21.75" customHeight="1">
      <c r="A261" s="39"/>
      <c r="B261" s="40"/>
      <c r="C261" s="287" t="s">
        <v>1233</v>
      </c>
      <c r="D261" s="287" t="s">
        <v>385</v>
      </c>
      <c r="E261" s="288" t="s">
        <v>4284</v>
      </c>
      <c r="F261" s="289" t="s">
        <v>4285</v>
      </c>
      <c r="G261" s="290" t="s">
        <v>604</v>
      </c>
      <c r="H261" s="291">
        <v>2</v>
      </c>
      <c r="I261" s="292"/>
      <c r="J261" s="293">
        <f>ROUND(I261*H261,2)</f>
        <v>0</v>
      </c>
      <c r="K261" s="289" t="s">
        <v>1</v>
      </c>
      <c r="L261" s="294"/>
      <c r="M261" s="295" t="s">
        <v>1</v>
      </c>
      <c r="N261" s="296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510</v>
      </c>
      <c r="AT261" s="241" t="s">
        <v>385</v>
      </c>
      <c r="AU261" s="241" t="s">
        <v>85</v>
      </c>
      <c r="AY261" s="18" t="s">
        <v>274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379</v>
      </c>
      <c r="BM261" s="241" t="s">
        <v>4286</v>
      </c>
    </row>
    <row r="262" s="2" customFormat="1" ht="21.75" customHeight="1">
      <c r="A262" s="39"/>
      <c r="B262" s="40"/>
      <c r="C262" s="287" t="s">
        <v>1238</v>
      </c>
      <c r="D262" s="287" t="s">
        <v>385</v>
      </c>
      <c r="E262" s="288" t="s">
        <v>4287</v>
      </c>
      <c r="F262" s="289" t="s">
        <v>4288</v>
      </c>
      <c r="G262" s="290" t="s">
        <v>604</v>
      </c>
      <c r="H262" s="291">
        <v>7</v>
      </c>
      <c r="I262" s="292"/>
      <c r="J262" s="293">
        <f>ROUND(I262*H262,2)</f>
        <v>0</v>
      </c>
      <c r="K262" s="289" t="s">
        <v>1</v>
      </c>
      <c r="L262" s="294"/>
      <c r="M262" s="295" t="s">
        <v>1</v>
      </c>
      <c r="N262" s="296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510</v>
      </c>
      <c r="AT262" s="241" t="s">
        <v>385</v>
      </c>
      <c r="AU262" s="241" t="s">
        <v>85</v>
      </c>
      <c r="AY262" s="18" t="s">
        <v>274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379</v>
      </c>
      <c r="BM262" s="241" t="s">
        <v>4289</v>
      </c>
    </row>
    <row r="263" s="2" customFormat="1" ht="21.75" customHeight="1">
      <c r="A263" s="39"/>
      <c r="B263" s="40"/>
      <c r="C263" s="287" t="s">
        <v>1243</v>
      </c>
      <c r="D263" s="287" t="s">
        <v>385</v>
      </c>
      <c r="E263" s="288" t="s">
        <v>4290</v>
      </c>
      <c r="F263" s="289" t="s">
        <v>4291</v>
      </c>
      <c r="G263" s="290" t="s">
        <v>604</v>
      </c>
      <c r="H263" s="291">
        <v>9</v>
      </c>
      <c r="I263" s="292"/>
      <c r="J263" s="293">
        <f>ROUND(I263*H263,2)</f>
        <v>0</v>
      </c>
      <c r="K263" s="289" t="s">
        <v>1</v>
      </c>
      <c r="L263" s="294"/>
      <c r="M263" s="295" t="s">
        <v>1</v>
      </c>
      <c r="N263" s="296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510</v>
      </c>
      <c r="AT263" s="241" t="s">
        <v>385</v>
      </c>
      <c r="AU263" s="241" t="s">
        <v>85</v>
      </c>
      <c r="AY263" s="18" t="s">
        <v>274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379</v>
      </c>
      <c r="BM263" s="241" t="s">
        <v>4292</v>
      </c>
    </row>
    <row r="264" s="2" customFormat="1" ht="21.75" customHeight="1">
      <c r="A264" s="39"/>
      <c r="B264" s="40"/>
      <c r="C264" s="287" t="s">
        <v>1247</v>
      </c>
      <c r="D264" s="287" t="s">
        <v>385</v>
      </c>
      <c r="E264" s="288" t="s">
        <v>4293</v>
      </c>
      <c r="F264" s="289" t="s">
        <v>4294</v>
      </c>
      <c r="G264" s="290" t="s">
        <v>604</v>
      </c>
      <c r="H264" s="291">
        <v>16</v>
      </c>
      <c r="I264" s="292"/>
      <c r="J264" s="293">
        <f>ROUND(I264*H264,2)</f>
        <v>0</v>
      </c>
      <c r="K264" s="289" t="s">
        <v>1</v>
      </c>
      <c r="L264" s="294"/>
      <c r="M264" s="295" t="s">
        <v>1</v>
      </c>
      <c r="N264" s="296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510</v>
      </c>
      <c r="AT264" s="241" t="s">
        <v>385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379</v>
      </c>
      <c r="BM264" s="241" t="s">
        <v>4295</v>
      </c>
    </row>
    <row r="265" s="2" customFormat="1" ht="37.8" customHeight="1">
      <c r="A265" s="39"/>
      <c r="B265" s="40"/>
      <c r="C265" s="230" t="s">
        <v>1251</v>
      </c>
      <c r="D265" s="230" t="s">
        <v>276</v>
      </c>
      <c r="E265" s="231" t="s">
        <v>4296</v>
      </c>
      <c r="F265" s="232" t="s">
        <v>4297</v>
      </c>
      <c r="G265" s="233" t="s">
        <v>604</v>
      </c>
      <c r="H265" s="234">
        <v>296</v>
      </c>
      <c r="I265" s="235"/>
      <c r="J265" s="236">
        <f>ROUND(I265*H265,2)</f>
        <v>0</v>
      </c>
      <c r="K265" s="232" t="s">
        <v>280</v>
      </c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379</v>
      </c>
      <c r="AT265" s="241" t="s">
        <v>276</v>
      </c>
      <c r="AU265" s="241" t="s">
        <v>85</v>
      </c>
      <c r="AY265" s="18" t="s">
        <v>274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379</v>
      </c>
      <c r="BM265" s="241" t="s">
        <v>4298</v>
      </c>
    </row>
    <row r="266" s="2" customFormat="1" ht="24.15" customHeight="1">
      <c r="A266" s="39"/>
      <c r="B266" s="40"/>
      <c r="C266" s="287" t="s">
        <v>1255</v>
      </c>
      <c r="D266" s="287" t="s">
        <v>385</v>
      </c>
      <c r="E266" s="288" t="s">
        <v>4299</v>
      </c>
      <c r="F266" s="289" t="s">
        <v>4300</v>
      </c>
      <c r="G266" s="290" t="s">
        <v>604</v>
      </c>
      <c r="H266" s="291">
        <v>7</v>
      </c>
      <c r="I266" s="292"/>
      <c r="J266" s="293">
        <f>ROUND(I266*H266,2)</f>
        <v>0</v>
      </c>
      <c r="K266" s="289" t="s">
        <v>1</v>
      </c>
      <c r="L266" s="294"/>
      <c r="M266" s="295" t="s">
        <v>1</v>
      </c>
      <c r="N266" s="296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510</v>
      </c>
      <c r="AT266" s="241" t="s">
        <v>385</v>
      </c>
      <c r="AU266" s="241" t="s">
        <v>85</v>
      </c>
      <c r="AY266" s="18" t="s">
        <v>274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379</v>
      </c>
      <c r="BM266" s="241" t="s">
        <v>4301</v>
      </c>
    </row>
    <row r="267" s="2" customFormat="1" ht="49.05" customHeight="1">
      <c r="A267" s="39"/>
      <c r="B267" s="40"/>
      <c r="C267" s="287" t="s">
        <v>1259</v>
      </c>
      <c r="D267" s="287" t="s">
        <v>385</v>
      </c>
      <c r="E267" s="288" t="s">
        <v>4302</v>
      </c>
      <c r="F267" s="289" t="s">
        <v>4303</v>
      </c>
      <c r="G267" s="290" t="s">
        <v>604</v>
      </c>
      <c r="H267" s="291">
        <v>48</v>
      </c>
      <c r="I267" s="292"/>
      <c r="J267" s="293">
        <f>ROUND(I267*H267,2)</f>
        <v>0</v>
      </c>
      <c r="K267" s="289" t="s">
        <v>1</v>
      </c>
      <c r="L267" s="294"/>
      <c r="M267" s="295" t="s">
        <v>1</v>
      </c>
      <c r="N267" s="296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510</v>
      </c>
      <c r="AT267" s="241" t="s">
        <v>385</v>
      </c>
      <c r="AU267" s="241" t="s">
        <v>85</v>
      </c>
      <c r="AY267" s="18" t="s">
        <v>274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379</v>
      </c>
      <c r="BM267" s="241" t="s">
        <v>4304</v>
      </c>
    </row>
    <row r="268" s="2" customFormat="1" ht="24.15" customHeight="1">
      <c r="A268" s="39"/>
      <c r="B268" s="40"/>
      <c r="C268" s="287" t="s">
        <v>1263</v>
      </c>
      <c r="D268" s="287" t="s">
        <v>385</v>
      </c>
      <c r="E268" s="288" t="s">
        <v>4305</v>
      </c>
      <c r="F268" s="289" t="s">
        <v>4306</v>
      </c>
      <c r="G268" s="290" t="s">
        <v>604</v>
      </c>
      <c r="H268" s="291">
        <v>119</v>
      </c>
      <c r="I268" s="292"/>
      <c r="J268" s="293">
        <f>ROUND(I268*H268,2)</f>
        <v>0</v>
      </c>
      <c r="K268" s="289" t="s">
        <v>1</v>
      </c>
      <c r="L268" s="294"/>
      <c r="M268" s="295" t="s">
        <v>1</v>
      </c>
      <c r="N268" s="296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510</v>
      </c>
      <c r="AT268" s="241" t="s">
        <v>385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379</v>
      </c>
      <c r="BM268" s="241" t="s">
        <v>4307</v>
      </c>
    </row>
    <row r="269" s="2" customFormat="1" ht="24.15" customHeight="1">
      <c r="A269" s="39"/>
      <c r="B269" s="40"/>
      <c r="C269" s="287" t="s">
        <v>1268</v>
      </c>
      <c r="D269" s="287" t="s">
        <v>385</v>
      </c>
      <c r="E269" s="288" t="s">
        <v>4308</v>
      </c>
      <c r="F269" s="289" t="s">
        <v>4309</v>
      </c>
      <c r="G269" s="290" t="s">
        <v>604</v>
      </c>
      <c r="H269" s="291">
        <v>32</v>
      </c>
      <c r="I269" s="292"/>
      <c r="J269" s="293">
        <f>ROUND(I269*H269,2)</f>
        <v>0</v>
      </c>
      <c r="K269" s="289" t="s">
        <v>1</v>
      </c>
      <c r="L269" s="294"/>
      <c r="M269" s="295" t="s">
        <v>1</v>
      </c>
      <c r="N269" s="296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510</v>
      </c>
      <c r="AT269" s="241" t="s">
        <v>385</v>
      </c>
      <c r="AU269" s="241" t="s">
        <v>85</v>
      </c>
      <c r="AY269" s="18" t="s">
        <v>274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379</v>
      </c>
      <c r="BM269" s="241" t="s">
        <v>4310</v>
      </c>
    </row>
    <row r="270" s="2" customFormat="1" ht="24.15" customHeight="1">
      <c r="A270" s="39"/>
      <c r="B270" s="40"/>
      <c r="C270" s="287" t="s">
        <v>1275</v>
      </c>
      <c r="D270" s="287" t="s">
        <v>385</v>
      </c>
      <c r="E270" s="288" t="s">
        <v>4311</v>
      </c>
      <c r="F270" s="289" t="s">
        <v>4312</v>
      </c>
      <c r="G270" s="290" t="s">
        <v>604</v>
      </c>
      <c r="H270" s="291">
        <v>29</v>
      </c>
      <c r="I270" s="292"/>
      <c r="J270" s="293">
        <f>ROUND(I270*H270,2)</f>
        <v>0</v>
      </c>
      <c r="K270" s="289" t="s">
        <v>1</v>
      </c>
      <c r="L270" s="294"/>
      <c r="M270" s="295" t="s">
        <v>1</v>
      </c>
      <c r="N270" s="296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510</v>
      </c>
      <c r="AT270" s="241" t="s">
        <v>385</v>
      </c>
      <c r="AU270" s="241" t="s">
        <v>85</v>
      </c>
      <c r="AY270" s="18" t="s">
        <v>274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379</v>
      </c>
      <c r="BM270" s="241" t="s">
        <v>4313</v>
      </c>
    </row>
    <row r="271" s="2" customFormat="1" ht="24.15" customHeight="1">
      <c r="A271" s="39"/>
      <c r="B271" s="40"/>
      <c r="C271" s="287" t="s">
        <v>1279</v>
      </c>
      <c r="D271" s="287" t="s">
        <v>385</v>
      </c>
      <c r="E271" s="288" t="s">
        <v>4314</v>
      </c>
      <c r="F271" s="289" t="s">
        <v>4315</v>
      </c>
      <c r="G271" s="290" t="s">
        <v>604</v>
      </c>
      <c r="H271" s="291">
        <v>20</v>
      </c>
      <c r="I271" s="292"/>
      <c r="J271" s="293">
        <f>ROUND(I271*H271,2)</f>
        <v>0</v>
      </c>
      <c r="K271" s="289" t="s">
        <v>1</v>
      </c>
      <c r="L271" s="294"/>
      <c r="M271" s="295" t="s">
        <v>1</v>
      </c>
      <c r="N271" s="296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510</v>
      </c>
      <c r="AT271" s="241" t="s">
        <v>385</v>
      </c>
      <c r="AU271" s="241" t="s">
        <v>85</v>
      </c>
      <c r="AY271" s="18" t="s">
        <v>274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379</v>
      </c>
      <c r="BM271" s="241" t="s">
        <v>4316</v>
      </c>
    </row>
    <row r="272" s="2" customFormat="1" ht="24.15" customHeight="1">
      <c r="A272" s="39"/>
      <c r="B272" s="40"/>
      <c r="C272" s="287" t="s">
        <v>1283</v>
      </c>
      <c r="D272" s="287" t="s">
        <v>385</v>
      </c>
      <c r="E272" s="288" t="s">
        <v>4317</v>
      </c>
      <c r="F272" s="289" t="s">
        <v>4318</v>
      </c>
      <c r="G272" s="290" t="s">
        <v>604</v>
      </c>
      <c r="H272" s="291">
        <v>11</v>
      </c>
      <c r="I272" s="292"/>
      <c r="J272" s="293">
        <f>ROUND(I272*H272,2)</f>
        <v>0</v>
      </c>
      <c r="K272" s="289" t="s">
        <v>1</v>
      </c>
      <c r="L272" s="294"/>
      <c r="M272" s="295" t="s">
        <v>1</v>
      </c>
      <c r="N272" s="296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510</v>
      </c>
      <c r="AT272" s="241" t="s">
        <v>385</v>
      </c>
      <c r="AU272" s="241" t="s">
        <v>85</v>
      </c>
      <c r="AY272" s="18" t="s">
        <v>274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379</v>
      </c>
      <c r="BM272" s="241" t="s">
        <v>4319</v>
      </c>
    </row>
    <row r="273" s="2" customFormat="1" ht="24.15" customHeight="1">
      <c r="A273" s="39"/>
      <c r="B273" s="40"/>
      <c r="C273" s="287" t="s">
        <v>1287</v>
      </c>
      <c r="D273" s="287" t="s">
        <v>385</v>
      </c>
      <c r="E273" s="288" t="s">
        <v>4320</v>
      </c>
      <c r="F273" s="289" t="s">
        <v>4321</v>
      </c>
      <c r="G273" s="290" t="s">
        <v>604</v>
      </c>
      <c r="H273" s="291">
        <v>45</v>
      </c>
      <c r="I273" s="292"/>
      <c r="J273" s="293">
        <f>ROUND(I273*H273,2)</f>
        <v>0</v>
      </c>
      <c r="K273" s="289" t="s">
        <v>1</v>
      </c>
      <c r="L273" s="294"/>
      <c r="M273" s="295" t="s">
        <v>1</v>
      </c>
      <c r="N273" s="296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510</v>
      </c>
      <c r="AT273" s="241" t="s">
        <v>385</v>
      </c>
      <c r="AU273" s="241" t="s">
        <v>85</v>
      </c>
      <c r="AY273" s="18" t="s">
        <v>274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379</v>
      </c>
      <c r="BM273" s="241" t="s">
        <v>4322</v>
      </c>
    </row>
    <row r="274" s="2" customFormat="1" ht="24.15" customHeight="1">
      <c r="A274" s="39"/>
      <c r="B274" s="40"/>
      <c r="C274" s="287" t="s">
        <v>1291</v>
      </c>
      <c r="D274" s="287" t="s">
        <v>385</v>
      </c>
      <c r="E274" s="288" t="s">
        <v>4323</v>
      </c>
      <c r="F274" s="289" t="s">
        <v>4324</v>
      </c>
      <c r="G274" s="290" t="s">
        <v>604</v>
      </c>
      <c r="H274" s="291">
        <v>4</v>
      </c>
      <c r="I274" s="292"/>
      <c r="J274" s="293">
        <f>ROUND(I274*H274,2)</f>
        <v>0</v>
      </c>
      <c r="K274" s="289" t="s">
        <v>1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510</v>
      </c>
      <c r="AT274" s="241" t="s">
        <v>385</v>
      </c>
      <c r="AU274" s="241" t="s">
        <v>85</v>
      </c>
      <c r="AY274" s="18" t="s">
        <v>274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379</v>
      </c>
      <c r="BM274" s="241" t="s">
        <v>4325</v>
      </c>
    </row>
    <row r="275" s="2" customFormat="1" ht="24.15" customHeight="1">
      <c r="A275" s="39"/>
      <c r="B275" s="40"/>
      <c r="C275" s="287" t="s">
        <v>1296</v>
      </c>
      <c r="D275" s="287" t="s">
        <v>385</v>
      </c>
      <c r="E275" s="288" t="s">
        <v>4326</v>
      </c>
      <c r="F275" s="289" t="s">
        <v>4327</v>
      </c>
      <c r="G275" s="290" t="s">
        <v>604</v>
      </c>
      <c r="H275" s="291">
        <v>11</v>
      </c>
      <c r="I275" s="292"/>
      <c r="J275" s="293">
        <f>ROUND(I275*H275,2)</f>
        <v>0</v>
      </c>
      <c r="K275" s="289" t="s">
        <v>1</v>
      </c>
      <c r="L275" s="294"/>
      <c r="M275" s="295" t="s">
        <v>1</v>
      </c>
      <c r="N275" s="296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510</v>
      </c>
      <c r="AT275" s="241" t="s">
        <v>385</v>
      </c>
      <c r="AU275" s="241" t="s">
        <v>85</v>
      </c>
      <c r="AY275" s="18" t="s">
        <v>274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379</v>
      </c>
      <c r="BM275" s="241" t="s">
        <v>4328</v>
      </c>
    </row>
    <row r="276" s="2" customFormat="1" ht="24.15" customHeight="1">
      <c r="A276" s="39"/>
      <c r="B276" s="40"/>
      <c r="C276" s="230" t="s">
        <v>1300</v>
      </c>
      <c r="D276" s="230" t="s">
        <v>276</v>
      </c>
      <c r="E276" s="231" t="s">
        <v>4329</v>
      </c>
      <c r="F276" s="232" t="s">
        <v>4330</v>
      </c>
      <c r="G276" s="233" t="s">
        <v>398</v>
      </c>
      <c r="H276" s="234">
        <v>62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379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379</v>
      </c>
      <c r="BM276" s="241" t="s">
        <v>4331</v>
      </c>
    </row>
    <row r="277" s="2" customFormat="1" ht="37.8" customHeight="1">
      <c r="A277" s="39"/>
      <c r="B277" s="40"/>
      <c r="C277" s="287" t="s">
        <v>1304</v>
      </c>
      <c r="D277" s="287" t="s">
        <v>385</v>
      </c>
      <c r="E277" s="288" t="s">
        <v>4332</v>
      </c>
      <c r="F277" s="289" t="s">
        <v>4333</v>
      </c>
      <c r="G277" s="290" t="s">
        <v>604</v>
      </c>
      <c r="H277" s="291">
        <v>62</v>
      </c>
      <c r="I277" s="292"/>
      <c r="J277" s="293">
        <f>ROUND(I277*H277,2)</f>
        <v>0</v>
      </c>
      <c r="K277" s="289" t="s">
        <v>1</v>
      </c>
      <c r="L277" s="294"/>
      <c r="M277" s="295" t="s">
        <v>1</v>
      </c>
      <c r="N277" s="296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510</v>
      </c>
      <c r="AT277" s="241" t="s">
        <v>385</v>
      </c>
      <c r="AU277" s="241" t="s">
        <v>85</v>
      </c>
      <c r="AY277" s="18" t="s">
        <v>274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379</v>
      </c>
      <c r="BM277" s="241" t="s">
        <v>4334</v>
      </c>
    </row>
    <row r="278" s="2" customFormat="1" ht="24.15" customHeight="1">
      <c r="A278" s="39"/>
      <c r="B278" s="40"/>
      <c r="C278" s="230" t="s">
        <v>1309</v>
      </c>
      <c r="D278" s="230" t="s">
        <v>276</v>
      </c>
      <c r="E278" s="231" t="s">
        <v>4335</v>
      </c>
      <c r="F278" s="232" t="s">
        <v>4336</v>
      </c>
      <c r="G278" s="233" t="s">
        <v>604</v>
      </c>
      <c r="H278" s="234">
        <v>1</v>
      </c>
      <c r="I278" s="235"/>
      <c r="J278" s="236">
        <f>ROUND(I278*H278,2)</f>
        <v>0</v>
      </c>
      <c r="K278" s="232" t="s">
        <v>280</v>
      </c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281</v>
      </c>
      <c r="AT278" s="241" t="s">
        <v>276</v>
      </c>
      <c r="AU278" s="241" t="s">
        <v>85</v>
      </c>
      <c r="AY278" s="18" t="s">
        <v>274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281</v>
      </c>
      <c r="BM278" s="241" t="s">
        <v>4337</v>
      </c>
    </row>
    <row r="279" s="2" customFormat="1" ht="24.15" customHeight="1">
      <c r="A279" s="39"/>
      <c r="B279" s="40"/>
      <c r="C279" s="230" t="s">
        <v>1313</v>
      </c>
      <c r="D279" s="230" t="s">
        <v>276</v>
      </c>
      <c r="E279" s="231" t="s">
        <v>4338</v>
      </c>
      <c r="F279" s="232" t="s">
        <v>4339</v>
      </c>
      <c r="G279" s="233" t="s">
        <v>604</v>
      </c>
      <c r="H279" s="234">
        <v>2</v>
      </c>
      <c r="I279" s="235"/>
      <c r="J279" s="236">
        <f>ROUND(I279*H279,2)</f>
        <v>0</v>
      </c>
      <c r="K279" s="232" t="s">
        <v>280</v>
      </c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379</v>
      </c>
      <c r="AT279" s="241" t="s">
        <v>276</v>
      </c>
      <c r="AU279" s="241" t="s">
        <v>85</v>
      </c>
      <c r="AY279" s="18" t="s">
        <v>274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379</v>
      </c>
      <c r="BM279" s="241" t="s">
        <v>4340</v>
      </c>
    </row>
    <row r="280" s="12" customFormat="1" ht="22.8" customHeight="1">
      <c r="A280" s="12"/>
      <c r="B280" s="214"/>
      <c r="C280" s="215"/>
      <c r="D280" s="216" t="s">
        <v>75</v>
      </c>
      <c r="E280" s="228" t="s">
        <v>4341</v>
      </c>
      <c r="F280" s="228" t="s">
        <v>4342</v>
      </c>
      <c r="G280" s="215"/>
      <c r="H280" s="215"/>
      <c r="I280" s="218"/>
      <c r="J280" s="229">
        <f>BK280</f>
        <v>0</v>
      </c>
      <c r="K280" s="215"/>
      <c r="L280" s="220"/>
      <c r="M280" s="221"/>
      <c r="N280" s="222"/>
      <c r="O280" s="222"/>
      <c r="P280" s="223">
        <f>SUM(P281:P282)</f>
        <v>0</v>
      </c>
      <c r="Q280" s="222"/>
      <c r="R280" s="223">
        <f>SUM(R281:R282)</f>
        <v>0</v>
      </c>
      <c r="S280" s="222"/>
      <c r="T280" s="224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5" t="s">
        <v>85</v>
      </c>
      <c r="AT280" s="226" t="s">
        <v>75</v>
      </c>
      <c r="AU280" s="226" t="s">
        <v>83</v>
      </c>
      <c r="AY280" s="225" t="s">
        <v>274</v>
      </c>
      <c r="BK280" s="227">
        <f>SUM(BK281:BK282)</f>
        <v>0</v>
      </c>
    </row>
    <row r="281" s="2" customFormat="1" ht="16.5" customHeight="1">
      <c r="A281" s="39"/>
      <c r="B281" s="40"/>
      <c r="C281" s="230" t="s">
        <v>1327</v>
      </c>
      <c r="D281" s="230" t="s">
        <v>276</v>
      </c>
      <c r="E281" s="231" t="s">
        <v>4343</v>
      </c>
      <c r="F281" s="232" t="s">
        <v>4344</v>
      </c>
      <c r="G281" s="233" t="s">
        <v>604</v>
      </c>
      <c r="H281" s="234">
        <v>55</v>
      </c>
      <c r="I281" s="235"/>
      <c r="J281" s="236">
        <f>ROUND(I281*H281,2)</f>
        <v>0</v>
      </c>
      <c r="K281" s="232" t="s">
        <v>280</v>
      </c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379</v>
      </c>
      <c r="AT281" s="241" t="s">
        <v>276</v>
      </c>
      <c r="AU281" s="241" t="s">
        <v>85</v>
      </c>
      <c r="AY281" s="18" t="s">
        <v>274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379</v>
      </c>
      <c r="BM281" s="241" t="s">
        <v>4345</v>
      </c>
    </row>
    <row r="282" s="2" customFormat="1" ht="16.5" customHeight="1">
      <c r="A282" s="39"/>
      <c r="B282" s="40"/>
      <c r="C282" s="287" t="s">
        <v>1331</v>
      </c>
      <c r="D282" s="287" t="s">
        <v>385</v>
      </c>
      <c r="E282" s="288" t="s">
        <v>4346</v>
      </c>
      <c r="F282" s="289" t="s">
        <v>4347</v>
      </c>
      <c r="G282" s="290" t="s">
        <v>604</v>
      </c>
      <c r="H282" s="291">
        <v>55</v>
      </c>
      <c r="I282" s="292"/>
      <c r="J282" s="293">
        <f>ROUND(I282*H282,2)</f>
        <v>0</v>
      </c>
      <c r="K282" s="289" t="s">
        <v>1</v>
      </c>
      <c r="L282" s="294"/>
      <c r="M282" s="295" t="s">
        <v>1</v>
      </c>
      <c r="N282" s="296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510</v>
      </c>
      <c r="AT282" s="241" t="s">
        <v>385</v>
      </c>
      <c r="AU282" s="241" t="s">
        <v>85</v>
      </c>
      <c r="AY282" s="18" t="s">
        <v>274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379</v>
      </c>
      <c r="BM282" s="241" t="s">
        <v>4348</v>
      </c>
    </row>
    <row r="283" s="12" customFormat="1" ht="25.92" customHeight="1">
      <c r="A283" s="12"/>
      <c r="B283" s="214"/>
      <c r="C283" s="215"/>
      <c r="D283" s="216" t="s">
        <v>75</v>
      </c>
      <c r="E283" s="217" t="s">
        <v>385</v>
      </c>
      <c r="F283" s="217" t="s">
        <v>2897</v>
      </c>
      <c r="G283" s="215"/>
      <c r="H283" s="215"/>
      <c r="I283" s="218"/>
      <c r="J283" s="219">
        <f>BK283</f>
        <v>0</v>
      </c>
      <c r="K283" s="215"/>
      <c r="L283" s="220"/>
      <c r="M283" s="221"/>
      <c r="N283" s="222"/>
      <c r="O283" s="222"/>
      <c r="P283" s="223">
        <f>P284+P287</f>
        <v>0</v>
      </c>
      <c r="Q283" s="222"/>
      <c r="R283" s="223">
        <f>R284+R287</f>
        <v>1.0419799999999999</v>
      </c>
      <c r="S283" s="222"/>
      <c r="T283" s="224">
        <f>T284+T287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5" t="s">
        <v>106</v>
      </c>
      <c r="AT283" s="226" t="s">
        <v>75</v>
      </c>
      <c r="AU283" s="226" t="s">
        <v>76</v>
      </c>
      <c r="AY283" s="225" t="s">
        <v>274</v>
      </c>
      <c r="BK283" s="227">
        <f>BK284+BK287</f>
        <v>0</v>
      </c>
    </row>
    <row r="284" s="12" customFormat="1" ht="22.8" customHeight="1">
      <c r="A284" s="12"/>
      <c r="B284" s="214"/>
      <c r="C284" s="215"/>
      <c r="D284" s="216" t="s">
        <v>75</v>
      </c>
      <c r="E284" s="228" t="s">
        <v>4349</v>
      </c>
      <c r="F284" s="228" t="s">
        <v>4350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SUM(P285:P286)</f>
        <v>0</v>
      </c>
      <c r="Q284" s="222"/>
      <c r="R284" s="223">
        <f>SUM(R285:R286)</f>
        <v>0</v>
      </c>
      <c r="S284" s="222"/>
      <c r="T284" s="224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106</v>
      </c>
      <c r="AT284" s="226" t="s">
        <v>75</v>
      </c>
      <c r="AU284" s="226" t="s">
        <v>83</v>
      </c>
      <c r="AY284" s="225" t="s">
        <v>274</v>
      </c>
      <c r="BK284" s="227">
        <f>SUM(BK285:BK286)</f>
        <v>0</v>
      </c>
    </row>
    <row r="285" s="2" customFormat="1" ht="16.5" customHeight="1">
      <c r="A285" s="39"/>
      <c r="B285" s="40"/>
      <c r="C285" s="230" t="s">
        <v>1337</v>
      </c>
      <c r="D285" s="230" t="s">
        <v>276</v>
      </c>
      <c r="E285" s="231" t="s">
        <v>4351</v>
      </c>
      <c r="F285" s="232" t="s">
        <v>4352</v>
      </c>
      <c r="G285" s="233" t="s">
        <v>604</v>
      </c>
      <c r="H285" s="234">
        <v>440</v>
      </c>
      <c r="I285" s="235"/>
      <c r="J285" s="236">
        <f>ROUND(I285*H285,2)</f>
        <v>0</v>
      </c>
      <c r="K285" s="232" t="s">
        <v>4353</v>
      </c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777</v>
      </c>
      <c r="AT285" s="241" t="s">
        <v>276</v>
      </c>
      <c r="AU285" s="241" t="s">
        <v>85</v>
      </c>
      <c r="AY285" s="18" t="s">
        <v>274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777</v>
      </c>
      <c r="BM285" s="241" t="s">
        <v>4354</v>
      </c>
    </row>
    <row r="286" s="2" customFormat="1" ht="21.75" customHeight="1">
      <c r="A286" s="39"/>
      <c r="B286" s="40"/>
      <c r="C286" s="287" t="s">
        <v>1342</v>
      </c>
      <c r="D286" s="287" t="s">
        <v>385</v>
      </c>
      <c r="E286" s="288" t="s">
        <v>4355</v>
      </c>
      <c r="F286" s="289" t="s">
        <v>4356</v>
      </c>
      <c r="G286" s="290" t="s">
        <v>604</v>
      </c>
      <c r="H286" s="291">
        <v>440</v>
      </c>
      <c r="I286" s="292"/>
      <c r="J286" s="293">
        <f>ROUND(I286*H286,2)</f>
        <v>0</v>
      </c>
      <c r="K286" s="289" t="s">
        <v>1</v>
      </c>
      <c r="L286" s="294"/>
      <c r="M286" s="295" t="s">
        <v>1</v>
      </c>
      <c r="N286" s="296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1279</v>
      </c>
      <c r="AT286" s="241" t="s">
        <v>385</v>
      </c>
      <c r="AU286" s="241" t="s">
        <v>85</v>
      </c>
      <c r="AY286" s="18" t="s">
        <v>274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1279</v>
      </c>
      <c r="BM286" s="241" t="s">
        <v>4357</v>
      </c>
    </row>
    <row r="287" s="12" customFormat="1" ht="22.8" customHeight="1">
      <c r="A287" s="12"/>
      <c r="B287" s="214"/>
      <c r="C287" s="215"/>
      <c r="D287" s="216" t="s">
        <v>75</v>
      </c>
      <c r="E287" s="228" t="s">
        <v>4358</v>
      </c>
      <c r="F287" s="228" t="s">
        <v>4359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SUM(P288:P292)</f>
        <v>0</v>
      </c>
      <c r="Q287" s="222"/>
      <c r="R287" s="223">
        <f>SUM(R288:R292)</f>
        <v>1.0419799999999999</v>
      </c>
      <c r="S287" s="222"/>
      <c r="T287" s="224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106</v>
      </c>
      <c r="AT287" s="226" t="s">
        <v>75</v>
      </c>
      <c r="AU287" s="226" t="s">
        <v>83</v>
      </c>
      <c r="AY287" s="225" t="s">
        <v>274</v>
      </c>
      <c r="BK287" s="227">
        <f>SUM(BK288:BK292)</f>
        <v>0</v>
      </c>
    </row>
    <row r="288" s="2" customFormat="1" ht="24.15" customHeight="1">
      <c r="A288" s="39"/>
      <c r="B288" s="40"/>
      <c r="C288" s="230" t="s">
        <v>1346</v>
      </c>
      <c r="D288" s="230" t="s">
        <v>276</v>
      </c>
      <c r="E288" s="231" t="s">
        <v>4360</v>
      </c>
      <c r="F288" s="232" t="s">
        <v>4361</v>
      </c>
      <c r="G288" s="233" t="s">
        <v>398</v>
      </c>
      <c r="H288" s="234">
        <v>1416</v>
      </c>
      <c r="I288" s="235"/>
      <c r="J288" s="236">
        <f>ROUND(I288*H288,2)</f>
        <v>0</v>
      </c>
      <c r="K288" s="232" t="s">
        <v>4353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0.00014999999999999999</v>
      </c>
      <c r="R288" s="239">
        <f>Q288*H288</f>
        <v>0.21239999999999998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777</v>
      </c>
      <c r="AT288" s="241" t="s">
        <v>276</v>
      </c>
      <c r="AU288" s="241" t="s">
        <v>85</v>
      </c>
      <c r="AY288" s="18" t="s">
        <v>274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777</v>
      </c>
      <c r="BM288" s="241" t="s">
        <v>4362</v>
      </c>
    </row>
    <row r="289" s="2" customFormat="1" ht="16.5" customHeight="1">
      <c r="A289" s="39"/>
      <c r="B289" s="40"/>
      <c r="C289" s="287" t="s">
        <v>1351</v>
      </c>
      <c r="D289" s="287" t="s">
        <v>385</v>
      </c>
      <c r="E289" s="288" t="s">
        <v>4363</v>
      </c>
      <c r="F289" s="289" t="s">
        <v>4364</v>
      </c>
      <c r="G289" s="290" t="s">
        <v>341</v>
      </c>
      <c r="H289" s="291">
        <v>0.627</v>
      </c>
      <c r="I289" s="292"/>
      <c r="J289" s="293">
        <f>ROUND(I289*H289,2)</f>
        <v>0</v>
      </c>
      <c r="K289" s="289" t="s">
        <v>280</v>
      </c>
      <c r="L289" s="294"/>
      <c r="M289" s="295" t="s">
        <v>1</v>
      </c>
      <c r="N289" s="296" t="s">
        <v>41</v>
      </c>
      <c r="O289" s="92"/>
      <c r="P289" s="239">
        <f>O289*H289</f>
        <v>0</v>
      </c>
      <c r="Q289" s="239">
        <v>1</v>
      </c>
      <c r="R289" s="239">
        <f>Q289*H289</f>
        <v>0.627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1933</v>
      </c>
      <c r="AT289" s="241" t="s">
        <v>385</v>
      </c>
      <c r="AU289" s="241" t="s">
        <v>85</v>
      </c>
      <c r="AY289" s="18" t="s">
        <v>274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777</v>
      </c>
      <c r="BM289" s="241" t="s">
        <v>4365</v>
      </c>
    </row>
    <row r="290" s="2" customFormat="1" ht="16.5" customHeight="1">
      <c r="A290" s="39"/>
      <c r="B290" s="40"/>
      <c r="C290" s="287" t="s">
        <v>1355</v>
      </c>
      <c r="D290" s="287" t="s">
        <v>385</v>
      </c>
      <c r="E290" s="288" t="s">
        <v>4366</v>
      </c>
      <c r="F290" s="289" t="s">
        <v>4367</v>
      </c>
      <c r="G290" s="290" t="s">
        <v>341</v>
      </c>
      <c r="H290" s="291">
        <v>0.20000000000000001</v>
      </c>
      <c r="I290" s="292"/>
      <c r="J290" s="293">
        <f>ROUND(I290*H290,2)</f>
        <v>0</v>
      </c>
      <c r="K290" s="289" t="s">
        <v>280</v>
      </c>
      <c r="L290" s="294"/>
      <c r="M290" s="295" t="s">
        <v>1</v>
      </c>
      <c r="N290" s="296" t="s">
        <v>41</v>
      </c>
      <c r="O290" s="92"/>
      <c r="P290" s="239">
        <f>O290*H290</f>
        <v>0</v>
      </c>
      <c r="Q290" s="239">
        <v>1</v>
      </c>
      <c r="R290" s="239">
        <f>Q290*H290</f>
        <v>0.20000000000000001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1933</v>
      </c>
      <c r="AT290" s="241" t="s">
        <v>385</v>
      </c>
      <c r="AU290" s="241" t="s">
        <v>85</v>
      </c>
      <c r="AY290" s="18" t="s">
        <v>274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777</v>
      </c>
      <c r="BM290" s="241" t="s">
        <v>4368</v>
      </c>
    </row>
    <row r="291" s="2" customFormat="1" ht="24.15" customHeight="1">
      <c r="A291" s="39"/>
      <c r="B291" s="40"/>
      <c r="C291" s="230" t="s">
        <v>1359</v>
      </c>
      <c r="D291" s="230" t="s">
        <v>276</v>
      </c>
      <c r="E291" s="231" t="s">
        <v>4369</v>
      </c>
      <c r="F291" s="232" t="s">
        <v>4370</v>
      </c>
      <c r="G291" s="233" t="s">
        <v>398</v>
      </c>
      <c r="H291" s="234">
        <v>4</v>
      </c>
      <c r="I291" s="235"/>
      <c r="J291" s="236">
        <f>ROUND(I291*H291,2)</f>
        <v>0</v>
      </c>
      <c r="K291" s="232" t="s">
        <v>4353</v>
      </c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0.00025999999999999998</v>
      </c>
      <c r="R291" s="239">
        <f>Q291*H291</f>
        <v>0.0010399999999999999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777</v>
      </c>
      <c r="AT291" s="241" t="s">
        <v>276</v>
      </c>
      <c r="AU291" s="241" t="s">
        <v>85</v>
      </c>
      <c r="AY291" s="18" t="s">
        <v>274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777</v>
      </c>
      <c r="BM291" s="241" t="s">
        <v>4371</v>
      </c>
    </row>
    <row r="292" s="2" customFormat="1" ht="24.15" customHeight="1">
      <c r="A292" s="39"/>
      <c r="B292" s="40"/>
      <c r="C292" s="230" t="s">
        <v>1364</v>
      </c>
      <c r="D292" s="230" t="s">
        <v>276</v>
      </c>
      <c r="E292" s="231" t="s">
        <v>4372</v>
      </c>
      <c r="F292" s="232" t="s">
        <v>4373</v>
      </c>
      <c r="G292" s="233" t="s">
        <v>398</v>
      </c>
      <c r="H292" s="234">
        <v>2</v>
      </c>
      <c r="I292" s="235"/>
      <c r="J292" s="236">
        <f>ROUND(I292*H292,2)</f>
        <v>0</v>
      </c>
      <c r="K292" s="232" t="s">
        <v>4353</v>
      </c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0.00076999999999999996</v>
      </c>
      <c r="R292" s="239">
        <f>Q292*H292</f>
        <v>0.0015399999999999999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777</v>
      </c>
      <c r="AT292" s="241" t="s">
        <v>276</v>
      </c>
      <c r="AU292" s="241" t="s">
        <v>85</v>
      </c>
      <c r="AY292" s="18" t="s">
        <v>274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777</v>
      </c>
      <c r="BM292" s="241" t="s">
        <v>4374</v>
      </c>
    </row>
    <row r="293" s="12" customFormat="1" ht="25.92" customHeight="1">
      <c r="A293" s="12"/>
      <c r="B293" s="214"/>
      <c r="C293" s="215"/>
      <c r="D293" s="216" t="s">
        <v>75</v>
      </c>
      <c r="E293" s="217" t="s">
        <v>4375</v>
      </c>
      <c r="F293" s="217" t="s">
        <v>4376</v>
      </c>
      <c r="G293" s="215"/>
      <c r="H293" s="215"/>
      <c r="I293" s="218"/>
      <c r="J293" s="219">
        <f>BK293</f>
        <v>0</v>
      </c>
      <c r="K293" s="215"/>
      <c r="L293" s="220"/>
      <c r="M293" s="221"/>
      <c r="N293" s="222"/>
      <c r="O293" s="222"/>
      <c r="P293" s="223">
        <f>P294</f>
        <v>0</v>
      </c>
      <c r="Q293" s="222"/>
      <c r="R293" s="223">
        <f>R294</f>
        <v>0</v>
      </c>
      <c r="S293" s="222"/>
      <c r="T293" s="224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5" t="s">
        <v>281</v>
      </c>
      <c r="AT293" s="226" t="s">
        <v>75</v>
      </c>
      <c r="AU293" s="226" t="s">
        <v>76</v>
      </c>
      <c r="AY293" s="225" t="s">
        <v>274</v>
      </c>
      <c r="BK293" s="227">
        <f>BK294</f>
        <v>0</v>
      </c>
    </row>
    <row r="294" s="12" customFormat="1" ht="22.8" customHeight="1">
      <c r="A294" s="12"/>
      <c r="B294" s="214"/>
      <c r="C294" s="215"/>
      <c r="D294" s="216" t="s">
        <v>75</v>
      </c>
      <c r="E294" s="228" t="s">
        <v>4377</v>
      </c>
      <c r="F294" s="228" t="s">
        <v>4378</v>
      </c>
      <c r="G294" s="215"/>
      <c r="H294" s="215"/>
      <c r="I294" s="218"/>
      <c r="J294" s="229">
        <f>BK294</f>
        <v>0</v>
      </c>
      <c r="K294" s="215"/>
      <c r="L294" s="220"/>
      <c r="M294" s="221"/>
      <c r="N294" s="222"/>
      <c r="O294" s="222"/>
      <c r="P294" s="223">
        <f>SUM(P295:P298)</f>
        <v>0</v>
      </c>
      <c r="Q294" s="222"/>
      <c r="R294" s="223">
        <f>SUM(R295:R298)</f>
        <v>0</v>
      </c>
      <c r="S294" s="222"/>
      <c r="T294" s="224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5" t="s">
        <v>281</v>
      </c>
      <c r="AT294" s="226" t="s">
        <v>75</v>
      </c>
      <c r="AU294" s="226" t="s">
        <v>83</v>
      </c>
      <c r="AY294" s="225" t="s">
        <v>274</v>
      </c>
      <c r="BK294" s="227">
        <f>SUM(BK295:BK298)</f>
        <v>0</v>
      </c>
    </row>
    <row r="295" s="2" customFormat="1" ht="16.5" customHeight="1">
      <c r="A295" s="39"/>
      <c r="B295" s="40"/>
      <c r="C295" s="230" t="s">
        <v>1368</v>
      </c>
      <c r="D295" s="230" t="s">
        <v>276</v>
      </c>
      <c r="E295" s="231" t="s">
        <v>4379</v>
      </c>
      <c r="F295" s="232" t="s">
        <v>4380</v>
      </c>
      <c r="G295" s="233" t="s">
        <v>604</v>
      </c>
      <c r="H295" s="234">
        <v>1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3350</v>
      </c>
      <c r="AT295" s="241" t="s">
        <v>276</v>
      </c>
      <c r="AU295" s="241" t="s">
        <v>85</v>
      </c>
      <c r="AY295" s="18" t="s">
        <v>274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3350</v>
      </c>
      <c r="BM295" s="241" t="s">
        <v>4381</v>
      </c>
    </row>
    <row r="296" s="2" customFormat="1" ht="24.15" customHeight="1">
      <c r="A296" s="39"/>
      <c r="B296" s="40"/>
      <c r="C296" s="287" t="s">
        <v>1372</v>
      </c>
      <c r="D296" s="287" t="s">
        <v>385</v>
      </c>
      <c r="E296" s="288" t="s">
        <v>4382</v>
      </c>
      <c r="F296" s="289" t="s">
        <v>4383</v>
      </c>
      <c r="G296" s="290" t="s">
        <v>604</v>
      </c>
      <c r="H296" s="291">
        <v>1</v>
      </c>
      <c r="I296" s="292"/>
      <c r="J296" s="293">
        <f>ROUND(I296*H296,2)</f>
        <v>0</v>
      </c>
      <c r="K296" s="289" t="s">
        <v>1</v>
      </c>
      <c r="L296" s="294"/>
      <c r="M296" s="295" t="s">
        <v>1</v>
      </c>
      <c r="N296" s="296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3350</v>
      </c>
      <c r="AT296" s="241" t="s">
        <v>385</v>
      </c>
      <c r="AU296" s="241" t="s">
        <v>85</v>
      </c>
      <c r="AY296" s="18" t="s">
        <v>274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3350</v>
      </c>
      <c r="BM296" s="241" t="s">
        <v>4384</v>
      </c>
    </row>
    <row r="297" s="2" customFormat="1" ht="24.15" customHeight="1">
      <c r="A297" s="39"/>
      <c r="B297" s="40"/>
      <c r="C297" s="230" t="s">
        <v>1377</v>
      </c>
      <c r="D297" s="230" t="s">
        <v>276</v>
      </c>
      <c r="E297" s="231" t="s">
        <v>4385</v>
      </c>
      <c r="F297" s="232" t="s">
        <v>4386</v>
      </c>
      <c r="G297" s="233" t="s">
        <v>604</v>
      </c>
      <c r="H297" s="234">
        <v>3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3350</v>
      </c>
      <c r="AT297" s="241" t="s">
        <v>276</v>
      </c>
      <c r="AU297" s="241" t="s">
        <v>85</v>
      </c>
      <c r="AY297" s="18" t="s">
        <v>274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3350</v>
      </c>
      <c r="BM297" s="241" t="s">
        <v>4387</v>
      </c>
    </row>
    <row r="298" s="2" customFormat="1" ht="33" customHeight="1">
      <c r="A298" s="39"/>
      <c r="B298" s="40"/>
      <c r="C298" s="287" t="s">
        <v>1381</v>
      </c>
      <c r="D298" s="287" t="s">
        <v>385</v>
      </c>
      <c r="E298" s="288" t="s">
        <v>4388</v>
      </c>
      <c r="F298" s="289" t="s">
        <v>4389</v>
      </c>
      <c r="G298" s="290" t="s">
        <v>604</v>
      </c>
      <c r="H298" s="291">
        <v>3</v>
      </c>
      <c r="I298" s="292"/>
      <c r="J298" s="293">
        <f>ROUND(I298*H298,2)</f>
        <v>0</v>
      </c>
      <c r="K298" s="289" t="s">
        <v>1</v>
      </c>
      <c r="L298" s="294"/>
      <c r="M298" s="295" t="s">
        <v>1</v>
      </c>
      <c r="N298" s="296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510</v>
      </c>
      <c r="AT298" s="241" t="s">
        <v>385</v>
      </c>
      <c r="AU298" s="241" t="s">
        <v>85</v>
      </c>
      <c r="AY298" s="18" t="s">
        <v>274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379</v>
      </c>
      <c r="BM298" s="241" t="s">
        <v>4390</v>
      </c>
    </row>
    <row r="299" s="12" customFormat="1" ht="25.92" customHeight="1">
      <c r="A299" s="12"/>
      <c r="B299" s="214"/>
      <c r="C299" s="215"/>
      <c r="D299" s="216" t="s">
        <v>75</v>
      </c>
      <c r="E299" s="217" t="s">
        <v>3352</v>
      </c>
      <c r="F299" s="217" t="s">
        <v>171</v>
      </c>
      <c r="G299" s="215"/>
      <c r="H299" s="215"/>
      <c r="I299" s="218"/>
      <c r="J299" s="219">
        <f>BK299</f>
        <v>0</v>
      </c>
      <c r="K299" s="215"/>
      <c r="L299" s="220"/>
      <c r="M299" s="221"/>
      <c r="N299" s="222"/>
      <c r="O299" s="222"/>
      <c r="P299" s="223">
        <f>P300</f>
        <v>0</v>
      </c>
      <c r="Q299" s="222"/>
      <c r="R299" s="223">
        <f>R300</f>
        <v>0</v>
      </c>
      <c r="S299" s="222"/>
      <c r="T299" s="224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5" t="s">
        <v>316</v>
      </c>
      <c r="AT299" s="226" t="s">
        <v>75</v>
      </c>
      <c r="AU299" s="226" t="s">
        <v>76</v>
      </c>
      <c r="AY299" s="225" t="s">
        <v>274</v>
      </c>
      <c r="BK299" s="227">
        <f>BK300</f>
        <v>0</v>
      </c>
    </row>
    <row r="300" s="12" customFormat="1" ht="22.8" customHeight="1">
      <c r="A300" s="12"/>
      <c r="B300" s="214"/>
      <c r="C300" s="215"/>
      <c r="D300" s="216" t="s">
        <v>75</v>
      </c>
      <c r="E300" s="228" t="s">
        <v>3353</v>
      </c>
      <c r="F300" s="228" t="s">
        <v>3354</v>
      </c>
      <c r="G300" s="215"/>
      <c r="H300" s="215"/>
      <c r="I300" s="218"/>
      <c r="J300" s="229">
        <f>BK300</f>
        <v>0</v>
      </c>
      <c r="K300" s="215"/>
      <c r="L300" s="220"/>
      <c r="M300" s="221"/>
      <c r="N300" s="222"/>
      <c r="O300" s="222"/>
      <c r="P300" s="223">
        <f>P301</f>
        <v>0</v>
      </c>
      <c r="Q300" s="222"/>
      <c r="R300" s="223">
        <f>R301</f>
        <v>0</v>
      </c>
      <c r="S300" s="222"/>
      <c r="T300" s="224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5" t="s">
        <v>316</v>
      </c>
      <c r="AT300" s="226" t="s">
        <v>75</v>
      </c>
      <c r="AU300" s="226" t="s">
        <v>83</v>
      </c>
      <c r="AY300" s="225" t="s">
        <v>274</v>
      </c>
      <c r="BK300" s="227">
        <f>BK301</f>
        <v>0</v>
      </c>
    </row>
    <row r="301" s="2" customFormat="1" ht="16.5" customHeight="1">
      <c r="A301" s="39"/>
      <c r="B301" s="40"/>
      <c r="C301" s="230" t="s">
        <v>1386</v>
      </c>
      <c r="D301" s="230" t="s">
        <v>276</v>
      </c>
      <c r="E301" s="231" t="s">
        <v>3355</v>
      </c>
      <c r="F301" s="232" t="s">
        <v>3356</v>
      </c>
      <c r="G301" s="233" t="s">
        <v>1541</v>
      </c>
      <c r="H301" s="234">
        <v>24</v>
      </c>
      <c r="I301" s="235"/>
      <c r="J301" s="236">
        <f>ROUND(I301*H301,2)</f>
        <v>0</v>
      </c>
      <c r="K301" s="232" t="s">
        <v>280</v>
      </c>
      <c r="L301" s="45"/>
      <c r="M301" s="298" t="s">
        <v>1</v>
      </c>
      <c r="N301" s="299" t="s">
        <v>41</v>
      </c>
      <c r="O301" s="300"/>
      <c r="P301" s="301">
        <f>O301*H301</f>
        <v>0</v>
      </c>
      <c r="Q301" s="301">
        <v>0</v>
      </c>
      <c r="R301" s="301">
        <f>Q301*H301</f>
        <v>0</v>
      </c>
      <c r="S301" s="301">
        <v>0</v>
      </c>
      <c r="T301" s="30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3358</v>
      </c>
      <c r="AT301" s="241" t="s">
        <v>276</v>
      </c>
      <c r="AU301" s="241" t="s">
        <v>85</v>
      </c>
      <c r="AY301" s="18" t="s">
        <v>274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3358</v>
      </c>
      <c r="BM301" s="241" t="s">
        <v>4391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HsGLdxwfbZnoFE6bko9h5RPavH/32iagcwleRkppc3KxdAL/DT94M1FB35RG5Y5YoD3vsR6UvRZz678Mg+0D+w==" hashValue="j/j+0hIkgxw9ZGbNkRfPlSdFGqiZe/9jTlr8UpRrv0lQqV4hd33eU3m/QTCR7Yga/g7oM24Yg39913qTR2WnVA==" algorithmName="SHA-512" password="C675"/>
  <autoFilter ref="C136:K3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3930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4392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ROUND((SUM(BE128:BE161)),  2)</f>
        <v>0</v>
      </c>
      <c r="G37" s="39"/>
      <c r="H37" s="39"/>
      <c r="I37" s="168">
        <v>0.20999999999999999</v>
      </c>
      <c r="J37" s="167">
        <f>ROUND(((SUM(BE128:BE161))*I37),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ROUND((SUM(BF128:BF161)),  2)</f>
        <v>0</v>
      </c>
      <c r="G38" s="39"/>
      <c r="H38" s="39"/>
      <c r="I38" s="168">
        <v>0.14999999999999999</v>
      </c>
      <c r="J38" s="167">
        <f>ROUND(((SUM(BF128:BF161))*I38),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ROUND((SUM(BG128:BG161)),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ROUND((SUM(BH128:BH161)),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ROUND((SUM(BI128:BI161)),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SIL.2 - Hromosvod a uzemnění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243</v>
      </c>
      <c r="E101" s="195"/>
      <c r="F101" s="195"/>
      <c r="G101" s="195"/>
      <c r="H101" s="195"/>
      <c r="I101" s="195"/>
      <c r="J101" s="196">
        <f>J129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3934</v>
      </c>
      <c r="E102" s="200"/>
      <c r="F102" s="200"/>
      <c r="G102" s="200"/>
      <c r="H102" s="200"/>
      <c r="I102" s="200"/>
      <c r="J102" s="201">
        <f>J130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2913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2914</v>
      </c>
      <c r="E104" s="200"/>
      <c r="F104" s="200"/>
      <c r="G104" s="200"/>
      <c r="H104" s="200"/>
      <c r="I104" s="200"/>
      <c r="J104" s="201">
        <f>J160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7" t="str">
        <f>E7</f>
        <v>Lůžkový hospic Mezi stromy na pozemku č. parc 785/1 v k.ú. Havlíčkův Brod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7" t="s">
        <v>189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2904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03" t="s">
        <v>3930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3931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SIL.2 - Hromosvod a uzemnění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25. 4. 2022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Spolek pro lůžkový hospic Mezi Stromy</v>
      </c>
      <c r="G124" s="41"/>
      <c r="H124" s="41"/>
      <c r="I124" s="33" t="s">
        <v>30</v>
      </c>
      <c r="J124" s="37" t="str">
        <f>E25</f>
        <v>PROJEKT II, v.o.s.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>Martin Škrabal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3"/>
      <c r="B127" s="204"/>
      <c r="C127" s="205" t="s">
        <v>260</v>
      </c>
      <c r="D127" s="206" t="s">
        <v>61</v>
      </c>
      <c r="E127" s="206" t="s">
        <v>57</v>
      </c>
      <c r="F127" s="206" t="s">
        <v>58</v>
      </c>
      <c r="G127" s="206" t="s">
        <v>261</v>
      </c>
      <c r="H127" s="206" t="s">
        <v>262</v>
      </c>
      <c r="I127" s="206" t="s">
        <v>263</v>
      </c>
      <c r="J127" s="206" t="s">
        <v>230</v>
      </c>
      <c r="K127" s="207" t="s">
        <v>264</v>
      </c>
      <c r="L127" s="208"/>
      <c r="M127" s="101" t="s">
        <v>1</v>
      </c>
      <c r="N127" s="102" t="s">
        <v>40</v>
      </c>
      <c r="O127" s="102" t="s">
        <v>265</v>
      </c>
      <c r="P127" s="102" t="s">
        <v>266</v>
      </c>
      <c r="Q127" s="102" t="s">
        <v>267</v>
      </c>
      <c r="R127" s="102" t="s">
        <v>268</v>
      </c>
      <c r="S127" s="102" t="s">
        <v>269</v>
      </c>
      <c r="T127" s="103" t="s">
        <v>270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39"/>
      <c r="B128" s="40"/>
      <c r="C128" s="108" t="s">
        <v>271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P129+P159</f>
        <v>0</v>
      </c>
      <c r="Q128" s="105"/>
      <c r="R128" s="211">
        <f>R129+R159</f>
        <v>0.60575700000000021</v>
      </c>
      <c r="S128" s="105"/>
      <c r="T128" s="212">
        <f>T129+T159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232</v>
      </c>
      <c r="BK128" s="213">
        <f>BK129+BK159</f>
        <v>0</v>
      </c>
    </row>
    <row r="129" s="12" customFormat="1" ht="25.92" customHeight="1">
      <c r="A129" s="12"/>
      <c r="B129" s="214"/>
      <c r="C129" s="215"/>
      <c r="D129" s="216" t="s">
        <v>75</v>
      </c>
      <c r="E129" s="217" t="s">
        <v>1585</v>
      </c>
      <c r="F129" s="217" t="s">
        <v>1586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</f>
        <v>0</v>
      </c>
      <c r="Q129" s="222"/>
      <c r="R129" s="223">
        <f>R130</f>
        <v>0.60575700000000021</v>
      </c>
      <c r="S129" s="222"/>
      <c r="T129" s="22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85</v>
      </c>
      <c r="AT129" s="226" t="s">
        <v>75</v>
      </c>
      <c r="AU129" s="226" t="s">
        <v>76</v>
      </c>
      <c r="AY129" s="225" t="s">
        <v>274</v>
      </c>
      <c r="BK129" s="227">
        <f>BK130</f>
        <v>0</v>
      </c>
    </row>
    <row r="130" s="12" customFormat="1" ht="22.8" customHeight="1">
      <c r="A130" s="12"/>
      <c r="B130" s="214"/>
      <c r="C130" s="215"/>
      <c r="D130" s="216" t="s">
        <v>75</v>
      </c>
      <c r="E130" s="228" t="s">
        <v>3984</v>
      </c>
      <c r="F130" s="228" t="s">
        <v>3985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SUM(P131:P158)</f>
        <v>0</v>
      </c>
      <c r="Q130" s="222"/>
      <c r="R130" s="223">
        <f>SUM(R131:R158)</f>
        <v>0.60575700000000021</v>
      </c>
      <c r="S130" s="222"/>
      <c r="T130" s="224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85</v>
      </c>
      <c r="AT130" s="226" t="s">
        <v>75</v>
      </c>
      <c r="AU130" s="226" t="s">
        <v>83</v>
      </c>
      <c r="AY130" s="225" t="s">
        <v>274</v>
      </c>
      <c r="BK130" s="227">
        <f>SUM(BK131:BK158)</f>
        <v>0</v>
      </c>
    </row>
    <row r="131" s="2" customFormat="1" ht="24.15" customHeight="1">
      <c r="A131" s="39"/>
      <c r="B131" s="40"/>
      <c r="C131" s="287" t="s">
        <v>83</v>
      </c>
      <c r="D131" s="287" t="s">
        <v>385</v>
      </c>
      <c r="E131" s="288" t="s">
        <v>4393</v>
      </c>
      <c r="F131" s="289" t="s">
        <v>4394</v>
      </c>
      <c r="G131" s="290" t="s">
        <v>398</v>
      </c>
      <c r="H131" s="291">
        <v>3</v>
      </c>
      <c r="I131" s="292"/>
      <c r="J131" s="293">
        <f>ROUND(I131*H131,2)</f>
        <v>0</v>
      </c>
      <c r="K131" s="289" t="s">
        <v>280</v>
      </c>
      <c r="L131" s="294"/>
      <c r="M131" s="295" t="s">
        <v>1</v>
      </c>
      <c r="N131" s="296" t="s">
        <v>41</v>
      </c>
      <c r="O131" s="92"/>
      <c r="P131" s="239">
        <f>O131*H131</f>
        <v>0</v>
      </c>
      <c r="Q131" s="239">
        <v>9.0000000000000006E-05</v>
      </c>
      <c r="R131" s="239">
        <f>Q131*H131</f>
        <v>0.00027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510</v>
      </c>
      <c r="AT131" s="241" t="s">
        <v>385</v>
      </c>
      <c r="AU131" s="241" t="s">
        <v>85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379</v>
      </c>
      <c r="BM131" s="241" t="s">
        <v>4395</v>
      </c>
    </row>
    <row r="132" s="2" customFormat="1" ht="16.5" customHeight="1">
      <c r="A132" s="39"/>
      <c r="B132" s="40"/>
      <c r="C132" s="287" t="s">
        <v>85</v>
      </c>
      <c r="D132" s="287" t="s">
        <v>385</v>
      </c>
      <c r="E132" s="288" t="s">
        <v>4396</v>
      </c>
      <c r="F132" s="289" t="s">
        <v>4397</v>
      </c>
      <c r="G132" s="290" t="s">
        <v>604</v>
      </c>
      <c r="H132" s="291">
        <v>10</v>
      </c>
      <c r="I132" s="292"/>
      <c r="J132" s="293">
        <f>ROUND(I132*H132,2)</f>
        <v>0</v>
      </c>
      <c r="K132" s="289" t="s">
        <v>280</v>
      </c>
      <c r="L132" s="294"/>
      <c r="M132" s="295" t="s">
        <v>1</v>
      </c>
      <c r="N132" s="296" t="s">
        <v>41</v>
      </c>
      <c r="O132" s="92"/>
      <c r="P132" s="239">
        <f>O132*H132</f>
        <v>0</v>
      </c>
      <c r="Q132" s="239">
        <v>0.00016000000000000001</v>
      </c>
      <c r="R132" s="239">
        <f>Q132*H132</f>
        <v>0.0016000000000000001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510</v>
      </c>
      <c r="AT132" s="241" t="s">
        <v>385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379</v>
      </c>
      <c r="BM132" s="241" t="s">
        <v>4398</v>
      </c>
    </row>
    <row r="133" s="2" customFormat="1" ht="24.15" customHeight="1">
      <c r="A133" s="39"/>
      <c r="B133" s="40"/>
      <c r="C133" s="230" t="s">
        <v>106</v>
      </c>
      <c r="D133" s="230" t="s">
        <v>276</v>
      </c>
      <c r="E133" s="231" t="s">
        <v>4399</v>
      </c>
      <c r="F133" s="232" t="s">
        <v>4400</v>
      </c>
      <c r="G133" s="233" t="s">
        <v>398</v>
      </c>
      <c r="H133" s="234">
        <v>289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379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379</v>
      </c>
      <c r="BM133" s="241" t="s">
        <v>4401</v>
      </c>
    </row>
    <row r="134" s="2" customFormat="1" ht="16.5" customHeight="1">
      <c r="A134" s="39"/>
      <c r="B134" s="40"/>
      <c r="C134" s="287" t="s">
        <v>281</v>
      </c>
      <c r="D134" s="287" t="s">
        <v>385</v>
      </c>
      <c r="E134" s="288" t="s">
        <v>4402</v>
      </c>
      <c r="F134" s="289" t="s">
        <v>4403</v>
      </c>
      <c r="G134" s="290" t="s">
        <v>1611</v>
      </c>
      <c r="H134" s="291">
        <v>330.60399999999998</v>
      </c>
      <c r="I134" s="292"/>
      <c r="J134" s="293">
        <f>ROUND(I134*H134,2)</f>
        <v>0</v>
      </c>
      <c r="K134" s="289" t="s">
        <v>280</v>
      </c>
      <c r="L134" s="294"/>
      <c r="M134" s="295" t="s">
        <v>1</v>
      </c>
      <c r="N134" s="296" t="s">
        <v>41</v>
      </c>
      <c r="O134" s="92"/>
      <c r="P134" s="239">
        <f>O134*H134</f>
        <v>0</v>
      </c>
      <c r="Q134" s="239">
        <v>0.001</v>
      </c>
      <c r="R134" s="239">
        <f>Q134*H134</f>
        <v>0.33060400000000001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510</v>
      </c>
      <c r="AT134" s="241" t="s">
        <v>385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379</v>
      </c>
      <c r="BM134" s="241" t="s">
        <v>4404</v>
      </c>
    </row>
    <row r="135" s="2" customFormat="1" ht="24.15" customHeight="1">
      <c r="A135" s="39"/>
      <c r="B135" s="40"/>
      <c r="C135" s="287" t="s">
        <v>316</v>
      </c>
      <c r="D135" s="287" t="s">
        <v>385</v>
      </c>
      <c r="E135" s="288" t="s">
        <v>4405</v>
      </c>
      <c r="F135" s="289" t="s">
        <v>4406</v>
      </c>
      <c r="G135" s="290" t="s">
        <v>604</v>
      </c>
      <c r="H135" s="291">
        <v>42</v>
      </c>
      <c r="I135" s="292"/>
      <c r="J135" s="293">
        <f>ROUND(I135*H135,2)</f>
        <v>0</v>
      </c>
      <c r="K135" s="289" t="s">
        <v>280</v>
      </c>
      <c r="L135" s="294"/>
      <c r="M135" s="295" t="s">
        <v>1</v>
      </c>
      <c r="N135" s="296" t="s">
        <v>41</v>
      </c>
      <c r="O135" s="92"/>
      <c r="P135" s="239">
        <f>O135*H135</f>
        <v>0</v>
      </c>
      <c r="Q135" s="239">
        <v>0.00025999999999999998</v>
      </c>
      <c r="R135" s="239">
        <f>Q135*H135</f>
        <v>0.010919999999999999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510</v>
      </c>
      <c r="AT135" s="241" t="s">
        <v>385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379</v>
      </c>
      <c r="BM135" s="241" t="s">
        <v>4407</v>
      </c>
    </row>
    <row r="136" s="2" customFormat="1" ht="24.15" customHeight="1">
      <c r="A136" s="39"/>
      <c r="B136" s="40"/>
      <c r="C136" s="287" t="s">
        <v>321</v>
      </c>
      <c r="D136" s="287" t="s">
        <v>385</v>
      </c>
      <c r="E136" s="288" t="s">
        <v>4408</v>
      </c>
      <c r="F136" s="289" t="s">
        <v>4409</v>
      </c>
      <c r="G136" s="290" t="s">
        <v>604</v>
      </c>
      <c r="H136" s="291">
        <v>44</v>
      </c>
      <c r="I136" s="292"/>
      <c r="J136" s="293">
        <f>ROUND(I136*H136,2)</f>
        <v>0</v>
      </c>
      <c r="K136" s="289" t="s">
        <v>280</v>
      </c>
      <c r="L136" s="294"/>
      <c r="M136" s="295" t="s">
        <v>1</v>
      </c>
      <c r="N136" s="296" t="s">
        <v>41</v>
      </c>
      <c r="O136" s="92"/>
      <c r="P136" s="239">
        <f>O136*H136</f>
        <v>0</v>
      </c>
      <c r="Q136" s="239">
        <v>0.00069999999999999999</v>
      </c>
      <c r="R136" s="239">
        <f>Q136*H136</f>
        <v>0.030800000000000001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510</v>
      </c>
      <c r="AT136" s="241" t="s">
        <v>385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379</v>
      </c>
      <c r="BM136" s="241" t="s">
        <v>4410</v>
      </c>
    </row>
    <row r="137" s="2" customFormat="1" ht="16.5" customHeight="1">
      <c r="A137" s="39"/>
      <c r="B137" s="40"/>
      <c r="C137" s="287" t="s">
        <v>327</v>
      </c>
      <c r="D137" s="287" t="s">
        <v>385</v>
      </c>
      <c r="E137" s="288" t="s">
        <v>4411</v>
      </c>
      <c r="F137" s="289" t="s">
        <v>4412</v>
      </c>
      <c r="G137" s="290" t="s">
        <v>1611</v>
      </c>
      <c r="H137" s="291">
        <v>5</v>
      </c>
      <c r="I137" s="292"/>
      <c r="J137" s="293">
        <f>ROUND(I137*H137,2)</f>
        <v>0</v>
      </c>
      <c r="K137" s="289" t="s">
        <v>1</v>
      </c>
      <c r="L137" s="294"/>
      <c r="M137" s="295" t="s">
        <v>1</v>
      </c>
      <c r="N137" s="296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510</v>
      </c>
      <c r="AT137" s="241" t="s">
        <v>385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379</v>
      </c>
      <c r="BM137" s="241" t="s">
        <v>4413</v>
      </c>
    </row>
    <row r="138" s="2" customFormat="1" ht="24.15" customHeight="1">
      <c r="A138" s="39"/>
      <c r="B138" s="40"/>
      <c r="C138" s="230" t="s">
        <v>333</v>
      </c>
      <c r="D138" s="230" t="s">
        <v>276</v>
      </c>
      <c r="E138" s="231" t="s">
        <v>4414</v>
      </c>
      <c r="F138" s="232" t="s">
        <v>4415</v>
      </c>
      <c r="G138" s="233" t="s">
        <v>398</v>
      </c>
      <c r="H138" s="234">
        <v>132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379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379</v>
      </c>
      <c r="BM138" s="241" t="s">
        <v>4416</v>
      </c>
    </row>
    <row r="139" s="2" customFormat="1" ht="16.5" customHeight="1">
      <c r="A139" s="39"/>
      <c r="B139" s="40"/>
      <c r="C139" s="287" t="s">
        <v>338</v>
      </c>
      <c r="D139" s="287" t="s">
        <v>385</v>
      </c>
      <c r="E139" s="288" t="s">
        <v>4417</v>
      </c>
      <c r="F139" s="289" t="s">
        <v>4418</v>
      </c>
      <c r="G139" s="290" t="s">
        <v>1611</v>
      </c>
      <c r="H139" s="291">
        <v>82.799999999999997</v>
      </c>
      <c r="I139" s="292"/>
      <c r="J139" s="293">
        <f>ROUND(I139*H139,2)</f>
        <v>0</v>
      </c>
      <c r="K139" s="289" t="s">
        <v>280</v>
      </c>
      <c r="L139" s="294"/>
      <c r="M139" s="295" t="s">
        <v>1</v>
      </c>
      <c r="N139" s="296" t="s">
        <v>41</v>
      </c>
      <c r="O139" s="92"/>
      <c r="P139" s="239">
        <f>O139*H139</f>
        <v>0</v>
      </c>
      <c r="Q139" s="239">
        <v>0.001</v>
      </c>
      <c r="R139" s="239">
        <f>Q139*H139</f>
        <v>0.082799999999999999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510</v>
      </c>
      <c r="AT139" s="241" t="s">
        <v>385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379</v>
      </c>
      <c r="BM139" s="241" t="s">
        <v>4419</v>
      </c>
    </row>
    <row r="140" s="2" customFormat="1" ht="24.15" customHeight="1">
      <c r="A140" s="39"/>
      <c r="B140" s="40"/>
      <c r="C140" s="230" t="s">
        <v>344</v>
      </c>
      <c r="D140" s="230" t="s">
        <v>276</v>
      </c>
      <c r="E140" s="231" t="s">
        <v>4420</v>
      </c>
      <c r="F140" s="232" t="s">
        <v>4421</v>
      </c>
      <c r="G140" s="233" t="s">
        <v>398</v>
      </c>
      <c r="H140" s="234">
        <v>672</v>
      </c>
      <c r="I140" s="235"/>
      <c r="J140" s="236">
        <f>ROUND(I140*H140,2)</f>
        <v>0</v>
      </c>
      <c r="K140" s="232" t="s">
        <v>280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379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379</v>
      </c>
      <c r="BM140" s="241" t="s">
        <v>4422</v>
      </c>
    </row>
    <row r="141" s="2" customFormat="1" ht="16.5" customHeight="1">
      <c r="A141" s="39"/>
      <c r="B141" s="40"/>
      <c r="C141" s="287" t="s">
        <v>348</v>
      </c>
      <c r="D141" s="287" t="s">
        <v>385</v>
      </c>
      <c r="E141" s="288" t="s">
        <v>4423</v>
      </c>
      <c r="F141" s="289" t="s">
        <v>4424</v>
      </c>
      <c r="G141" s="290" t="s">
        <v>1611</v>
      </c>
      <c r="H141" s="291">
        <v>91.093000000000004</v>
      </c>
      <c r="I141" s="292"/>
      <c r="J141" s="293">
        <f>ROUND(I141*H141,2)</f>
        <v>0</v>
      </c>
      <c r="K141" s="289" t="s">
        <v>280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0.001</v>
      </c>
      <c r="R141" s="239">
        <f>Q141*H141</f>
        <v>0.091093000000000007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510</v>
      </c>
      <c r="AT141" s="241" t="s">
        <v>385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379</v>
      </c>
      <c r="BM141" s="241" t="s">
        <v>4425</v>
      </c>
    </row>
    <row r="142" s="2" customFormat="1" ht="16.5" customHeight="1">
      <c r="A142" s="39"/>
      <c r="B142" s="40"/>
      <c r="C142" s="230" t="s">
        <v>361</v>
      </c>
      <c r="D142" s="230" t="s">
        <v>276</v>
      </c>
      <c r="E142" s="231" t="s">
        <v>4426</v>
      </c>
      <c r="F142" s="232" t="s">
        <v>4427</v>
      </c>
      <c r="G142" s="233" t="s">
        <v>604</v>
      </c>
      <c r="H142" s="234">
        <v>40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379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379</v>
      </c>
      <c r="BM142" s="241" t="s">
        <v>4428</v>
      </c>
    </row>
    <row r="143" s="2" customFormat="1" ht="16.5" customHeight="1">
      <c r="A143" s="39"/>
      <c r="B143" s="40"/>
      <c r="C143" s="287" t="s">
        <v>365</v>
      </c>
      <c r="D143" s="287" t="s">
        <v>385</v>
      </c>
      <c r="E143" s="288" t="s">
        <v>4429</v>
      </c>
      <c r="F143" s="289" t="s">
        <v>4430</v>
      </c>
      <c r="G143" s="290" t="s">
        <v>604</v>
      </c>
      <c r="H143" s="291">
        <v>40</v>
      </c>
      <c r="I143" s="292"/>
      <c r="J143" s="293">
        <f>ROUND(I143*H143,2)</f>
        <v>0</v>
      </c>
      <c r="K143" s="289" t="s">
        <v>280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0.00013999999999999999</v>
      </c>
      <c r="R143" s="239">
        <f>Q143*H143</f>
        <v>0.0055999999999999991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510</v>
      </c>
      <c r="AT143" s="241" t="s">
        <v>385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379</v>
      </c>
      <c r="BM143" s="241" t="s">
        <v>4431</v>
      </c>
    </row>
    <row r="144" s="2" customFormat="1" ht="16.5" customHeight="1">
      <c r="A144" s="39"/>
      <c r="B144" s="40"/>
      <c r="C144" s="230" t="s">
        <v>369</v>
      </c>
      <c r="D144" s="230" t="s">
        <v>276</v>
      </c>
      <c r="E144" s="231" t="s">
        <v>4432</v>
      </c>
      <c r="F144" s="232" t="s">
        <v>4433</v>
      </c>
      <c r="G144" s="233" t="s">
        <v>604</v>
      </c>
      <c r="H144" s="234">
        <v>32</v>
      </c>
      <c r="I144" s="235"/>
      <c r="J144" s="236">
        <f>ROUND(I144*H144,2)</f>
        <v>0</v>
      </c>
      <c r="K144" s="232" t="s">
        <v>280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379</v>
      </c>
      <c r="AT144" s="241" t="s">
        <v>276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379</v>
      </c>
      <c r="BM144" s="241" t="s">
        <v>4434</v>
      </c>
    </row>
    <row r="145" s="2" customFormat="1" ht="16.5" customHeight="1">
      <c r="A145" s="39"/>
      <c r="B145" s="40"/>
      <c r="C145" s="287" t="s">
        <v>8</v>
      </c>
      <c r="D145" s="287" t="s">
        <v>385</v>
      </c>
      <c r="E145" s="288" t="s">
        <v>4435</v>
      </c>
      <c r="F145" s="289" t="s">
        <v>4436</v>
      </c>
      <c r="G145" s="290" t="s">
        <v>604</v>
      </c>
      <c r="H145" s="291">
        <v>32</v>
      </c>
      <c r="I145" s="292"/>
      <c r="J145" s="293">
        <f>ROUND(I145*H145,2)</f>
        <v>0</v>
      </c>
      <c r="K145" s="289" t="s">
        <v>280</v>
      </c>
      <c r="L145" s="294"/>
      <c r="M145" s="295" t="s">
        <v>1</v>
      </c>
      <c r="N145" s="296" t="s">
        <v>41</v>
      </c>
      <c r="O145" s="92"/>
      <c r="P145" s="239">
        <f>O145*H145</f>
        <v>0</v>
      </c>
      <c r="Q145" s="239">
        <v>0.00022000000000000001</v>
      </c>
      <c r="R145" s="239">
        <f>Q145*H145</f>
        <v>0.0070400000000000003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510</v>
      </c>
      <c r="AT145" s="241" t="s">
        <v>385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379</v>
      </c>
      <c r="BM145" s="241" t="s">
        <v>4437</v>
      </c>
    </row>
    <row r="146" s="2" customFormat="1" ht="24.15" customHeight="1">
      <c r="A146" s="39"/>
      <c r="B146" s="40"/>
      <c r="C146" s="230" t="s">
        <v>379</v>
      </c>
      <c r="D146" s="230" t="s">
        <v>276</v>
      </c>
      <c r="E146" s="231" t="s">
        <v>4438</v>
      </c>
      <c r="F146" s="232" t="s">
        <v>4439</v>
      </c>
      <c r="G146" s="233" t="s">
        <v>604</v>
      </c>
      <c r="H146" s="234">
        <v>14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379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379</v>
      </c>
      <c r="BM146" s="241" t="s">
        <v>4440</v>
      </c>
    </row>
    <row r="147" s="2" customFormat="1" ht="21.75" customHeight="1">
      <c r="A147" s="39"/>
      <c r="B147" s="40"/>
      <c r="C147" s="287" t="s">
        <v>384</v>
      </c>
      <c r="D147" s="287" t="s">
        <v>385</v>
      </c>
      <c r="E147" s="288" t="s">
        <v>4441</v>
      </c>
      <c r="F147" s="289" t="s">
        <v>4442</v>
      </c>
      <c r="G147" s="290" t="s">
        <v>604</v>
      </c>
      <c r="H147" s="291">
        <v>14</v>
      </c>
      <c r="I147" s="292"/>
      <c r="J147" s="293">
        <f>ROUND(I147*H147,2)</f>
        <v>0</v>
      </c>
      <c r="K147" s="289" t="s">
        <v>280</v>
      </c>
      <c r="L147" s="294"/>
      <c r="M147" s="295" t="s">
        <v>1</v>
      </c>
      <c r="N147" s="296" t="s">
        <v>41</v>
      </c>
      <c r="O147" s="92"/>
      <c r="P147" s="239">
        <f>O147*H147</f>
        <v>0</v>
      </c>
      <c r="Q147" s="239">
        <v>0.0022000000000000001</v>
      </c>
      <c r="R147" s="239">
        <f>Q147*H147</f>
        <v>0.030800000000000001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510</v>
      </c>
      <c r="AT147" s="241" t="s">
        <v>385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379</v>
      </c>
      <c r="BM147" s="241" t="s">
        <v>4443</v>
      </c>
    </row>
    <row r="148" s="2" customFormat="1" ht="21.75" customHeight="1">
      <c r="A148" s="39"/>
      <c r="B148" s="40"/>
      <c r="C148" s="230" t="s">
        <v>390</v>
      </c>
      <c r="D148" s="230" t="s">
        <v>276</v>
      </c>
      <c r="E148" s="231" t="s">
        <v>4444</v>
      </c>
      <c r="F148" s="232" t="s">
        <v>4445</v>
      </c>
      <c r="G148" s="233" t="s">
        <v>604</v>
      </c>
      <c r="H148" s="234">
        <v>14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379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379</v>
      </c>
      <c r="BM148" s="241" t="s">
        <v>4446</v>
      </c>
    </row>
    <row r="149" s="2" customFormat="1" ht="16.5" customHeight="1">
      <c r="A149" s="39"/>
      <c r="B149" s="40"/>
      <c r="C149" s="287" t="s">
        <v>395</v>
      </c>
      <c r="D149" s="287" t="s">
        <v>385</v>
      </c>
      <c r="E149" s="288" t="s">
        <v>4447</v>
      </c>
      <c r="F149" s="289" t="s">
        <v>4448</v>
      </c>
      <c r="G149" s="290" t="s">
        <v>604</v>
      </c>
      <c r="H149" s="291">
        <v>14</v>
      </c>
      <c r="I149" s="292"/>
      <c r="J149" s="293">
        <f>ROUND(I149*H149,2)</f>
        <v>0</v>
      </c>
      <c r="K149" s="289" t="s">
        <v>280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510</v>
      </c>
      <c r="AT149" s="241" t="s">
        <v>385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379</v>
      </c>
      <c r="BM149" s="241" t="s">
        <v>4449</v>
      </c>
    </row>
    <row r="150" s="2" customFormat="1" ht="16.5" customHeight="1">
      <c r="A150" s="39"/>
      <c r="B150" s="40"/>
      <c r="C150" s="287" t="s">
        <v>401</v>
      </c>
      <c r="D150" s="287" t="s">
        <v>385</v>
      </c>
      <c r="E150" s="288" t="s">
        <v>4450</v>
      </c>
      <c r="F150" s="289" t="s">
        <v>4451</v>
      </c>
      <c r="G150" s="290" t="s">
        <v>604</v>
      </c>
      <c r="H150" s="291">
        <v>14</v>
      </c>
      <c r="I150" s="292"/>
      <c r="J150" s="293">
        <f>ROUND(I150*H150,2)</f>
        <v>0</v>
      </c>
      <c r="K150" s="289" t="s">
        <v>280</v>
      </c>
      <c r="L150" s="294"/>
      <c r="M150" s="295" t="s">
        <v>1</v>
      </c>
      <c r="N150" s="296" t="s">
        <v>41</v>
      </c>
      <c r="O150" s="92"/>
      <c r="P150" s="239">
        <f>O150*H150</f>
        <v>0</v>
      </c>
      <c r="Q150" s="239">
        <v>0.00016000000000000001</v>
      </c>
      <c r="R150" s="239">
        <f>Q150*H150</f>
        <v>0.0022400000000000002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510</v>
      </c>
      <c r="AT150" s="241" t="s">
        <v>385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379</v>
      </c>
      <c r="BM150" s="241" t="s">
        <v>4452</v>
      </c>
    </row>
    <row r="151" s="2" customFormat="1" ht="16.5" customHeight="1">
      <c r="A151" s="39"/>
      <c r="B151" s="40"/>
      <c r="C151" s="287" t="s">
        <v>7</v>
      </c>
      <c r="D151" s="287" t="s">
        <v>385</v>
      </c>
      <c r="E151" s="288" t="s">
        <v>4453</v>
      </c>
      <c r="F151" s="289" t="s">
        <v>4454</v>
      </c>
      <c r="G151" s="290" t="s">
        <v>604</v>
      </c>
      <c r="H151" s="291">
        <v>14</v>
      </c>
      <c r="I151" s="292"/>
      <c r="J151" s="293">
        <f>ROUND(I151*H151,2)</f>
        <v>0</v>
      </c>
      <c r="K151" s="289" t="s">
        <v>280</v>
      </c>
      <c r="L151" s="294"/>
      <c r="M151" s="295" t="s">
        <v>1</v>
      </c>
      <c r="N151" s="296" t="s">
        <v>41</v>
      </c>
      <c r="O151" s="92"/>
      <c r="P151" s="239">
        <f>O151*H151</f>
        <v>0</v>
      </c>
      <c r="Q151" s="239">
        <v>0.00022000000000000001</v>
      </c>
      <c r="R151" s="239">
        <f>Q151*H151</f>
        <v>0.0030800000000000003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510</v>
      </c>
      <c r="AT151" s="241" t="s">
        <v>385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379</v>
      </c>
      <c r="BM151" s="241" t="s">
        <v>4455</v>
      </c>
    </row>
    <row r="152" s="2" customFormat="1" ht="16.5" customHeight="1">
      <c r="A152" s="39"/>
      <c r="B152" s="40"/>
      <c r="C152" s="230" t="s">
        <v>419</v>
      </c>
      <c r="D152" s="230" t="s">
        <v>276</v>
      </c>
      <c r="E152" s="231" t="s">
        <v>4456</v>
      </c>
      <c r="F152" s="232" t="s">
        <v>4457</v>
      </c>
      <c r="G152" s="233" t="s">
        <v>604</v>
      </c>
      <c r="H152" s="234">
        <v>36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379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379</v>
      </c>
      <c r="BM152" s="241" t="s">
        <v>4458</v>
      </c>
    </row>
    <row r="153" s="2" customFormat="1" ht="16.5" customHeight="1">
      <c r="A153" s="39"/>
      <c r="B153" s="40"/>
      <c r="C153" s="287" t="s">
        <v>427</v>
      </c>
      <c r="D153" s="287" t="s">
        <v>385</v>
      </c>
      <c r="E153" s="288" t="s">
        <v>4459</v>
      </c>
      <c r="F153" s="289" t="s">
        <v>4460</v>
      </c>
      <c r="G153" s="290" t="s">
        <v>604</v>
      </c>
      <c r="H153" s="291">
        <v>36</v>
      </c>
      <c r="I153" s="292"/>
      <c r="J153" s="293">
        <f>ROUND(I153*H153,2)</f>
        <v>0</v>
      </c>
      <c r="K153" s="289" t="s">
        <v>280</v>
      </c>
      <c r="L153" s="294"/>
      <c r="M153" s="295" t="s">
        <v>1</v>
      </c>
      <c r="N153" s="296" t="s">
        <v>41</v>
      </c>
      <c r="O153" s="92"/>
      <c r="P153" s="239">
        <f>O153*H153</f>
        <v>0</v>
      </c>
      <c r="Q153" s="239">
        <v>0.00013999999999999999</v>
      </c>
      <c r="R153" s="239">
        <f>Q153*H153</f>
        <v>0.0050399999999999993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510</v>
      </c>
      <c r="AT153" s="241" t="s">
        <v>385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379</v>
      </c>
      <c r="BM153" s="241" t="s">
        <v>4461</v>
      </c>
    </row>
    <row r="154" s="2" customFormat="1" ht="16.5" customHeight="1">
      <c r="A154" s="39"/>
      <c r="B154" s="40"/>
      <c r="C154" s="287" t="s">
        <v>435</v>
      </c>
      <c r="D154" s="287" t="s">
        <v>385</v>
      </c>
      <c r="E154" s="288" t="s">
        <v>4462</v>
      </c>
      <c r="F154" s="289" t="s">
        <v>4463</v>
      </c>
      <c r="G154" s="290" t="s">
        <v>604</v>
      </c>
      <c r="H154" s="291">
        <v>463</v>
      </c>
      <c r="I154" s="292"/>
      <c r="J154" s="293">
        <f>ROUND(I154*H154,2)</f>
        <v>0</v>
      </c>
      <c r="K154" s="289" t="s">
        <v>1</v>
      </c>
      <c r="L154" s="294"/>
      <c r="M154" s="295" t="s">
        <v>1</v>
      </c>
      <c r="N154" s="296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510</v>
      </c>
      <c r="AT154" s="241" t="s">
        <v>385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379</v>
      </c>
      <c r="BM154" s="241" t="s">
        <v>4464</v>
      </c>
    </row>
    <row r="155" s="2" customFormat="1" ht="16.5" customHeight="1">
      <c r="A155" s="39"/>
      <c r="B155" s="40"/>
      <c r="C155" s="230" t="s">
        <v>439</v>
      </c>
      <c r="D155" s="230" t="s">
        <v>276</v>
      </c>
      <c r="E155" s="231" t="s">
        <v>4465</v>
      </c>
      <c r="F155" s="232" t="s">
        <v>4466</v>
      </c>
      <c r="G155" s="233" t="s">
        <v>604</v>
      </c>
      <c r="H155" s="234">
        <v>9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379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379</v>
      </c>
      <c r="BM155" s="241" t="s">
        <v>4467</v>
      </c>
    </row>
    <row r="156" s="2" customFormat="1" ht="16.5" customHeight="1">
      <c r="A156" s="39"/>
      <c r="B156" s="40"/>
      <c r="C156" s="287" t="s">
        <v>463</v>
      </c>
      <c r="D156" s="287" t="s">
        <v>385</v>
      </c>
      <c r="E156" s="288" t="s">
        <v>4468</v>
      </c>
      <c r="F156" s="289" t="s">
        <v>4469</v>
      </c>
      <c r="G156" s="290" t="s">
        <v>604</v>
      </c>
      <c r="H156" s="291">
        <v>9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510</v>
      </c>
      <c r="AT156" s="241" t="s">
        <v>385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379</v>
      </c>
      <c r="BM156" s="241" t="s">
        <v>4470</v>
      </c>
    </row>
    <row r="157" s="2" customFormat="1" ht="16.5" customHeight="1">
      <c r="A157" s="39"/>
      <c r="B157" s="40"/>
      <c r="C157" s="287" t="s">
        <v>468</v>
      </c>
      <c r="D157" s="287" t="s">
        <v>385</v>
      </c>
      <c r="E157" s="288" t="s">
        <v>4471</v>
      </c>
      <c r="F157" s="289" t="s">
        <v>4472</v>
      </c>
      <c r="G157" s="290" t="s">
        <v>604</v>
      </c>
      <c r="H157" s="291">
        <v>9</v>
      </c>
      <c r="I157" s="292"/>
      <c r="J157" s="293">
        <f>ROUND(I157*H157,2)</f>
        <v>0</v>
      </c>
      <c r="K157" s="289" t="s">
        <v>280</v>
      </c>
      <c r="L157" s="294"/>
      <c r="M157" s="295" t="s">
        <v>1</v>
      </c>
      <c r="N157" s="296" t="s">
        <v>41</v>
      </c>
      <c r="O157" s="92"/>
      <c r="P157" s="239">
        <f>O157*H157</f>
        <v>0</v>
      </c>
      <c r="Q157" s="239">
        <v>0.00042999999999999999</v>
      </c>
      <c r="R157" s="239">
        <f>Q157*H157</f>
        <v>0.0038699999999999997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510</v>
      </c>
      <c r="AT157" s="241" t="s">
        <v>385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379</v>
      </c>
      <c r="BM157" s="241" t="s">
        <v>4473</v>
      </c>
    </row>
    <row r="158" s="2" customFormat="1" ht="24.15" customHeight="1">
      <c r="A158" s="39"/>
      <c r="B158" s="40"/>
      <c r="C158" s="230" t="s">
        <v>477</v>
      </c>
      <c r="D158" s="230" t="s">
        <v>276</v>
      </c>
      <c r="E158" s="231" t="s">
        <v>4474</v>
      </c>
      <c r="F158" s="232" t="s">
        <v>4475</v>
      </c>
      <c r="G158" s="233" t="s">
        <v>604</v>
      </c>
      <c r="H158" s="234">
        <v>1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379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379</v>
      </c>
      <c r="BM158" s="241" t="s">
        <v>4476</v>
      </c>
    </row>
    <row r="159" s="12" customFormat="1" ht="25.92" customHeight="1">
      <c r="A159" s="12"/>
      <c r="B159" s="214"/>
      <c r="C159" s="215"/>
      <c r="D159" s="216" t="s">
        <v>75</v>
      </c>
      <c r="E159" s="217" t="s">
        <v>3352</v>
      </c>
      <c r="F159" s="217" t="s">
        <v>171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P160</f>
        <v>0</v>
      </c>
      <c r="Q159" s="222"/>
      <c r="R159" s="223">
        <f>R160</f>
        <v>0</v>
      </c>
      <c r="S159" s="222"/>
      <c r="T159" s="22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316</v>
      </c>
      <c r="AT159" s="226" t="s">
        <v>75</v>
      </c>
      <c r="AU159" s="226" t="s">
        <v>76</v>
      </c>
      <c r="AY159" s="225" t="s">
        <v>274</v>
      </c>
      <c r="BK159" s="227">
        <f>BK160</f>
        <v>0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3353</v>
      </c>
      <c r="F160" s="228" t="s">
        <v>3354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316</v>
      </c>
      <c r="AT160" s="226" t="s">
        <v>75</v>
      </c>
      <c r="AU160" s="226" t="s">
        <v>83</v>
      </c>
      <c r="AY160" s="225" t="s">
        <v>274</v>
      </c>
      <c r="BK160" s="227">
        <f>BK161</f>
        <v>0</v>
      </c>
    </row>
    <row r="161" s="2" customFormat="1" ht="16.5" customHeight="1">
      <c r="A161" s="39"/>
      <c r="B161" s="40"/>
      <c r="C161" s="230" t="s">
        <v>481</v>
      </c>
      <c r="D161" s="230" t="s">
        <v>276</v>
      </c>
      <c r="E161" s="231" t="s">
        <v>3355</v>
      </c>
      <c r="F161" s="232" t="s">
        <v>3356</v>
      </c>
      <c r="G161" s="233" t="s">
        <v>1541</v>
      </c>
      <c r="H161" s="234">
        <v>8</v>
      </c>
      <c r="I161" s="235"/>
      <c r="J161" s="236">
        <f>ROUND(I161*H161,2)</f>
        <v>0</v>
      </c>
      <c r="K161" s="232" t="s">
        <v>280</v>
      </c>
      <c r="L161" s="45"/>
      <c r="M161" s="298" t="s">
        <v>1</v>
      </c>
      <c r="N161" s="299" t="s">
        <v>41</v>
      </c>
      <c r="O161" s="300"/>
      <c r="P161" s="301">
        <f>O161*H161</f>
        <v>0</v>
      </c>
      <c r="Q161" s="301">
        <v>0</v>
      </c>
      <c r="R161" s="301">
        <f>Q161*H161</f>
        <v>0</v>
      </c>
      <c r="S161" s="301">
        <v>0</v>
      </c>
      <c r="T161" s="30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3358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3358</v>
      </c>
      <c r="BM161" s="241" t="s">
        <v>4477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3VMpg5R81Oh83UNRURecJPkqQ7ArcGkVMuHv+heeQOVu0LfzeeopS5GeByNW25iL8VGIg3sgrV+YHuzFeHltgw==" hashValue="1zhueNqTZIWGFwmGiN9McP4glK1Dl51HUxwxpXaH9T6mp90xdVMN4bIkyg+UUWnNdgrSPixszkLPAwt8lP2S+w==" algorithmName="SHA-512" password="C675"/>
  <autoFilter ref="C127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3930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ROUND((SUM(BE132:BE168)),  2)</f>
        <v>0</v>
      </c>
      <c r="G37" s="39"/>
      <c r="H37" s="39"/>
      <c r="I37" s="168">
        <v>0.20999999999999999</v>
      </c>
      <c r="J37" s="167">
        <f>ROUND(((SUM(BE132:BE168))*I37),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ROUND((SUM(BF132:BF168)),  2)</f>
        <v>0</v>
      </c>
      <c r="G38" s="39"/>
      <c r="H38" s="39"/>
      <c r="I38" s="168">
        <v>0.14999999999999999</v>
      </c>
      <c r="J38" s="167">
        <f>ROUND(((SUM(BF132:BF168))*I38),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ROUND((SUM(BG132:BG168)),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ROUND((SUM(BH132:BH168)),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ROUND((SUM(BI132:BI168)),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SIL.3 - Žaluzie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233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J134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3933</v>
      </c>
      <c r="E103" s="200"/>
      <c r="F103" s="200"/>
      <c r="G103" s="200"/>
      <c r="H103" s="200"/>
      <c r="I103" s="200"/>
      <c r="J103" s="201">
        <f>J140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J144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3934</v>
      </c>
      <c r="E105" s="200"/>
      <c r="F105" s="200"/>
      <c r="G105" s="200"/>
      <c r="H105" s="200"/>
      <c r="I105" s="200"/>
      <c r="J105" s="201">
        <f>J145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3935</v>
      </c>
      <c r="E106" s="200"/>
      <c r="F106" s="200"/>
      <c r="G106" s="200"/>
      <c r="H106" s="200"/>
      <c r="I106" s="200"/>
      <c r="J106" s="201">
        <f>J157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257</v>
      </c>
      <c r="E107" s="195"/>
      <c r="F107" s="195"/>
      <c r="G107" s="195"/>
      <c r="H107" s="195"/>
      <c r="I107" s="195"/>
      <c r="J107" s="196">
        <f>J164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3937</v>
      </c>
      <c r="E108" s="200"/>
      <c r="F108" s="200"/>
      <c r="G108" s="200"/>
      <c r="H108" s="200"/>
      <c r="I108" s="200"/>
      <c r="J108" s="201">
        <f>J165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7" t="str">
        <f>E7</f>
        <v>Lůžkový hospic Mezi stromy na pozemku č. parc 785/1 v k.ú. Havlíčkův Brod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7" t="s">
        <v>189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2904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303" t="s">
        <v>3930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3931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SIL.3 - Žaluzie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 </v>
      </c>
      <c r="G126" s="41"/>
      <c r="H126" s="41"/>
      <c r="I126" s="33" t="s">
        <v>22</v>
      </c>
      <c r="J126" s="80" t="str">
        <f>IF(J16="","",J16)</f>
        <v>25. 4. 2022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Spolek pro lůžkový hospic Mezi Stromy</v>
      </c>
      <c r="G128" s="41"/>
      <c r="H128" s="41"/>
      <c r="I128" s="33" t="s">
        <v>30</v>
      </c>
      <c r="J128" s="37" t="str">
        <f>E25</f>
        <v>PROJEKT II, v.o.s.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Martin Škrabal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260</v>
      </c>
      <c r="D131" s="206" t="s">
        <v>61</v>
      </c>
      <c r="E131" s="206" t="s">
        <v>57</v>
      </c>
      <c r="F131" s="206" t="s">
        <v>58</v>
      </c>
      <c r="G131" s="206" t="s">
        <v>261</v>
      </c>
      <c r="H131" s="206" t="s">
        <v>262</v>
      </c>
      <c r="I131" s="206" t="s">
        <v>263</v>
      </c>
      <c r="J131" s="206" t="s">
        <v>230</v>
      </c>
      <c r="K131" s="207" t="s">
        <v>264</v>
      </c>
      <c r="L131" s="208"/>
      <c r="M131" s="101" t="s">
        <v>1</v>
      </c>
      <c r="N131" s="102" t="s">
        <v>40</v>
      </c>
      <c r="O131" s="102" t="s">
        <v>265</v>
      </c>
      <c r="P131" s="102" t="s">
        <v>266</v>
      </c>
      <c r="Q131" s="102" t="s">
        <v>267</v>
      </c>
      <c r="R131" s="102" t="s">
        <v>268</v>
      </c>
      <c r="S131" s="102" t="s">
        <v>269</v>
      </c>
      <c r="T131" s="103" t="s">
        <v>270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271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P133+P144+P164</f>
        <v>0</v>
      </c>
      <c r="Q132" s="105"/>
      <c r="R132" s="211">
        <f>R133+R144+R164</f>
        <v>0.36856</v>
      </c>
      <c r="S132" s="105"/>
      <c r="T132" s="212">
        <f>T133+T144+T164</f>
        <v>0.82050000000000001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232</v>
      </c>
      <c r="BK132" s="213">
        <f>BK133+BK144+BK164</f>
        <v>0</v>
      </c>
    </row>
    <row r="133" s="12" customFormat="1" ht="25.92" customHeight="1">
      <c r="A133" s="12"/>
      <c r="B133" s="214"/>
      <c r="C133" s="215"/>
      <c r="D133" s="216" t="s">
        <v>75</v>
      </c>
      <c r="E133" s="217" t="s">
        <v>272</v>
      </c>
      <c r="F133" s="217" t="s">
        <v>273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P134+P140</f>
        <v>0</v>
      </c>
      <c r="Q133" s="222"/>
      <c r="R133" s="223">
        <f>R134+R140</f>
        <v>0.0027500000000000003</v>
      </c>
      <c r="S133" s="222"/>
      <c r="T133" s="224">
        <f>T134+T140</f>
        <v>0.82050000000000001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83</v>
      </c>
      <c r="AT133" s="226" t="s">
        <v>75</v>
      </c>
      <c r="AU133" s="226" t="s">
        <v>76</v>
      </c>
      <c r="AY133" s="225" t="s">
        <v>274</v>
      </c>
      <c r="BK133" s="227">
        <f>BK134+BK140</f>
        <v>0</v>
      </c>
    </row>
    <row r="134" s="12" customFormat="1" ht="22.8" customHeight="1">
      <c r="A134" s="12"/>
      <c r="B134" s="214"/>
      <c r="C134" s="215"/>
      <c r="D134" s="216" t="s">
        <v>75</v>
      </c>
      <c r="E134" s="228" t="s">
        <v>338</v>
      </c>
      <c r="F134" s="228" t="s">
        <v>1533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SUM(P135:P139)</f>
        <v>0</v>
      </c>
      <c r="Q134" s="222"/>
      <c r="R134" s="223">
        <f>SUM(R135:R139)</f>
        <v>0.0027500000000000003</v>
      </c>
      <c r="S134" s="222"/>
      <c r="T134" s="224">
        <f>SUM(T135:T139)</f>
        <v>0.22800000000000001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83</v>
      </c>
      <c r="AY134" s="225" t="s">
        <v>274</v>
      </c>
      <c r="BK134" s="227">
        <f>SUM(BK135:BK139)</f>
        <v>0</v>
      </c>
    </row>
    <row r="135" s="2" customFormat="1" ht="24.15" customHeight="1">
      <c r="A135" s="39"/>
      <c r="B135" s="40"/>
      <c r="C135" s="230" t="s">
        <v>83</v>
      </c>
      <c r="D135" s="230" t="s">
        <v>276</v>
      </c>
      <c r="E135" s="231" t="s">
        <v>3940</v>
      </c>
      <c r="F135" s="232" t="s">
        <v>3941</v>
      </c>
      <c r="G135" s="233" t="s">
        <v>604</v>
      </c>
      <c r="H135" s="234">
        <v>275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1.0000000000000001E-05</v>
      </c>
      <c r="R135" s="239">
        <f>Q135*H135</f>
        <v>0.0027500000000000003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4479</v>
      </c>
    </row>
    <row r="136" s="2" customFormat="1" ht="24.15" customHeight="1">
      <c r="A136" s="39"/>
      <c r="B136" s="40"/>
      <c r="C136" s="230" t="s">
        <v>85</v>
      </c>
      <c r="D136" s="230" t="s">
        <v>276</v>
      </c>
      <c r="E136" s="231" t="s">
        <v>4480</v>
      </c>
      <c r="F136" s="232" t="s">
        <v>4481</v>
      </c>
      <c r="G136" s="233" t="s">
        <v>604</v>
      </c>
      <c r="H136" s="234">
        <v>41</v>
      </c>
      <c r="I136" s="235"/>
      <c r="J136" s="236">
        <f>ROUND(I136*H136,2)</f>
        <v>0</v>
      </c>
      <c r="K136" s="232" t="s">
        <v>280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0.001</v>
      </c>
      <c r="T136" s="240">
        <f>S136*H136</f>
        <v>0.041000000000000002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4482</v>
      </c>
    </row>
    <row r="137" s="2" customFormat="1" ht="24.15" customHeight="1">
      <c r="A137" s="39"/>
      <c r="B137" s="40"/>
      <c r="C137" s="230" t="s">
        <v>106</v>
      </c>
      <c r="D137" s="230" t="s">
        <v>276</v>
      </c>
      <c r="E137" s="231" t="s">
        <v>4483</v>
      </c>
      <c r="F137" s="232" t="s">
        <v>4484</v>
      </c>
      <c r="G137" s="233" t="s">
        <v>604</v>
      </c>
      <c r="H137" s="234">
        <v>2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0.017000000000000001</v>
      </c>
      <c r="T137" s="240">
        <f>S137*H137</f>
        <v>0.034000000000000002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4485</v>
      </c>
    </row>
    <row r="138" s="2" customFormat="1" ht="24.15" customHeight="1">
      <c r="A138" s="39"/>
      <c r="B138" s="40"/>
      <c r="C138" s="230" t="s">
        <v>281</v>
      </c>
      <c r="D138" s="230" t="s">
        <v>276</v>
      </c>
      <c r="E138" s="231" t="s">
        <v>4486</v>
      </c>
      <c r="F138" s="232" t="s">
        <v>4487</v>
      </c>
      <c r="G138" s="233" t="s">
        <v>604</v>
      </c>
      <c r="H138" s="234">
        <v>51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4488</v>
      </c>
    </row>
    <row r="139" s="2" customFormat="1" ht="24.15" customHeight="1">
      <c r="A139" s="39"/>
      <c r="B139" s="40"/>
      <c r="C139" s="230" t="s">
        <v>316</v>
      </c>
      <c r="D139" s="230" t="s">
        <v>276</v>
      </c>
      <c r="E139" s="231" t="s">
        <v>3958</v>
      </c>
      <c r="F139" s="232" t="s">
        <v>3959</v>
      </c>
      <c r="G139" s="233" t="s">
        <v>398</v>
      </c>
      <c r="H139" s="234">
        <v>153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0.001</v>
      </c>
      <c r="T139" s="240">
        <f>S139*H139</f>
        <v>0.153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4489</v>
      </c>
    </row>
    <row r="140" s="12" customFormat="1" ht="22.8" customHeight="1">
      <c r="A140" s="12"/>
      <c r="B140" s="214"/>
      <c r="C140" s="215"/>
      <c r="D140" s="216" t="s">
        <v>75</v>
      </c>
      <c r="E140" s="228" t="s">
        <v>3970</v>
      </c>
      <c r="F140" s="228" t="s">
        <v>3971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0.59250000000000003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83</v>
      </c>
      <c r="AT140" s="226" t="s">
        <v>75</v>
      </c>
      <c r="AU140" s="226" t="s">
        <v>83</v>
      </c>
      <c r="AY140" s="225" t="s">
        <v>274</v>
      </c>
      <c r="BK140" s="227">
        <f>SUM(BK141:BK143)</f>
        <v>0</v>
      </c>
    </row>
    <row r="141" s="2" customFormat="1" ht="24.15" customHeight="1">
      <c r="A141" s="39"/>
      <c r="B141" s="40"/>
      <c r="C141" s="230" t="s">
        <v>321</v>
      </c>
      <c r="D141" s="230" t="s">
        <v>276</v>
      </c>
      <c r="E141" s="231" t="s">
        <v>4490</v>
      </c>
      <c r="F141" s="232" t="s">
        <v>4491</v>
      </c>
      <c r="G141" s="233" t="s">
        <v>289</v>
      </c>
      <c r="H141" s="234">
        <v>0.39500000000000002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1.5</v>
      </c>
      <c r="T141" s="240">
        <f>S141*H141</f>
        <v>0.59250000000000003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4492</v>
      </c>
    </row>
    <row r="142" s="2" customFormat="1" ht="33" customHeight="1">
      <c r="A142" s="39"/>
      <c r="B142" s="40"/>
      <c r="C142" s="230" t="s">
        <v>327</v>
      </c>
      <c r="D142" s="230" t="s">
        <v>276</v>
      </c>
      <c r="E142" s="231" t="s">
        <v>3972</v>
      </c>
      <c r="F142" s="232" t="s">
        <v>3973</v>
      </c>
      <c r="G142" s="233" t="s">
        <v>341</v>
      </c>
      <c r="H142" s="234">
        <v>0.39500000000000002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4493</v>
      </c>
    </row>
    <row r="143" s="2" customFormat="1" ht="33" customHeight="1">
      <c r="A143" s="39"/>
      <c r="B143" s="40"/>
      <c r="C143" s="230" t="s">
        <v>333</v>
      </c>
      <c r="D143" s="230" t="s">
        <v>276</v>
      </c>
      <c r="E143" s="231" t="s">
        <v>3978</v>
      </c>
      <c r="F143" s="232" t="s">
        <v>3979</v>
      </c>
      <c r="G143" s="233" t="s">
        <v>341</v>
      </c>
      <c r="H143" s="234">
        <v>0.39500000000000002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4494</v>
      </c>
    </row>
    <row r="144" s="12" customFormat="1" ht="25.92" customHeight="1">
      <c r="A144" s="12"/>
      <c r="B144" s="214"/>
      <c r="C144" s="215"/>
      <c r="D144" s="216" t="s">
        <v>75</v>
      </c>
      <c r="E144" s="217" t="s">
        <v>1585</v>
      </c>
      <c r="F144" s="217" t="s">
        <v>1586</v>
      </c>
      <c r="G144" s="215"/>
      <c r="H144" s="215"/>
      <c r="I144" s="218"/>
      <c r="J144" s="219">
        <f>BK144</f>
        <v>0</v>
      </c>
      <c r="K144" s="215"/>
      <c r="L144" s="220"/>
      <c r="M144" s="221"/>
      <c r="N144" s="222"/>
      <c r="O144" s="222"/>
      <c r="P144" s="223">
        <f>P145+P157</f>
        <v>0</v>
      </c>
      <c r="Q144" s="222"/>
      <c r="R144" s="223">
        <f>R145+R157</f>
        <v>0.26776</v>
      </c>
      <c r="S144" s="222"/>
      <c r="T144" s="224">
        <f>T145+T157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85</v>
      </c>
      <c r="AT144" s="226" t="s">
        <v>75</v>
      </c>
      <c r="AU144" s="226" t="s">
        <v>76</v>
      </c>
      <c r="AY144" s="225" t="s">
        <v>274</v>
      </c>
      <c r="BK144" s="227">
        <f>BK145+BK157</f>
        <v>0</v>
      </c>
    </row>
    <row r="145" s="12" customFormat="1" ht="22.8" customHeight="1">
      <c r="A145" s="12"/>
      <c r="B145" s="214"/>
      <c r="C145" s="215"/>
      <c r="D145" s="216" t="s">
        <v>75</v>
      </c>
      <c r="E145" s="228" t="s">
        <v>3984</v>
      </c>
      <c r="F145" s="228" t="s">
        <v>3985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SUM(P146:P156)</f>
        <v>0</v>
      </c>
      <c r="Q145" s="222"/>
      <c r="R145" s="223">
        <f>SUM(R146:R156)</f>
        <v>0.08832000000000001</v>
      </c>
      <c r="S145" s="222"/>
      <c r="T145" s="224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85</v>
      </c>
      <c r="AT145" s="226" t="s">
        <v>75</v>
      </c>
      <c r="AU145" s="226" t="s">
        <v>83</v>
      </c>
      <c r="AY145" s="225" t="s">
        <v>274</v>
      </c>
      <c r="BK145" s="227">
        <f>SUM(BK146:BK156)</f>
        <v>0</v>
      </c>
    </row>
    <row r="146" s="2" customFormat="1" ht="24.15" customHeight="1">
      <c r="A146" s="39"/>
      <c r="B146" s="40"/>
      <c r="C146" s="230" t="s">
        <v>338</v>
      </c>
      <c r="D146" s="230" t="s">
        <v>276</v>
      </c>
      <c r="E146" s="231" t="s">
        <v>4495</v>
      </c>
      <c r="F146" s="232" t="s">
        <v>4496</v>
      </c>
      <c r="G146" s="233" t="s">
        <v>398</v>
      </c>
      <c r="H146" s="234">
        <v>51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379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379</v>
      </c>
      <c r="BM146" s="241" t="s">
        <v>4497</v>
      </c>
    </row>
    <row r="147" s="2" customFormat="1" ht="21.75" customHeight="1">
      <c r="A147" s="39"/>
      <c r="B147" s="40"/>
      <c r="C147" s="287" t="s">
        <v>344</v>
      </c>
      <c r="D147" s="287" t="s">
        <v>385</v>
      </c>
      <c r="E147" s="288" t="s">
        <v>4498</v>
      </c>
      <c r="F147" s="289" t="s">
        <v>4499</v>
      </c>
      <c r="G147" s="290" t="s">
        <v>398</v>
      </c>
      <c r="H147" s="291">
        <v>51</v>
      </c>
      <c r="I147" s="292"/>
      <c r="J147" s="293">
        <f>ROUND(I147*H147,2)</f>
        <v>0</v>
      </c>
      <c r="K147" s="289" t="s">
        <v>280</v>
      </c>
      <c r="L147" s="294"/>
      <c r="M147" s="295" t="s">
        <v>1</v>
      </c>
      <c r="N147" s="296" t="s">
        <v>41</v>
      </c>
      <c r="O147" s="92"/>
      <c r="P147" s="239">
        <f>O147*H147</f>
        <v>0</v>
      </c>
      <c r="Q147" s="239">
        <v>6.9999999999999994E-05</v>
      </c>
      <c r="R147" s="239">
        <f>Q147*H147</f>
        <v>0.0035699999999999998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510</v>
      </c>
      <c r="AT147" s="241" t="s">
        <v>385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379</v>
      </c>
      <c r="BM147" s="241" t="s">
        <v>4500</v>
      </c>
    </row>
    <row r="148" s="2" customFormat="1" ht="16.5" customHeight="1">
      <c r="A148" s="39"/>
      <c r="B148" s="40"/>
      <c r="C148" s="230" t="s">
        <v>348</v>
      </c>
      <c r="D148" s="230" t="s">
        <v>276</v>
      </c>
      <c r="E148" s="231" t="s">
        <v>4010</v>
      </c>
      <c r="F148" s="232" t="s">
        <v>4011</v>
      </c>
      <c r="G148" s="233" t="s">
        <v>604</v>
      </c>
      <c r="H148" s="234">
        <v>51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379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379</v>
      </c>
      <c r="BM148" s="241" t="s">
        <v>4501</v>
      </c>
    </row>
    <row r="149" s="2" customFormat="1" ht="24.15" customHeight="1">
      <c r="A149" s="39"/>
      <c r="B149" s="40"/>
      <c r="C149" s="287" t="s">
        <v>361</v>
      </c>
      <c r="D149" s="287" t="s">
        <v>385</v>
      </c>
      <c r="E149" s="288" t="s">
        <v>4502</v>
      </c>
      <c r="F149" s="289" t="s">
        <v>4503</v>
      </c>
      <c r="G149" s="290" t="s">
        <v>604</v>
      </c>
      <c r="H149" s="291">
        <v>51</v>
      </c>
      <c r="I149" s="292"/>
      <c r="J149" s="293">
        <f>ROUND(I149*H149,2)</f>
        <v>0</v>
      </c>
      <c r="K149" s="289" t="s">
        <v>280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5.0000000000000002E-05</v>
      </c>
      <c r="R149" s="239">
        <f>Q149*H149</f>
        <v>0.0025500000000000002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510</v>
      </c>
      <c r="AT149" s="241" t="s">
        <v>385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379</v>
      </c>
      <c r="BM149" s="241" t="s">
        <v>4504</v>
      </c>
    </row>
    <row r="150" s="2" customFormat="1" ht="24.15" customHeight="1">
      <c r="A150" s="39"/>
      <c r="B150" s="40"/>
      <c r="C150" s="230" t="s">
        <v>365</v>
      </c>
      <c r="D150" s="230" t="s">
        <v>276</v>
      </c>
      <c r="E150" s="231" t="s">
        <v>4053</v>
      </c>
      <c r="F150" s="232" t="s">
        <v>4054</v>
      </c>
      <c r="G150" s="233" t="s">
        <v>398</v>
      </c>
      <c r="H150" s="234">
        <v>1116</v>
      </c>
      <c r="I150" s="235"/>
      <c r="J150" s="236">
        <f>ROUND(I150*H150,2)</f>
        <v>0</v>
      </c>
      <c r="K150" s="232" t="s">
        <v>280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379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379</v>
      </c>
      <c r="BM150" s="241" t="s">
        <v>4505</v>
      </c>
    </row>
    <row r="151" s="2" customFormat="1" ht="24.15" customHeight="1">
      <c r="A151" s="39"/>
      <c r="B151" s="40"/>
      <c r="C151" s="287" t="s">
        <v>369</v>
      </c>
      <c r="D151" s="287" t="s">
        <v>385</v>
      </c>
      <c r="E151" s="288" t="s">
        <v>4506</v>
      </c>
      <c r="F151" s="289" t="s">
        <v>4507</v>
      </c>
      <c r="G151" s="290" t="s">
        <v>398</v>
      </c>
      <c r="H151" s="291">
        <v>1116</v>
      </c>
      <c r="I151" s="292"/>
      <c r="J151" s="293">
        <f>ROUND(I151*H151,2)</f>
        <v>0</v>
      </c>
      <c r="K151" s="289" t="s">
        <v>280</v>
      </c>
      <c r="L151" s="294"/>
      <c r="M151" s="295" t="s">
        <v>1</v>
      </c>
      <c r="N151" s="296" t="s">
        <v>41</v>
      </c>
      <c r="O151" s="92"/>
      <c r="P151" s="239">
        <f>O151*H151</f>
        <v>0</v>
      </c>
      <c r="Q151" s="239">
        <v>4.0000000000000003E-05</v>
      </c>
      <c r="R151" s="239">
        <f>Q151*H151</f>
        <v>0.044640000000000006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510</v>
      </c>
      <c r="AT151" s="241" t="s">
        <v>385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379</v>
      </c>
      <c r="BM151" s="241" t="s">
        <v>4508</v>
      </c>
    </row>
    <row r="152" s="2" customFormat="1" ht="24.15" customHeight="1">
      <c r="A152" s="39"/>
      <c r="B152" s="40"/>
      <c r="C152" s="230" t="s">
        <v>8</v>
      </c>
      <c r="D152" s="230" t="s">
        <v>276</v>
      </c>
      <c r="E152" s="231" t="s">
        <v>4093</v>
      </c>
      <c r="F152" s="232" t="s">
        <v>4094</v>
      </c>
      <c r="G152" s="233" t="s">
        <v>398</v>
      </c>
      <c r="H152" s="234">
        <v>313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379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379</v>
      </c>
      <c r="BM152" s="241" t="s">
        <v>4509</v>
      </c>
    </row>
    <row r="153" s="2" customFormat="1" ht="24.15" customHeight="1">
      <c r="A153" s="39"/>
      <c r="B153" s="40"/>
      <c r="C153" s="287" t="s">
        <v>379</v>
      </c>
      <c r="D153" s="287" t="s">
        <v>385</v>
      </c>
      <c r="E153" s="288" t="s">
        <v>4068</v>
      </c>
      <c r="F153" s="289" t="s">
        <v>4069</v>
      </c>
      <c r="G153" s="290" t="s">
        <v>398</v>
      </c>
      <c r="H153" s="291">
        <v>313</v>
      </c>
      <c r="I153" s="292"/>
      <c r="J153" s="293">
        <f>ROUND(I153*H153,2)</f>
        <v>0</v>
      </c>
      <c r="K153" s="289" t="s">
        <v>280</v>
      </c>
      <c r="L153" s="294"/>
      <c r="M153" s="295" t="s">
        <v>1</v>
      </c>
      <c r="N153" s="296" t="s">
        <v>41</v>
      </c>
      <c r="O153" s="92"/>
      <c r="P153" s="239">
        <f>O153*H153</f>
        <v>0</v>
      </c>
      <c r="Q153" s="239">
        <v>0.00012</v>
      </c>
      <c r="R153" s="239">
        <f>Q153*H153</f>
        <v>0.037560000000000003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510</v>
      </c>
      <c r="AT153" s="241" t="s">
        <v>385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379</v>
      </c>
      <c r="BM153" s="241" t="s">
        <v>4510</v>
      </c>
    </row>
    <row r="154" s="2" customFormat="1" ht="24.15" customHeight="1">
      <c r="A154" s="39"/>
      <c r="B154" s="40"/>
      <c r="C154" s="230" t="s">
        <v>384</v>
      </c>
      <c r="D154" s="230" t="s">
        <v>276</v>
      </c>
      <c r="E154" s="231" t="s">
        <v>4119</v>
      </c>
      <c r="F154" s="232" t="s">
        <v>4120</v>
      </c>
      <c r="G154" s="233" t="s">
        <v>604</v>
      </c>
      <c r="H154" s="234">
        <v>153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379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379</v>
      </c>
      <c r="BM154" s="241" t="s">
        <v>4511</v>
      </c>
    </row>
    <row r="155" s="2" customFormat="1" ht="24.15" customHeight="1">
      <c r="A155" s="39"/>
      <c r="B155" s="40"/>
      <c r="C155" s="230" t="s">
        <v>390</v>
      </c>
      <c r="D155" s="230" t="s">
        <v>276</v>
      </c>
      <c r="E155" s="231" t="s">
        <v>4512</v>
      </c>
      <c r="F155" s="232" t="s">
        <v>4513</v>
      </c>
      <c r="G155" s="233" t="s">
        <v>604</v>
      </c>
      <c r="H155" s="234">
        <v>51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379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379</v>
      </c>
      <c r="BM155" s="241" t="s">
        <v>4514</v>
      </c>
    </row>
    <row r="156" s="2" customFormat="1" ht="37.8" customHeight="1">
      <c r="A156" s="39"/>
      <c r="B156" s="40"/>
      <c r="C156" s="287" t="s">
        <v>395</v>
      </c>
      <c r="D156" s="287" t="s">
        <v>385</v>
      </c>
      <c r="E156" s="288" t="s">
        <v>4515</v>
      </c>
      <c r="F156" s="289" t="s">
        <v>4516</v>
      </c>
      <c r="G156" s="290" t="s">
        <v>604</v>
      </c>
      <c r="H156" s="291">
        <v>51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510</v>
      </c>
      <c r="AT156" s="241" t="s">
        <v>385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379</v>
      </c>
      <c r="BM156" s="241" t="s">
        <v>4517</v>
      </c>
    </row>
    <row r="157" s="12" customFormat="1" ht="22.8" customHeight="1">
      <c r="A157" s="12"/>
      <c r="B157" s="214"/>
      <c r="C157" s="215"/>
      <c r="D157" s="216" t="s">
        <v>75</v>
      </c>
      <c r="E157" s="228" t="s">
        <v>4341</v>
      </c>
      <c r="F157" s="228" t="s">
        <v>4342</v>
      </c>
      <c r="G157" s="215"/>
      <c r="H157" s="215"/>
      <c r="I157" s="218"/>
      <c r="J157" s="229">
        <f>BK157</f>
        <v>0</v>
      </c>
      <c r="K157" s="215"/>
      <c r="L157" s="220"/>
      <c r="M157" s="221"/>
      <c r="N157" s="222"/>
      <c r="O157" s="222"/>
      <c r="P157" s="223">
        <f>SUM(P158:P163)</f>
        <v>0</v>
      </c>
      <c r="Q157" s="222"/>
      <c r="R157" s="223">
        <f>SUM(R158:R163)</f>
        <v>0.17943999999999999</v>
      </c>
      <c r="S157" s="222"/>
      <c r="T157" s="224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85</v>
      </c>
      <c r="AT157" s="226" t="s">
        <v>75</v>
      </c>
      <c r="AU157" s="226" t="s">
        <v>83</v>
      </c>
      <c r="AY157" s="225" t="s">
        <v>274</v>
      </c>
      <c r="BK157" s="227">
        <f>SUM(BK158:BK163)</f>
        <v>0</v>
      </c>
    </row>
    <row r="158" s="2" customFormat="1" ht="21.75" customHeight="1">
      <c r="A158" s="39"/>
      <c r="B158" s="40"/>
      <c r="C158" s="230" t="s">
        <v>401</v>
      </c>
      <c r="D158" s="230" t="s">
        <v>276</v>
      </c>
      <c r="E158" s="231" t="s">
        <v>4518</v>
      </c>
      <c r="F158" s="232" t="s">
        <v>4519</v>
      </c>
      <c r="G158" s="233" t="s">
        <v>398</v>
      </c>
      <c r="H158" s="234">
        <v>1116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379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379</v>
      </c>
      <c r="BM158" s="241" t="s">
        <v>4520</v>
      </c>
    </row>
    <row r="159" s="2" customFormat="1" ht="44.25" customHeight="1">
      <c r="A159" s="39"/>
      <c r="B159" s="40"/>
      <c r="C159" s="287" t="s">
        <v>7</v>
      </c>
      <c r="D159" s="287" t="s">
        <v>385</v>
      </c>
      <c r="E159" s="288" t="s">
        <v>4521</v>
      </c>
      <c r="F159" s="289" t="s">
        <v>4522</v>
      </c>
      <c r="G159" s="290" t="s">
        <v>398</v>
      </c>
      <c r="H159" s="291">
        <v>1116</v>
      </c>
      <c r="I159" s="292"/>
      <c r="J159" s="293">
        <f>ROUND(I159*H159,2)</f>
        <v>0</v>
      </c>
      <c r="K159" s="289" t="s">
        <v>280</v>
      </c>
      <c r="L159" s="294"/>
      <c r="M159" s="295" t="s">
        <v>1</v>
      </c>
      <c r="N159" s="296" t="s">
        <v>41</v>
      </c>
      <c r="O159" s="92"/>
      <c r="P159" s="239">
        <f>O159*H159</f>
        <v>0</v>
      </c>
      <c r="Q159" s="239">
        <v>9.0000000000000006E-05</v>
      </c>
      <c r="R159" s="239">
        <f>Q159*H159</f>
        <v>0.10044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510</v>
      </c>
      <c r="AT159" s="241" t="s">
        <v>385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379</v>
      </c>
      <c r="BM159" s="241" t="s">
        <v>4523</v>
      </c>
    </row>
    <row r="160" s="2" customFormat="1" ht="21.75" customHeight="1">
      <c r="A160" s="39"/>
      <c r="B160" s="40"/>
      <c r="C160" s="230" t="s">
        <v>419</v>
      </c>
      <c r="D160" s="230" t="s">
        <v>276</v>
      </c>
      <c r="E160" s="231" t="s">
        <v>4518</v>
      </c>
      <c r="F160" s="232" t="s">
        <v>4519</v>
      </c>
      <c r="G160" s="233" t="s">
        <v>398</v>
      </c>
      <c r="H160" s="234">
        <v>395</v>
      </c>
      <c r="I160" s="235"/>
      <c r="J160" s="236">
        <f>ROUND(I160*H160,2)</f>
        <v>0</v>
      </c>
      <c r="K160" s="232" t="s">
        <v>280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379</v>
      </c>
      <c r="AT160" s="241" t="s">
        <v>276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379</v>
      </c>
      <c r="BM160" s="241" t="s">
        <v>4524</v>
      </c>
    </row>
    <row r="161" s="2" customFormat="1" ht="44.25" customHeight="1">
      <c r="A161" s="39"/>
      <c r="B161" s="40"/>
      <c r="C161" s="287" t="s">
        <v>427</v>
      </c>
      <c r="D161" s="287" t="s">
        <v>385</v>
      </c>
      <c r="E161" s="288" t="s">
        <v>4525</v>
      </c>
      <c r="F161" s="289" t="s">
        <v>4526</v>
      </c>
      <c r="G161" s="290" t="s">
        <v>398</v>
      </c>
      <c r="H161" s="291">
        <v>395</v>
      </c>
      <c r="I161" s="292"/>
      <c r="J161" s="293">
        <f>ROUND(I161*H161,2)</f>
        <v>0</v>
      </c>
      <c r="K161" s="289" t="s">
        <v>280</v>
      </c>
      <c r="L161" s="294"/>
      <c r="M161" s="295" t="s">
        <v>1</v>
      </c>
      <c r="N161" s="296" t="s">
        <v>41</v>
      </c>
      <c r="O161" s="92"/>
      <c r="P161" s="239">
        <f>O161*H161</f>
        <v>0</v>
      </c>
      <c r="Q161" s="239">
        <v>0.00020000000000000001</v>
      </c>
      <c r="R161" s="239">
        <f>Q161*H161</f>
        <v>0.079000000000000001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510</v>
      </c>
      <c r="AT161" s="241" t="s">
        <v>385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379</v>
      </c>
      <c r="BM161" s="241" t="s">
        <v>4527</v>
      </c>
    </row>
    <row r="162" s="2" customFormat="1" ht="16.5" customHeight="1">
      <c r="A162" s="39"/>
      <c r="B162" s="40"/>
      <c r="C162" s="230" t="s">
        <v>435</v>
      </c>
      <c r="D162" s="230" t="s">
        <v>276</v>
      </c>
      <c r="E162" s="231" t="s">
        <v>4343</v>
      </c>
      <c r="F162" s="232" t="s">
        <v>4344</v>
      </c>
      <c r="G162" s="233" t="s">
        <v>604</v>
      </c>
      <c r="H162" s="234">
        <v>12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379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379</v>
      </c>
      <c r="BM162" s="241" t="s">
        <v>4528</v>
      </c>
    </row>
    <row r="163" s="2" customFormat="1" ht="16.5" customHeight="1">
      <c r="A163" s="39"/>
      <c r="B163" s="40"/>
      <c r="C163" s="287" t="s">
        <v>439</v>
      </c>
      <c r="D163" s="287" t="s">
        <v>385</v>
      </c>
      <c r="E163" s="288" t="s">
        <v>4346</v>
      </c>
      <c r="F163" s="289" t="s">
        <v>4347</v>
      </c>
      <c r="G163" s="290" t="s">
        <v>604</v>
      </c>
      <c r="H163" s="291">
        <v>12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510</v>
      </c>
      <c r="AT163" s="241" t="s">
        <v>385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379</v>
      </c>
      <c r="BM163" s="241" t="s">
        <v>4529</v>
      </c>
    </row>
    <row r="164" s="12" customFormat="1" ht="25.92" customHeight="1">
      <c r="A164" s="12"/>
      <c r="B164" s="214"/>
      <c r="C164" s="215"/>
      <c r="D164" s="216" t="s">
        <v>75</v>
      </c>
      <c r="E164" s="217" t="s">
        <v>385</v>
      </c>
      <c r="F164" s="217" t="s">
        <v>2897</v>
      </c>
      <c r="G164" s="215"/>
      <c r="H164" s="215"/>
      <c r="I164" s="218"/>
      <c r="J164" s="219">
        <f>BK164</f>
        <v>0</v>
      </c>
      <c r="K164" s="215"/>
      <c r="L164" s="220"/>
      <c r="M164" s="221"/>
      <c r="N164" s="222"/>
      <c r="O164" s="222"/>
      <c r="P164" s="223">
        <f>P165</f>
        <v>0</v>
      </c>
      <c r="Q164" s="222"/>
      <c r="R164" s="223">
        <f>R165</f>
        <v>0.098049999999999998</v>
      </c>
      <c r="S164" s="222"/>
      <c r="T164" s="22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106</v>
      </c>
      <c r="AT164" s="226" t="s">
        <v>75</v>
      </c>
      <c r="AU164" s="226" t="s">
        <v>76</v>
      </c>
      <c r="AY164" s="225" t="s">
        <v>274</v>
      </c>
      <c r="BK164" s="227">
        <f>BK165</f>
        <v>0</v>
      </c>
    </row>
    <row r="165" s="12" customFormat="1" ht="22.8" customHeight="1">
      <c r="A165" s="12"/>
      <c r="B165" s="214"/>
      <c r="C165" s="215"/>
      <c r="D165" s="216" t="s">
        <v>75</v>
      </c>
      <c r="E165" s="228" t="s">
        <v>4358</v>
      </c>
      <c r="F165" s="228" t="s">
        <v>4359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SUM(P166:P168)</f>
        <v>0</v>
      </c>
      <c r="Q165" s="222"/>
      <c r="R165" s="223">
        <f>SUM(R166:R168)</f>
        <v>0.098049999999999998</v>
      </c>
      <c r="S165" s="222"/>
      <c r="T165" s="224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106</v>
      </c>
      <c r="AT165" s="226" t="s">
        <v>75</v>
      </c>
      <c r="AU165" s="226" t="s">
        <v>83</v>
      </c>
      <c r="AY165" s="225" t="s">
        <v>274</v>
      </c>
      <c r="BK165" s="227">
        <f>SUM(BK166:BK168)</f>
        <v>0</v>
      </c>
    </row>
    <row r="166" s="2" customFormat="1" ht="24.15" customHeight="1">
      <c r="A166" s="39"/>
      <c r="B166" s="40"/>
      <c r="C166" s="230" t="s">
        <v>463</v>
      </c>
      <c r="D166" s="230" t="s">
        <v>276</v>
      </c>
      <c r="E166" s="231" t="s">
        <v>4530</v>
      </c>
      <c r="F166" s="232" t="s">
        <v>4531</v>
      </c>
      <c r="G166" s="233" t="s">
        <v>398</v>
      </c>
      <c r="H166" s="234">
        <v>153</v>
      </c>
      <c r="I166" s="235"/>
      <c r="J166" s="236">
        <f>ROUND(I166*H166,2)</f>
        <v>0</v>
      </c>
      <c r="K166" s="232" t="s">
        <v>4353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0.00014999999999999999</v>
      </c>
      <c r="R166" s="239">
        <f>Q166*H166</f>
        <v>0.022949999999999998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777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777</v>
      </c>
      <c r="BM166" s="241" t="s">
        <v>4532</v>
      </c>
    </row>
    <row r="167" s="2" customFormat="1" ht="16.5" customHeight="1">
      <c r="A167" s="39"/>
      <c r="B167" s="40"/>
      <c r="C167" s="287" t="s">
        <v>468</v>
      </c>
      <c r="D167" s="287" t="s">
        <v>385</v>
      </c>
      <c r="E167" s="288" t="s">
        <v>4363</v>
      </c>
      <c r="F167" s="289" t="s">
        <v>4364</v>
      </c>
      <c r="G167" s="290" t="s">
        <v>341</v>
      </c>
      <c r="H167" s="291">
        <v>0.074999999999999997</v>
      </c>
      <c r="I167" s="292"/>
      <c r="J167" s="293">
        <f>ROUND(I167*H167,2)</f>
        <v>0</v>
      </c>
      <c r="K167" s="289" t="s">
        <v>280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1</v>
      </c>
      <c r="R167" s="239">
        <f>Q167*H167</f>
        <v>0.074999999999999997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1279</v>
      </c>
      <c r="AT167" s="241" t="s">
        <v>385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1279</v>
      </c>
      <c r="BM167" s="241" t="s">
        <v>4533</v>
      </c>
    </row>
    <row r="168" s="2" customFormat="1" ht="16.5" customHeight="1">
      <c r="A168" s="39"/>
      <c r="B168" s="40"/>
      <c r="C168" s="287" t="s">
        <v>477</v>
      </c>
      <c r="D168" s="287" t="s">
        <v>385</v>
      </c>
      <c r="E168" s="288" t="s">
        <v>4534</v>
      </c>
      <c r="F168" s="289" t="s">
        <v>4535</v>
      </c>
      <c r="G168" s="290" t="s">
        <v>1611</v>
      </c>
      <c r="H168" s="291">
        <v>0.10000000000000001</v>
      </c>
      <c r="I168" s="292"/>
      <c r="J168" s="293">
        <f>ROUND(I168*H168,2)</f>
        <v>0</v>
      </c>
      <c r="K168" s="289" t="s">
        <v>280</v>
      </c>
      <c r="L168" s="294"/>
      <c r="M168" s="304" t="s">
        <v>1</v>
      </c>
      <c r="N168" s="305" t="s">
        <v>41</v>
      </c>
      <c r="O168" s="300"/>
      <c r="P168" s="301">
        <f>O168*H168</f>
        <v>0</v>
      </c>
      <c r="Q168" s="301">
        <v>0.001</v>
      </c>
      <c r="R168" s="301">
        <f>Q168*H168</f>
        <v>0.00010000000000000001</v>
      </c>
      <c r="S168" s="301">
        <v>0</v>
      </c>
      <c r="T168" s="30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1279</v>
      </c>
      <c r="AT168" s="241" t="s">
        <v>385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1279</v>
      </c>
      <c r="BM168" s="241" t="s">
        <v>4536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DcSpfG+S24avi7bG4AhlE3xZco8piTjp8HbWHHSXxitqYIpJz+wbRjUKSMGX/pVnuFeoeR0pFSBZhF/OD/KZYg==" hashValue="F1nD+QI3XrYimZyTVTSImXIe80cYBE7uvI8WIatamsXuyEnJ/JhxWUzZGz8xci35DjD0p+YVcc+WiKENC0PTxA==" algorithmName="SHA-512" password="C675"/>
  <autoFilter ref="C131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3930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ROUND((SUM(BE133:BE203)),  2)</f>
        <v>0</v>
      </c>
      <c r="G37" s="39"/>
      <c r="H37" s="39"/>
      <c r="I37" s="168">
        <v>0.20999999999999999</v>
      </c>
      <c r="J37" s="167">
        <f>ROUND(((SUM(BE133:BE203))*I37),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ROUND((SUM(BF133:BF203)),  2)</f>
        <v>0</v>
      </c>
      <c r="G38" s="39"/>
      <c r="H38" s="39"/>
      <c r="I38" s="168">
        <v>0.14999999999999999</v>
      </c>
      <c r="J38" s="167">
        <f>ROUND(((SUM(BF133:BF203))*I38),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ROUND((SUM(BG133:BG203)),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ROUND((SUM(BH133:BH203)),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ROUND((SUM(BI133:BI203)),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SIL.4 - Venkovní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243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3934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257</v>
      </c>
      <c r="E103" s="195"/>
      <c r="F103" s="195"/>
      <c r="G103" s="195"/>
      <c r="H103" s="195"/>
      <c r="I103" s="195"/>
      <c r="J103" s="196">
        <f>J171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3936</v>
      </c>
      <c r="E104" s="200"/>
      <c r="F104" s="200"/>
      <c r="G104" s="200"/>
      <c r="H104" s="200"/>
      <c r="I104" s="200"/>
      <c r="J104" s="201">
        <f>J172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3937</v>
      </c>
      <c r="E105" s="200"/>
      <c r="F105" s="200"/>
      <c r="G105" s="200"/>
      <c r="H105" s="200"/>
      <c r="I105" s="200"/>
      <c r="J105" s="201">
        <f>J179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3938</v>
      </c>
      <c r="E106" s="195"/>
      <c r="F106" s="195"/>
      <c r="G106" s="195"/>
      <c r="H106" s="195"/>
      <c r="I106" s="195"/>
      <c r="J106" s="196">
        <f>J190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4"/>
      <c r="D107" s="199" t="s">
        <v>3939</v>
      </c>
      <c r="E107" s="200"/>
      <c r="F107" s="200"/>
      <c r="G107" s="200"/>
      <c r="H107" s="200"/>
      <c r="I107" s="200"/>
      <c r="J107" s="201">
        <f>J191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2913</v>
      </c>
      <c r="E108" s="195"/>
      <c r="F108" s="195"/>
      <c r="G108" s="195"/>
      <c r="H108" s="195"/>
      <c r="I108" s="195"/>
      <c r="J108" s="196">
        <f>J201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34"/>
      <c r="D109" s="199" t="s">
        <v>2914</v>
      </c>
      <c r="E109" s="200"/>
      <c r="F109" s="200"/>
      <c r="G109" s="200"/>
      <c r="H109" s="200"/>
      <c r="I109" s="200"/>
      <c r="J109" s="201">
        <f>J202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7" t="str">
        <f>E7</f>
        <v>Lůžkový hospic Mezi stromy na pozemku č. parc 785/1 v k.ú. Havlíčkův Brod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7" t="s">
        <v>189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2904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303" t="s">
        <v>3930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3931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SIL.4 - Venkovní rozvody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 xml:space="preserve"> </v>
      </c>
      <c r="G127" s="41"/>
      <c r="H127" s="41"/>
      <c r="I127" s="33" t="s">
        <v>22</v>
      </c>
      <c r="J127" s="80" t="str">
        <f>IF(J16="","",J16)</f>
        <v>25. 4. 2022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E19</f>
        <v>Spolek pro lůžkový hospic Mezi Stromy</v>
      </c>
      <c r="G129" s="41"/>
      <c r="H129" s="41"/>
      <c r="I129" s="33" t="s">
        <v>30</v>
      </c>
      <c r="J129" s="37" t="str">
        <f>E25</f>
        <v>PROJEKT II, v.o.s.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>Martin Škrabal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3"/>
      <c r="B132" s="204"/>
      <c r="C132" s="205" t="s">
        <v>260</v>
      </c>
      <c r="D132" s="206" t="s">
        <v>61</v>
      </c>
      <c r="E132" s="206" t="s">
        <v>57</v>
      </c>
      <c r="F132" s="206" t="s">
        <v>58</v>
      </c>
      <c r="G132" s="206" t="s">
        <v>261</v>
      </c>
      <c r="H132" s="206" t="s">
        <v>262</v>
      </c>
      <c r="I132" s="206" t="s">
        <v>263</v>
      </c>
      <c r="J132" s="206" t="s">
        <v>230</v>
      </c>
      <c r="K132" s="207" t="s">
        <v>264</v>
      </c>
      <c r="L132" s="208"/>
      <c r="M132" s="101" t="s">
        <v>1</v>
      </c>
      <c r="N132" s="102" t="s">
        <v>40</v>
      </c>
      <c r="O132" s="102" t="s">
        <v>265</v>
      </c>
      <c r="P132" s="102" t="s">
        <v>266</v>
      </c>
      <c r="Q132" s="102" t="s">
        <v>267</v>
      </c>
      <c r="R132" s="102" t="s">
        <v>268</v>
      </c>
      <c r="S132" s="102" t="s">
        <v>269</v>
      </c>
      <c r="T132" s="103" t="s">
        <v>270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39"/>
      <c r="B133" s="40"/>
      <c r="C133" s="108" t="s">
        <v>271</v>
      </c>
      <c r="D133" s="41"/>
      <c r="E133" s="41"/>
      <c r="F133" s="41"/>
      <c r="G133" s="41"/>
      <c r="H133" s="41"/>
      <c r="I133" s="41"/>
      <c r="J133" s="209">
        <f>BK133</f>
        <v>0</v>
      </c>
      <c r="K133" s="41"/>
      <c r="L133" s="45"/>
      <c r="M133" s="104"/>
      <c r="N133" s="210"/>
      <c r="O133" s="105"/>
      <c r="P133" s="211">
        <f>P134+P171+P190+P201</f>
        <v>0</v>
      </c>
      <c r="Q133" s="105"/>
      <c r="R133" s="211">
        <f>R134+R171+R190+R201</f>
        <v>61.766052000000002</v>
      </c>
      <c r="S133" s="105"/>
      <c r="T133" s="212">
        <f>T134+T171+T190+T201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232</v>
      </c>
      <c r="BK133" s="213">
        <f>BK134+BK171+BK190+BK201</f>
        <v>0</v>
      </c>
    </row>
    <row r="134" s="12" customFormat="1" ht="25.92" customHeight="1">
      <c r="A134" s="12"/>
      <c r="B134" s="214"/>
      <c r="C134" s="215"/>
      <c r="D134" s="216" t="s">
        <v>75</v>
      </c>
      <c r="E134" s="217" t="s">
        <v>1585</v>
      </c>
      <c r="F134" s="217" t="s">
        <v>1586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0.36309199999999997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85</v>
      </c>
      <c r="AT134" s="226" t="s">
        <v>75</v>
      </c>
      <c r="AU134" s="226" t="s">
        <v>76</v>
      </c>
      <c r="AY134" s="225" t="s">
        <v>274</v>
      </c>
      <c r="BK134" s="227">
        <f>BK135</f>
        <v>0</v>
      </c>
    </row>
    <row r="135" s="12" customFormat="1" ht="22.8" customHeight="1">
      <c r="A135" s="12"/>
      <c r="B135" s="214"/>
      <c r="C135" s="215"/>
      <c r="D135" s="216" t="s">
        <v>75</v>
      </c>
      <c r="E135" s="228" t="s">
        <v>3984</v>
      </c>
      <c r="F135" s="228" t="s">
        <v>3985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SUM(P136:P170)</f>
        <v>0</v>
      </c>
      <c r="Q135" s="222"/>
      <c r="R135" s="223">
        <f>SUM(R136:R170)</f>
        <v>0.36309199999999997</v>
      </c>
      <c r="S135" s="222"/>
      <c r="T135" s="224">
        <f>SUM(T136:T170)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85</v>
      </c>
      <c r="AT135" s="226" t="s">
        <v>75</v>
      </c>
      <c r="AU135" s="226" t="s">
        <v>83</v>
      </c>
      <c r="AY135" s="225" t="s">
        <v>274</v>
      </c>
      <c r="BK135" s="227">
        <f>SUM(BK136:BK170)</f>
        <v>0</v>
      </c>
    </row>
    <row r="136" s="2" customFormat="1" ht="16.5" customHeight="1">
      <c r="A136" s="39"/>
      <c r="B136" s="40"/>
      <c r="C136" s="287" t="s">
        <v>83</v>
      </c>
      <c r="D136" s="287" t="s">
        <v>385</v>
      </c>
      <c r="E136" s="288" t="s">
        <v>4411</v>
      </c>
      <c r="F136" s="289" t="s">
        <v>4412</v>
      </c>
      <c r="G136" s="290" t="s">
        <v>1611</v>
      </c>
      <c r="H136" s="291">
        <v>1</v>
      </c>
      <c r="I136" s="292"/>
      <c r="J136" s="293">
        <f>ROUND(I136*H136,2)</f>
        <v>0</v>
      </c>
      <c r="K136" s="289" t="s">
        <v>1</v>
      </c>
      <c r="L136" s="294"/>
      <c r="M136" s="295" t="s">
        <v>1</v>
      </c>
      <c r="N136" s="296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510</v>
      </c>
      <c r="AT136" s="241" t="s">
        <v>385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379</v>
      </c>
      <c r="BM136" s="241" t="s">
        <v>4538</v>
      </c>
    </row>
    <row r="137" s="2" customFormat="1" ht="24.15" customHeight="1">
      <c r="A137" s="39"/>
      <c r="B137" s="40"/>
      <c r="C137" s="230" t="s">
        <v>85</v>
      </c>
      <c r="D137" s="230" t="s">
        <v>276</v>
      </c>
      <c r="E137" s="231" t="s">
        <v>3992</v>
      </c>
      <c r="F137" s="232" t="s">
        <v>3993</v>
      </c>
      <c r="G137" s="233" t="s">
        <v>398</v>
      </c>
      <c r="H137" s="234">
        <v>220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379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379</v>
      </c>
      <c r="BM137" s="241" t="s">
        <v>4539</v>
      </c>
    </row>
    <row r="138" s="2" customFormat="1" ht="24.15" customHeight="1">
      <c r="A138" s="39"/>
      <c r="B138" s="40"/>
      <c r="C138" s="287" t="s">
        <v>106</v>
      </c>
      <c r="D138" s="287" t="s">
        <v>385</v>
      </c>
      <c r="E138" s="288" t="s">
        <v>4540</v>
      </c>
      <c r="F138" s="289" t="s">
        <v>4541</v>
      </c>
      <c r="G138" s="290" t="s">
        <v>398</v>
      </c>
      <c r="H138" s="291">
        <v>220</v>
      </c>
      <c r="I138" s="292"/>
      <c r="J138" s="293">
        <f>ROUND(I138*H138,2)</f>
        <v>0</v>
      </c>
      <c r="K138" s="289" t="s">
        <v>280</v>
      </c>
      <c r="L138" s="294"/>
      <c r="M138" s="295" t="s">
        <v>1</v>
      </c>
      <c r="N138" s="296" t="s">
        <v>41</v>
      </c>
      <c r="O138" s="92"/>
      <c r="P138" s="239">
        <f>O138*H138</f>
        <v>0</v>
      </c>
      <c r="Q138" s="239">
        <v>0.00019000000000000001</v>
      </c>
      <c r="R138" s="239">
        <f>Q138*H138</f>
        <v>0.041800000000000004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510</v>
      </c>
      <c r="AT138" s="241" t="s">
        <v>385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379</v>
      </c>
      <c r="BM138" s="241" t="s">
        <v>4542</v>
      </c>
    </row>
    <row r="139" s="2" customFormat="1" ht="24.15" customHeight="1">
      <c r="A139" s="39"/>
      <c r="B139" s="40"/>
      <c r="C139" s="230" t="s">
        <v>281</v>
      </c>
      <c r="D139" s="230" t="s">
        <v>276</v>
      </c>
      <c r="E139" s="231" t="s">
        <v>4543</v>
      </c>
      <c r="F139" s="232" t="s">
        <v>4544</v>
      </c>
      <c r="G139" s="233" t="s">
        <v>398</v>
      </c>
      <c r="H139" s="234">
        <v>80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379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379</v>
      </c>
      <c r="BM139" s="241" t="s">
        <v>4545</v>
      </c>
    </row>
    <row r="140" s="2" customFormat="1" ht="24.15" customHeight="1">
      <c r="A140" s="39"/>
      <c r="B140" s="40"/>
      <c r="C140" s="287" t="s">
        <v>316</v>
      </c>
      <c r="D140" s="287" t="s">
        <v>385</v>
      </c>
      <c r="E140" s="288" t="s">
        <v>4546</v>
      </c>
      <c r="F140" s="289" t="s">
        <v>4547</v>
      </c>
      <c r="G140" s="290" t="s">
        <v>398</v>
      </c>
      <c r="H140" s="291">
        <v>36</v>
      </c>
      <c r="I140" s="292"/>
      <c r="J140" s="293">
        <f>ROUND(I140*H140,2)</f>
        <v>0</v>
      </c>
      <c r="K140" s="289" t="s">
        <v>280</v>
      </c>
      <c r="L140" s="294"/>
      <c r="M140" s="295" t="s">
        <v>1</v>
      </c>
      <c r="N140" s="296" t="s">
        <v>41</v>
      </c>
      <c r="O140" s="92"/>
      <c r="P140" s="239">
        <f>O140*H140</f>
        <v>0</v>
      </c>
      <c r="Q140" s="239">
        <v>0.00027</v>
      </c>
      <c r="R140" s="239">
        <f>Q140*H140</f>
        <v>0.0097199999999999995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510</v>
      </c>
      <c r="AT140" s="241" t="s">
        <v>385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379</v>
      </c>
      <c r="BM140" s="241" t="s">
        <v>4548</v>
      </c>
    </row>
    <row r="141" s="2" customFormat="1" ht="24.15" customHeight="1">
      <c r="A141" s="39"/>
      <c r="B141" s="40"/>
      <c r="C141" s="287" t="s">
        <v>321</v>
      </c>
      <c r="D141" s="287" t="s">
        <v>385</v>
      </c>
      <c r="E141" s="288" t="s">
        <v>4549</v>
      </c>
      <c r="F141" s="289" t="s">
        <v>4550</v>
      </c>
      <c r="G141" s="290" t="s">
        <v>398</v>
      </c>
      <c r="H141" s="291">
        <v>44</v>
      </c>
      <c r="I141" s="292"/>
      <c r="J141" s="293">
        <f>ROUND(I141*H141,2)</f>
        <v>0</v>
      </c>
      <c r="K141" s="289" t="s">
        <v>280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0.00035</v>
      </c>
      <c r="R141" s="239">
        <f>Q141*H141</f>
        <v>0.015400000000000001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510</v>
      </c>
      <c r="AT141" s="241" t="s">
        <v>385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379</v>
      </c>
      <c r="BM141" s="241" t="s">
        <v>4551</v>
      </c>
    </row>
    <row r="142" s="2" customFormat="1" ht="24.15" customHeight="1">
      <c r="A142" s="39"/>
      <c r="B142" s="40"/>
      <c r="C142" s="230" t="s">
        <v>327</v>
      </c>
      <c r="D142" s="230" t="s">
        <v>276</v>
      </c>
      <c r="E142" s="231" t="s">
        <v>4552</v>
      </c>
      <c r="F142" s="232" t="s">
        <v>4553</v>
      </c>
      <c r="G142" s="233" t="s">
        <v>398</v>
      </c>
      <c r="H142" s="234">
        <v>45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379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379</v>
      </c>
      <c r="BM142" s="241" t="s">
        <v>4554</v>
      </c>
    </row>
    <row r="143" s="2" customFormat="1" ht="24.15" customHeight="1">
      <c r="A143" s="39"/>
      <c r="B143" s="40"/>
      <c r="C143" s="287" t="s">
        <v>333</v>
      </c>
      <c r="D143" s="287" t="s">
        <v>385</v>
      </c>
      <c r="E143" s="288" t="s">
        <v>4068</v>
      </c>
      <c r="F143" s="289" t="s">
        <v>4069</v>
      </c>
      <c r="G143" s="290" t="s">
        <v>398</v>
      </c>
      <c r="H143" s="291">
        <v>45</v>
      </c>
      <c r="I143" s="292"/>
      <c r="J143" s="293">
        <f>ROUND(I143*H143,2)</f>
        <v>0</v>
      </c>
      <c r="K143" s="289" t="s">
        <v>280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0.00012</v>
      </c>
      <c r="R143" s="239">
        <f>Q143*H143</f>
        <v>0.0054000000000000003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510</v>
      </c>
      <c r="AT143" s="241" t="s">
        <v>385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379</v>
      </c>
      <c r="BM143" s="241" t="s">
        <v>4555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4556</v>
      </c>
      <c r="G144" s="244"/>
      <c r="H144" s="248">
        <v>45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274</v>
      </c>
    </row>
    <row r="145" s="2" customFormat="1" ht="24.15" customHeight="1">
      <c r="A145" s="39"/>
      <c r="B145" s="40"/>
      <c r="C145" s="230" t="s">
        <v>338</v>
      </c>
      <c r="D145" s="230" t="s">
        <v>276</v>
      </c>
      <c r="E145" s="231" t="s">
        <v>4552</v>
      </c>
      <c r="F145" s="232" t="s">
        <v>4553</v>
      </c>
      <c r="G145" s="233" t="s">
        <v>398</v>
      </c>
      <c r="H145" s="234">
        <v>72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379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379</v>
      </c>
      <c r="BM145" s="241" t="s">
        <v>4557</v>
      </c>
    </row>
    <row r="146" s="2" customFormat="1" ht="24.15" customHeight="1">
      <c r="A146" s="39"/>
      <c r="B146" s="40"/>
      <c r="C146" s="287" t="s">
        <v>344</v>
      </c>
      <c r="D146" s="287" t="s">
        <v>385</v>
      </c>
      <c r="E146" s="288" t="s">
        <v>4074</v>
      </c>
      <c r="F146" s="289" t="s">
        <v>4075</v>
      </c>
      <c r="G146" s="290" t="s">
        <v>398</v>
      </c>
      <c r="H146" s="291">
        <v>72</v>
      </c>
      <c r="I146" s="292"/>
      <c r="J146" s="293">
        <f>ROUND(I146*H146,2)</f>
        <v>0</v>
      </c>
      <c r="K146" s="289" t="s">
        <v>280</v>
      </c>
      <c r="L146" s="294"/>
      <c r="M146" s="295" t="s">
        <v>1</v>
      </c>
      <c r="N146" s="296" t="s">
        <v>41</v>
      </c>
      <c r="O146" s="92"/>
      <c r="P146" s="239">
        <f>O146*H146</f>
        <v>0</v>
      </c>
      <c r="Q146" s="239">
        <v>0.00017000000000000001</v>
      </c>
      <c r="R146" s="239">
        <f>Q146*H146</f>
        <v>0.012240000000000001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510</v>
      </c>
      <c r="AT146" s="241" t="s">
        <v>385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379</v>
      </c>
      <c r="BM146" s="241" t="s">
        <v>4558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4559</v>
      </c>
      <c r="G147" s="244"/>
      <c r="H147" s="248">
        <v>72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274</v>
      </c>
    </row>
    <row r="148" s="2" customFormat="1" ht="24.15" customHeight="1">
      <c r="A148" s="39"/>
      <c r="B148" s="40"/>
      <c r="C148" s="230" t="s">
        <v>348</v>
      </c>
      <c r="D148" s="230" t="s">
        <v>276</v>
      </c>
      <c r="E148" s="231" t="s">
        <v>4560</v>
      </c>
      <c r="F148" s="232" t="s">
        <v>4561</v>
      </c>
      <c r="G148" s="233" t="s">
        <v>398</v>
      </c>
      <c r="H148" s="234">
        <v>53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379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379</v>
      </c>
      <c r="BM148" s="241" t="s">
        <v>4562</v>
      </c>
    </row>
    <row r="149" s="2" customFormat="1" ht="24.15" customHeight="1">
      <c r="A149" s="39"/>
      <c r="B149" s="40"/>
      <c r="C149" s="287" t="s">
        <v>361</v>
      </c>
      <c r="D149" s="287" t="s">
        <v>385</v>
      </c>
      <c r="E149" s="288" t="s">
        <v>4563</v>
      </c>
      <c r="F149" s="289" t="s">
        <v>4564</v>
      </c>
      <c r="G149" s="290" t="s">
        <v>398</v>
      </c>
      <c r="H149" s="291">
        <v>53</v>
      </c>
      <c r="I149" s="292"/>
      <c r="J149" s="293">
        <f>ROUND(I149*H149,2)</f>
        <v>0</v>
      </c>
      <c r="K149" s="289" t="s">
        <v>280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0.00191</v>
      </c>
      <c r="R149" s="239">
        <f>Q149*H149</f>
        <v>0.10123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510</v>
      </c>
      <c r="AT149" s="241" t="s">
        <v>385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379</v>
      </c>
      <c r="BM149" s="241" t="s">
        <v>4565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4566</v>
      </c>
      <c r="G150" s="244"/>
      <c r="H150" s="248">
        <v>53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83</v>
      </c>
      <c r="AY150" s="254" t="s">
        <v>274</v>
      </c>
    </row>
    <row r="151" s="2" customFormat="1" ht="24.15" customHeight="1">
      <c r="A151" s="39"/>
      <c r="B151" s="40"/>
      <c r="C151" s="230" t="s">
        <v>365</v>
      </c>
      <c r="D151" s="230" t="s">
        <v>276</v>
      </c>
      <c r="E151" s="231" t="s">
        <v>4567</v>
      </c>
      <c r="F151" s="232" t="s">
        <v>4568</v>
      </c>
      <c r="G151" s="233" t="s">
        <v>398</v>
      </c>
      <c r="H151" s="234">
        <v>183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379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379</v>
      </c>
      <c r="BM151" s="241" t="s">
        <v>4569</v>
      </c>
    </row>
    <row r="152" s="2" customFormat="1" ht="24.15" customHeight="1">
      <c r="A152" s="39"/>
      <c r="B152" s="40"/>
      <c r="C152" s="287" t="s">
        <v>369</v>
      </c>
      <c r="D152" s="287" t="s">
        <v>385</v>
      </c>
      <c r="E152" s="288" t="s">
        <v>4570</v>
      </c>
      <c r="F152" s="289" t="s">
        <v>4571</v>
      </c>
      <c r="G152" s="290" t="s">
        <v>398</v>
      </c>
      <c r="H152" s="291">
        <v>183</v>
      </c>
      <c r="I152" s="292"/>
      <c r="J152" s="293">
        <f>ROUND(I152*H152,2)</f>
        <v>0</v>
      </c>
      <c r="K152" s="289" t="s">
        <v>280</v>
      </c>
      <c r="L152" s="294"/>
      <c r="M152" s="295" t="s">
        <v>1</v>
      </c>
      <c r="N152" s="296" t="s">
        <v>41</v>
      </c>
      <c r="O152" s="92"/>
      <c r="P152" s="239">
        <f>O152*H152</f>
        <v>0</v>
      </c>
      <c r="Q152" s="239">
        <v>0.00025000000000000001</v>
      </c>
      <c r="R152" s="239">
        <f>Q152*H152</f>
        <v>0.045749999999999999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510</v>
      </c>
      <c r="AT152" s="241" t="s">
        <v>385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379</v>
      </c>
      <c r="BM152" s="241" t="s">
        <v>4572</v>
      </c>
    </row>
    <row r="153" s="13" customFormat="1">
      <c r="A153" s="13"/>
      <c r="B153" s="243"/>
      <c r="C153" s="244"/>
      <c r="D153" s="245" t="s">
        <v>283</v>
      </c>
      <c r="E153" s="246" t="s">
        <v>1</v>
      </c>
      <c r="F153" s="247" t="s">
        <v>4573</v>
      </c>
      <c r="G153" s="244"/>
      <c r="H153" s="248">
        <v>183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283</v>
      </c>
      <c r="AU153" s="254" t="s">
        <v>85</v>
      </c>
      <c r="AV153" s="13" t="s">
        <v>85</v>
      </c>
      <c r="AW153" s="13" t="s">
        <v>32</v>
      </c>
      <c r="AX153" s="13" t="s">
        <v>83</v>
      </c>
      <c r="AY153" s="254" t="s">
        <v>274</v>
      </c>
    </row>
    <row r="154" s="2" customFormat="1" ht="16.5" customHeight="1">
      <c r="A154" s="39"/>
      <c r="B154" s="40"/>
      <c r="C154" s="287" t="s">
        <v>8</v>
      </c>
      <c r="D154" s="287" t="s">
        <v>385</v>
      </c>
      <c r="E154" s="288" t="s">
        <v>4574</v>
      </c>
      <c r="F154" s="289" t="s">
        <v>4575</v>
      </c>
      <c r="G154" s="290" t="s">
        <v>398</v>
      </c>
      <c r="H154" s="291">
        <v>12</v>
      </c>
      <c r="I154" s="292"/>
      <c r="J154" s="293">
        <f>ROUND(I154*H154,2)</f>
        <v>0</v>
      </c>
      <c r="K154" s="289" t="s">
        <v>280</v>
      </c>
      <c r="L154" s="294"/>
      <c r="M154" s="295" t="s">
        <v>1</v>
      </c>
      <c r="N154" s="296" t="s">
        <v>41</v>
      </c>
      <c r="O154" s="92"/>
      <c r="P154" s="239">
        <f>O154*H154</f>
        <v>0</v>
      </c>
      <c r="Q154" s="239">
        <v>1.0000000000000001E-05</v>
      </c>
      <c r="R154" s="239">
        <f>Q154*H154</f>
        <v>0.00012000000000000002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510</v>
      </c>
      <c r="AT154" s="241" t="s">
        <v>385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379</v>
      </c>
      <c r="BM154" s="241" t="s">
        <v>4576</v>
      </c>
    </row>
    <row r="155" s="13" customFormat="1">
      <c r="A155" s="13"/>
      <c r="B155" s="243"/>
      <c r="C155" s="244"/>
      <c r="D155" s="245" t="s">
        <v>283</v>
      </c>
      <c r="E155" s="246" t="s">
        <v>1</v>
      </c>
      <c r="F155" s="247" t="s">
        <v>4577</v>
      </c>
      <c r="G155" s="244"/>
      <c r="H155" s="248">
        <v>12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283</v>
      </c>
      <c r="AU155" s="254" t="s">
        <v>85</v>
      </c>
      <c r="AV155" s="13" t="s">
        <v>85</v>
      </c>
      <c r="AW155" s="13" t="s">
        <v>32</v>
      </c>
      <c r="AX155" s="13" t="s">
        <v>83</v>
      </c>
      <c r="AY155" s="254" t="s">
        <v>274</v>
      </c>
    </row>
    <row r="156" s="2" customFormat="1" ht="24.15" customHeight="1">
      <c r="A156" s="39"/>
      <c r="B156" s="40"/>
      <c r="C156" s="230" t="s">
        <v>379</v>
      </c>
      <c r="D156" s="230" t="s">
        <v>276</v>
      </c>
      <c r="E156" s="231" t="s">
        <v>4578</v>
      </c>
      <c r="F156" s="232" t="s">
        <v>4579</v>
      </c>
      <c r="G156" s="233" t="s">
        <v>398</v>
      </c>
      <c r="H156" s="234">
        <v>122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379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379</v>
      </c>
      <c r="BM156" s="241" t="s">
        <v>4580</v>
      </c>
    </row>
    <row r="157" s="2" customFormat="1" ht="44.25" customHeight="1">
      <c r="A157" s="39"/>
      <c r="B157" s="40"/>
      <c r="C157" s="287" t="s">
        <v>384</v>
      </c>
      <c r="D157" s="287" t="s">
        <v>385</v>
      </c>
      <c r="E157" s="288" t="s">
        <v>4525</v>
      </c>
      <c r="F157" s="289" t="s">
        <v>4526</v>
      </c>
      <c r="G157" s="290" t="s">
        <v>398</v>
      </c>
      <c r="H157" s="291">
        <v>122</v>
      </c>
      <c r="I157" s="292"/>
      <c r="J157" s="293">
        <f>ROUND(I157*H157,2)</f>
        <v>0</v>
      </c>
      <c r="K157" s="289" t="s">
        <v>280</v>
      </c>
      <c r="L157" s="294"/>
      <c r="M157" s="295" t="s">
        <v>1</v>
      </c>
      <c r="N157" s="296" t="s">
        <v>41</v>
      </c>
      <c r="O157" s="92"/>
      <c r="P157" s="239">
        <f>O157*H157</f>
        <v>0</v>
      </c>
      <c r="Q157" s="239">
        <v>0.00020000000000000001</v>
      </c>
      <c r="R157" s="239">
        <f>Q157*H157</f>
        <v>0.024400000000000002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510</v>
      </c>
      <c r="AT157" s="241" t="s">
        <v>385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379</v>
      </c>
      <c r="BM157" s="241" t="s">
        <v>4581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4582</v>
      </c>
      <c r="G158" s="244"/>
      <c r="H158" s="248">
        <v>122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83</v>
      </c>
      <c r="AY158" s="254" t="s">
        <v>274</v>
      </c>
    </row>
    <row r="159" s="2" customFormat="1" ht="24.15" customHeight="1">
      <c r="A159" s="39"/>
      <c r="B159" s="40"/>
      <c r="C159" s="230" t="s">
        <v>390</v>
      </c>
      <c r="D159" s="230" t="s">
        <v>276</v>
      </c>
      <c r="E159" s="231" t="s">
        <v>4119</v>
      </c>
      <c r="F159" s="232" t="s">
        <v>4120</v>
      </c>
      <c r="G159" s="233" t="s">
        <v>604</v>
      </c>
      <c r="H159" s="234">
        <v>57</v>
      </c>
      <c r="I159" s="235"/>
      <c r="J159" s="236">
        <f>ROUND(I159*H159,2)</f>
        <v>0</v>
      </c>
      <c r="K159" s="232" t="s">
        <v>280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379</v>
      </c>
      <c r="AT159" s="241" t="s">
        <v>276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379</v>
      </c>
      <c r="BM159" s="241" t="s">
        <v>4583</v>
      </c>
    </row>
    <row r="160" s="2" customFormat="1" ht="24.15" customHeight="1">
      <c r="A160" s="39"/>
      <c r="B160" s="40"/>
      <c r="C160" s="230" t="s">
        <v>395</v>
      </c>
      <c r="D160" s="230" t="s">
        <v>276</v>
      </c>
      <c r="E160" s="231" t="s">
        <v>4584</v>
      </c>
      <c r="F160" s="232" t="s">
        <v>4585</v>
      </c>
      <c r="G160" s="233" t="s">
        <v>604</v>
      </c>
      <c r="H160" s="234">
        <v>16</v>
      </c>
      <c r="I160" s="235"/>
      <c r="J160" s="236">
        <f>ROUND(I160*H160,2)</f>
        <v>0</v>
      </c>
      <c r="K160" s="232" t="s">
        <v>280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379</v>
      </c>
      <c r="AT160" s="241" t="s">
        <v>276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379</v>
      </c>
      <c r="BM160" s="241" t="s">
        <v>4586</v>
      </c>
    </row>
    <row r="161" s="2" customFormat="1" ht="24.15" customHeight="1">
      <c r="A161" s="39"/>
      <c r="B161" s="40"/>
      <c r="C161" s="230" t="s">
        <v>401</v>
      </c>
      <c r="D161" s="230" t="s">
        <v>276</v>
      </c>
      <c r="E161" s="231" t="s">
        <v>4140</v>
      </c>
      <c r="F161" s="232" t="s">
        <v>4141</v>
      </c>
      <c r="G161" s="233" t="s">
        <v>604</v>
      </c>
      <c r="H161" s="234">
        <v>1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379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379</v>
      </c>
      <c r="BM161" s="241" t="s">
        <v>4587</v>
      </c>
    </row>
    <row r="162" s="2" customFormat="1" ht="62.7" customHeight="1">
      <c r="A162" s="39"/>
      <c r="B162" s="40"/>
      <c r="C162" s="287" t="s">
        <v>7</v>
      </c>
      <c r="D162" s="287" t="s">
        <v>385</v>
      </c>
      <c r="E162" s="288" t="s">
        <v>4588</v>
      </c>
      <c r="F162" s="289" t="s">
        <v>4589</v>
      </c>
      <c r="G162" s="290" t="s">
        <v>604</v>
      </c>
      <c r="H162" s="291">
        <v>1</v>
      </c>
      <c r="I162" s="292"/>
      <c r="J162" s="293">
        <f>ROUND(I162*H162,2)</f>
        <v>0</v>
      </c>
      <c r="K162" s="289" t="s">
        <v>280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0.039</v>
      </c>
      <c r="R162" s="239">
        <f>Q162*H162</f>
        <v>0.039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510</v>
      </c>
      <c r="AT162" s="241" t="s">
        <v>385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379</v>
      </c>
      <c r="BM162" s="241" t="s">
        <v>4590</v>
      </c>
    </row>
    <row r="163" s="2" customFormat="1" ht="24.15" customHeight="1">
      <c r="A163" s="39"/>
      <c r="B163" s="40"/>
      <c r="C163" s="287" t="s">
        <v>419</v>
      </c>
      <c r="D163" s="287" t="s">
        <v>385</v>
      </c>
      <c r="E163" s="288" t="s">
        <v>4591</v>
      </c>
      <c r="F163" s="289" t="s">
        <v>4592</v>
      </c>
      <c r="G163" s="290" t="s">
        <v>604</v>
      </c>
      <c r="H163" s="291">
        <v>3</v>
      </c>
      <c r="I163" s="292"/>
      <c r="J163" s="293">
        <f>ROUND(I163*H163,2)</f>
        <v>0</v>
      </c>
      <c r="K163" s="289" t="s">
        <v>280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0.00029999999999999997</v>
      </c>
      <c r="R163" s="239">
        <f>Q163*H163</f>
        <v>0.00089999999999999998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510</v>
      </c>
      <c r="AT163" s="241" t="s">
        <v>385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379</v>
      </c>
      <c r="BM163" s="241" t="s">
        <v>4593</v>
      </c>
    </row>
    <row r="164" s="2" customFormat="1" ht="24.15" customHeight="1">
      <c r="A164" s="39"/>
      <c r="B164" s="40"/>
      <c r="C164" s="230" t="s">
        <v>427</v>
      </c>
      <c r="D164" s="230" t="s">
        <v>276</v>
      </c>
      <c r="E164" s="231" t="s">
        <v>4594</v>
      </c>
      <c r="F164" s="232" t="s">
        <v>4595</v>
      </c>
      <c r="G164" s="233" t="s">
        <v>604</v>
      </c>
      <c r="H164" s="234">
        <v>1</v>
      </c>
      <c r="I164" s="235"/>
      <c r="J164" s="236">
        <f>ROUND(I164*H164,2)</f>
        <v>0</v>
      </c>
      <c r="K164" s="232" t="s">
        <v>280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379</v>
      </c>
      <c r="AT164" s="241" t="s">
        <v>276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379</v>
      </c>
      <c r="BM164" s="241" t="s">
        <v>4596</v>
      </c>
    </row>
    <row r="165" s="2" customFormat="1" ht="24.15" customHeight="1">
      <c r="A165" s="39"/>
      <c r="B165" s="40"/>
      <c r="C165" s="287" t="s">
        <v>435</v>
      </c>
      <c r="D165" s="287" t="s">
        <v>385</v>
      </c>
      <c r="E165" s="288" t="s">
        <v>4597</v>
      </c>
      <c r="F165" s="289" t="s">
        <v>4598</v>
      </c>
      <c r="G165" s="290" t="s">
        <v>604</v>
      </c>
      <c r="H165" s="291">
        <v>1</v>
      </c>
      <c r="I165" s="292"/>
      <c r="J165" s="293">
        <f>ROUND(I165*H165,2)</f>
        <v>0</v>
      </c>
      <c r="K165" s="289" t="s">
        <v>280</v>
      </c>
      <c r="L165" s="294"/>
      <c r="M165" s="295" t="s">
        <v>1</v>
      </c>
      <c r="N165" s="296" t="s">
        <v>41</v>
      </c>
      <c r="O165" s="92"/>
      <c r="P165" s="239">
        <f>O165*H165</f>
        <v>0</v>
      </c>
      <c r="Q165" s="239">
        <v>0.0010499999999999999</v>
      </c>
      <c r="R165" s="239">
        <f>Q165*H165</f>
        <v>0.0010499999999999999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510</v>
      </c>
      <c r="AT165" s="241" t="s">
        <v>385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379</v>
      </c>
      <c r="BM165" s="241" t="s">
        <v>4599</v>
      </c>
    </row>
    <row r="166" s="2" customFormat="1" ht="24.15" customHeight="1">
      <c r="A166" s="39"/>
      <c r="B166" s="40"/>
      <c r="C166" s="230" t="s">
        <v>439</v>
      </c>
      <c r="D166" s="230" t="s">
        <v>276</v>
      </c>
      <c r="E166" s="231" t="s">
        <v>4414</v>
      </c>
      <c r="F166" s="232" t="s">
        <v>4415</v>
      </c>
      <c r="G166" s="233" t="s">
        <v>398</v>
      </c>
      <c r="H166" s="234">
        <v>102</v>
      </c>
      <c r="I166" s="235"/>
      <c r="J166" s="236">
        <f>ROUND(I166*H166,2)</f>
        <v>0</v>
      </c>
      <c r="K166" s="232" t="s">
        <v>280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379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379</v>
      </c>
      <c r="BM166" s="241" t="s">
        <v>4600</v>
      </c>
    </row>
    <row r="167" s="2" customFormat="1" ht="16.5" customHeight="1">
      <c r="A167" s="39"/>
      <c r="B167" s="40"/>
      <c r="C167" s="287" t="s">
        <v>463</v>
      </c>
      <c r="D167" s="287" t="s">
        <v>385</v>
      </c>
      <c r="E167" s="288" t="s">
        <v>4417</v>
      </c>
      <c r="F167" s="289" t="s">
        <v>4418</v>
      </c>
      <c r="G167" s="290" t="s">
        <v>1611</v>
      </c>
      <c r="H167" s="291">
        <v>63.981999999999999</v>
      </c>
      <c r="I167" s="292"/>
      <c r="J167" s="293">
        <f>ROUND(I167*H167,2)</f>
        <v>0</v>
      </c>
      <c r="K167" s="289" t="s">
        <v>280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0.001</v>
      </c>
      <c r="R167" s="239">
        <f>Q167*H167</f>
        <v>0.063981999999999997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510</v>
      </c>
      <c r="AT167" s="241" t="s">
        <v>385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379</v>
      </c>
      <c r="BM167" s="241" t="s">
        <v>4601</v>
      </c>
    </row>
    <row r="168" s="2" customFormat="1" ht="16.5" customHeight="1">
      <c r="A168" s="39"/>
      <c r="B168" s="40"/>
      <c r="C168" s="230" t="s">
        <v>468</v>
      </c>
      <c r="D168" s="230" t="s">
        <v>276</v>
      </c>
      <c r="E168" s="231" t="s">
        <v>4426</v>
      </c>
      <c r="F168" s="232" t="s">
        <v>4427</v>
      </c>
      <c r="G168" s="233" t="s">
        <v>604</v>
      </c>
      <c r="H168" s="234">
        <v>15</v>
      </c>
      <c r="I168" s="235"/>
      <c r="J168" s="236">
        <f>ROUND(I168*H168,2)</f>
        <v>0</v>
      </c>
      <c r="K168" s="232" t="s">
        <v>280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379</v>
      </c>
      <c r="AT168" s="241" t="s">
        <v>276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379</v>
      </c>
      <c r="BM168" s="241" t="s">
        <v>4602</v>
      </c>
    </row>
    <row r="169" s="2" customFormat="1" ht="16.5" customHeight="1">
      <c r="A169" s="39"/>
      <c r="B169" s="40"/>
      <c r="C169" s="287" t="s">
        <v>477</v>
      </c>
      <c r="D169" s="287" t="s">
        <v>385</v>
      </c>
      <c r="E169" s="288" t="s">
        <v>4429</v>
      </c>
      <c r="F169" s="289" t="s">
        <v>4430</v>
      </c>
      <c r="G169" s="290" t="s">
        <v>604</v>
      </c>
      <c r="H169" s="291">
        <v>15</v>
      </c>
      <c r="I169" s="292"/>
      <c r="J169" s="293">
        <f>ROUND(I169*H169,2)</f>
        <v>0</v>
      </c>
      <c r="K169" s="289" t="s">
        <v>280</v>
      </c>
      <c r="L169" s="294"/>
      <c r="M169" s="295" t="s">
        <v>1</v>
      </c>
      <c r="N169" s="296" t="s">
        <v>41</v>
      </c>
      <c r="O169" s="92"/>
      <c r="P169" s="239">
        <f>O169*H169</f>
        <v>0</v>
      </c>
      <c r="Q169" s="239">
        <v>0.00013999999999999999</v>
      </c>
      <c r="R169" s="239">
        <f>Q169*H169</f>
        <v>0.0020999999999999999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510</v>
      </c>
      <c r="AT169" s="241" t="s">
        <v>385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379</v>
      </c>
      <c r="BM169" s="241" t="s">
        <v>4603</v>
      </c>
    </row>
    <row r="170" s="2" customFormat="1" ht="24.15" customHeight="1">
      <c r="A170" s="39"/>
      <c r="B170" s="40"/>
      <c r="C170" s="230" t="s">
        <v>481</v>
      </c>
      <c r="D170" s="230" t="s">
        <v>276</v>
      </c>
      <c r="E170" s="231" t="s">
        <v>4474</v>
      </c>
      <c r="F170" s="232" t="s">
        <v>4475</v>
      </c>
      <c r="G170" s="233" t="s">
        <v>604</v>
      </c>
      <c r="H170" s="234">
        <v>1</v>
      </c>
      <c r="I170" s="235"/>
      <c r="J170" s="236">
        <f>ROUND(I170*H170,2)</f>
        <v>0</v>
      </c>
      <c r="K170" s="232" t="s">
        <v>280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379</v>
      </c>
      <c r="AT170" s="241" t="s">
        <v>276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379</v>
      </c>
      <c r="BM170" s="241" t="s">
        <v>4604</v>
      </c>
    </row>
    <row r="171" s="12" customFormat="1" ht="25.92" customHeight="1">
      <c r="A171" s="12"/>
      <c r="B171" s="214"/>
      <c r="C171" s="215"/>
      <c r="D171" s="216" t="s">
        <v>75</v>
      </c>
      <c r="E171" s="217" t="s">
        <v>385</v>
      </c>
      <c r="F171" s="217" t="s">
        <v>2897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P172+P179</f>
        <v>0</v>
      </c>
      <c r="Q171" s="222"/>
      <c r="R171" s="223">
        <f>R172+R179</f>
        <v>25.396750000000001</v>
      </c>
      <c r="S171" s="222"/>
      <c r="T171" s="224">
        <f>T172+T179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106</v>
      </c>
      <c r="AT171" s="226" t="s">
        <v>75</v>
      </c>
      <c r="AU171" s="226" t="s">
        <v>76</v>
      </c>
      <c r="AY171" s="225" t="s">
        <v>274</v>
      </c>
      <c r="BK171" s="227">
        <f>BK172+BK179</f>
        <v>0</v>
      </c>
    </row>
    <row r="172" s="12" customFormat="1" ht="22.8" customHeight="1">
      <c r="A172" s="12"/>
      <c r="B172" s="214"/>
      <c r="C172" s="215"/>
      <c r="D172" s="216" t="s">
        <v>75</v>
      </c>
      <c r="E172" s="228" t="s">
        <v>4349</v>
      </c>
      <c r="F172" s="228" t="s">
        <v>4350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SUM(P173:P178)</f>
        <v>0</v>
      </c>
      <c r="Q172" s="222"/>
      <c r="R172" s="223">
        <f>SUM(R173:R178)</f>
        <v>0</v>
      </c>
      <c r="S172" s="222"/>
      <c r="T172" s="224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106</v>
      </c>
      <c r="AT172" s="226" t="s">
        <v>75</v>
      </c>
      <c r="AU172" s="226" t="s">
        <v>83</v>
      </c>
      <c r="AY172" s="225" t="s">
        <v>274</v>
      </c>
      <c r="BK172" s="227">
        <f>SUM(BK173:BK178)</f>
        <v>0</v>
      </c>
    </row>
    <row r="173" s="2" customFormat="1" ht="16.5" customHeight="1">
      <c r="A173" s="39"/>
      <c r="B173" s="40"/>
      <c r="C173" s="230" t="s">
        <v>487</v>
      </c>
      <c r="D173" s="230" t="s">
        <v>276</v>
      </c>
      <c r="E173" s="231" t="s">
        <v>4605</v>
      </c>
      <c r="F173" s="232" t="s">
        <v>4606</v>
      </c>
      <c r="G173" s="233" t="s">
        <v>604</v>
      </c>
      <c r="H173" s="234">
        <v>3</v>
      </c>
      <c r="I173" s="235"/>
      <c r="J173" s="236">
        <f>ROUND(I173*H173,2)</f>
        <v>0</v>
      </c>
      <c r="K173" s="232" t="s">
        <v>4353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777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777</v>
      </c>
      <c r="BM173" s="241" t="s">
        <v>4607</v>
      </c>
    </row>
    <row r="174" s="2" customFormat="1" ht="24.15" customHeight="1">
      <c r="A174" s="39"/>
      <c r="B174" s="40"/>
      <c r="C174" s="287" t="s">
        <v>494</v>
      </c>
      <c r="D174" s="287" t="s">
        <v>385</v>
      </c>
      <c r="E174" s="288" t="s">
        <v>4608</v>
      </c>
      <c r="F174" s="289" t="s">
        <v>4609</v>
      </c>
      <c r="G174" s="290" t="s">
        <v>604</v>
      </c>
      <c r="H174" s="291">
        <v>3</v>
      </c>
      <c r="I174" s="292"/>
      <c r="J174" s="293">
        <f>ROUND(I174*H174,2)</f>
        <v>0</v>
      </c>
      <c r="K174" s="289" t="s">
        <v>1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1279</v>
      </c>
      <c r="AT174" s="241" t="s">
        <v>385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1279</v>
      </c>
      <c r="BM174" s="241" t="s">
        <v>4610</v>
      </c>
    </row>
    <row r="175" s="2" customFormat="1" ht="16.5" customHeight="1">
      <c r="A175" s="39"/>
      <c r="B175" s="40"/>
      <c r="C175" s="230" t="s">
        <v>510</v>
      </c>
      <c r="D175" s="230" t="s">
        <v>276</v>
      </c>
      <c r="E175" s="231" t="s">
        <v>4611</v>
      </c>
      <c r="F175" s="232" t="s">
        <v>4612</v>
      </c>
      <c r="G175" s="233" t="s">
        <v>604</v>
      </c>
      <c r="H175" s="234">
        <v>3</v>
      </c>
      <c r="I175" s="235"/>
      <c r="J175" s="236">
        <f>ROUND(I175*H175,2)</f>
        <v>0</v>
      </c>
      <c r="K175" s="232" t="s">
        <v>4353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777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777</v>
      </c>
      <c r="BM175" s="241" t="s">
        <v>4613</v>
      </c>
    </row>
    <row r="176" s="2" customFormat="1" ht="33" customHeight="1">
      <c r="A176" s="39"/>
      <c r="B176" s="40"/>
      <c r="C176" s="287" t="s">
        <v>518</v>
      </c>
      <c r="D176" s="287" t="s">
        <v>385</v>
      </c>
      <c r="E176" s="288" t="s">
        <v>4614</v>
      </c>
      <c r="F176" s="289" t="s">
        <v>4615</v>
      </c>
      <c r="G176" s="290" t="s">
        <v>604</v>
      </c>
      <c r="H176" s="291">
        <v>3</v>
      </c>
      <c r="I176" s="292"/>
      <c r="J176" s="293">
        <f>ROUND(I176*H176,2)</f>
        <v>0</v>
      </c>
      <c r="K176" s="289" t="s">
        <v>1</v>
      </c>
      <c r="L176" s="294"/>
      <c r="M176" s="295" t="s">
        <v>1</v>
      </c>
      <c r="N176" s="296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1279</v>
      </c>
      <c r="AT176" s="241" t="s">
        <v>385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1279</v>
      </c>
      <c r="BM176" s="241" t="s">
        <v>4616</v>
      </c>
    </row>
    <row r="177" s="2" customFormat="1" ht="16.5" customHeight="1">
      <c r="A177" s="39"/>
      <c r="B177" s="40"/>
      <c r="C177" s="230" t="s">
        <v>546</v>
      </c>
      <c r="D177" s="230" t="s">
        <v>276</v>
      </c>
      <c r="E177" s="231" t="s">
        <v>4617</v>
      </c>
      <c r="F177" s="232" t="s">
        <v>4618</v>
      </c>
      <c r="G177" s="233" t="s">
        <v>604</v>
      </c>
      <c r="H177" s="234">
        <v>3</v>
      </c>
      <c r="I177" s="235"/>
      <c r="J177" s="236">
        <f>ROUND(I177*H177,2)</f>
        <v>0</v>
      </c>
      <c r="K177" s="232" t="s">
        <v>4353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777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777</v>
      </c>
      <c r="BM177" s="241" t="s">
        <v>4619</v>
      </c>
    </row>
    <row r="178" s="2" customFormat="1" ht="24.15" customHeight="1">
      <c r="A178" s="39"/>
      <c r="B178" s="40"/>
      <c r="C178" s="287" t="s">
        <v>556</v>
      </c>
      <c r="D178" s="287" t="s">
        <v>385</v>
      </c>
      <c r="E178" s="288" t="s">
        <v>4620</v>
      </c>
      <c r="F178" s="289" t="s">
        <v>4621</v>
      </c>
      <c r="G178" s="290" t="s">
        <v>604</v>
      </c>
      <c r="H178" s="291">
        <v>3</v>
      </c>
      <c r="I178" s="292"/>
      <c r="J178" s="293">
        <f>ROUND(I178*H178,2)</f>
        <v>0</v>
      </c>
      <c r="K178" s="289" t="s">
        <v>1</v>
      </c>
      <c r="L178" s="294"/>
      <c r="M178" s="295" t="s">
        <v>1</v>
      </c>
      <c r="N178" s="296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1279</v>
      </c>
      <c r="AT178" s="241" t="s">
        <v>385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1279</v>
      </c>
      <c r="BM178" s="241" t="s">
        <v>4622</v>
      </c>
    </row>
    <row r="179" s="12" customFormat="1" ht="22.8" customHeight="1">
      <c r="A179" s="12"/>
      <c r="B179" s="214"/>
      <c r="C179" s="215"/>
      <c r="D179" s="216" t="s">
        <v>75</v>
      </c>
      <c r="E179" s="228" t="s">
        <v>4358</v>
      </c>
      <c r="F179" s="228" t="s">
        <v>4359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SUM(P180:P189)</f>
        <v>0</v>
      </c>
      <c r="Q179" s="222"/>
      <c r="R179" s="223">
        <f>SUM(R180:R189)</f>
        <v>25.396750000000001</v>
      </c>
      <c r="S179" s="222"/>
      <c r="T179" s="224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106</v>
      </c>
      <c r="AT179" s="226" t="s">
        <v>75</v>
      </c>
      <c r="AU179" s="226" t="s">
        <v>83</v>
      </c>
      <c r="AY179" s="225" t="s">
        <v>274</v>
      </c>
      <c r="BK179" s="227">
        <f>SUM(BK180:BK189)</f>
        <v>0</v>
      </c>
    </row>
    <row r="180" s="2" customFormat="1" ht="24.15" customHeight="1">
      <c r="A180" s="39"/>
      <c r="B180" s="40"/>
      <c r="C180" s="230" t="s">
        <v>583</v>
      </c>
      <c r="D180" s="230" t="s">
        <v>276</v>
      </c>
      <c r="E180" s="231" t="s">
        <v>4623</v>
      </c>
      <c r="F180" s="232" t="s">
        <v>4624</v>
      </c>
      <c r="G180" s="233" t="s">
        <v>289</v>
      </c>
      <c r="H180" s="234">
        <v>2.2999999999999998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777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777</v>
      </c>
      <c r="BM180" s="241" t="s">
        <v>4625</v>
      </c>
    </row>
    <row r="181" s="2" customFormat="1" ht="24.15" customHeight="1">
      <c r="A181" s="39"/>
      <c r="B181" s="40"/>
      <c r="C181" s="230" t="s">
        <v>588</v>
      </c>
      <c r="D181" s="230" t="s">
        <v>276</v>
      </c>
      <c r="E181" s="231" t="s">
        <v>4626</v>
      </c>
      <c r="F181" s="232" t="s">
        <v>4627</v>
      </c>
      <c r="G181" s="233" t="s">
        <v>289</v>
      </c>
      <c r="H181" s="234">
        <v>0.40000000000000002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777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777</v>
      </c>
      <c r="BM181" s="241" t="s">
        <v>4628</v>
      </c>
    </row>
    <row r="182" s="2" customFormat="1" ht="33" customHeight="1">
      <c r="A182" s="39"/>
      <c r="B182" s="40"/>
      <c r="C182" s="230" t="s">
        <v>593</v>
      </c>
      <c r="D182" s="230" t="s">
        <v>276</v>
      </c>
      <c r="E182" s="231" t="s">
        <v>4629</v>
      </c>
      <c r="F182" s="232" t="s">
        <v>4630</v>
      </c>
      <c r="G182" s="233" t="s">
        <v>289</v>
      </c>
      <c r="H182" s="234">
        <v>17.5</v>
      </c>
      <c r="I182" s="235"/>
      <c r="J182" s="236">
        <f>ROUND(I182*H182,2)</f>
        <v>0</v>
      </c>
      <c r="K182" s="232" t="s">
        <v>280</v>
      </c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777</v>
      </c>
      <c r="AT182" s="241" t="s">
        <v>276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777</v>
      </c>
      <c r="BM182" s="241" t="s">
        <v>4631</v>
      </c>
    </row>
    <row r="183" s="2" customFormat="1" ht="24.15" customHeight="1">
      <c r="A183" s="39"/>
      <c r="B183" s="40"/>
      <c r="C183" s="230" t="s">
        <v>597</v>
      </c>
      <c r="D183" s="230" t="s">
        <v>276</v>
      </c>
      <c r="E183" s="231" t="s">
        <v>349</v>
      </c>
      <c r="F183" s="232" t="s">
        <v>350</v>
      </c>
      <c r="G183" s="233" t="s">
        <v>289</v>
      </c>
      <c r="H183" s="234">
        <v>1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777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777</v>
      </c>
      <c r="BM183" s="241" t="s">
        <v>4632</v>
      </c>
    </row>
    <row r="184" s="2" customFormat="1" ht="24.15" customHeight="1">
      <c r="A184" s="39"/>
      <c r="B184" s="40"/>
      <c r="C184" s="230" t="s">
        <v>601</v>
      </c>
      <c r="D184" s="230" t="s">
        <v>276</v>
      </c>
      <c r="E184" s="231" t="s">
        <v>4633</v>
      </c>
      <c r="F184" s="232" t="s">
        <v>4634</v>
      </c>
      <c r="G184" s="233" t="s">
        <v>398</v>
      </c>
      <c r="H184" s="234">
        <v>125</v>
      </c>
      <c r="I184" s="235"/>
      <c r="J184" s="236">
        <f>ROUND(I184*H184,2)</f>
        <v>0</v>
      </c>
      <c r="K184" s="232" t="s">
        <v>4353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0.20300000000000001</v>
      </c>
      <c r="R184" s="239">
        <f>Q184*H184</f>
        <v>25.375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3350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3350</v>
      </c>
      <c r="BM184" s="241" t="s">
        <v>4635</v>
      </c>
    </row>
    <row r="185" s="2" customFormat="1" ht="16.5" customHeight="1">
      <c r="A185" s="39"/>
      <c r="B185" s="40"/>
      <c r="C185" s="230" t="s">
        <v>607</v>
      </c>
      <c r="D185" s="230" t="s">
        <v>276</v>
      </c>
      <c r="E185" s="231" t="s">
        <v>4636</v>
      </c>
      <c r="F185" s="232" t="s">
        <v>4637</v>
      </c>
      <c r="G185" s="233" t="s">
        <v>398</v>
      </c>
      <c r="H185" s="234">
        <v>125</v>
      </c>
      <c r="I185" s="235"/>
      <c r="J185" s="236">
        <f>ROUND(I185*H185,2)</f>
        <v>0</v>
      </c>
      <c r="K185" s="232" t="s">
        <v>4353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9.0000000000000006E-05</v>
      </c>
      <c r="R185" s="239">
        <f>Q185*H185</f>
        <v>0.011250000000000001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777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777</v>
      </c>
      <c r="BM185" s="241" t="s">
        <v>4638</v>
      </c>
    </row>
    <row r="186" s="2" customFormat="1" ht="24.15" customHeight="1">
      <c r="A186" s="39"/>
      <c r="B186" s="40"/>
      <c r="C186" s="287" t="s">
        <v>612</v>
      </c>
      <c r="D186" s="287" t="s">
        <v>385</v>
      </c>
      <c r="E186" s="288" t="s">
        <v>4639</v>
      </c>
      <c r="F186" s="289" t="s">
        <v>4640</v>
      </c>
      <c r="G186" s="290" t="s">
        <v>398</v>
      </c>
      <c r="H186" s="291">
        <v>125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41</v>
      </c>
      <c r="O186" s="92"/>
      <c r="P186" s="239">
        <f>O186*H186</f>
        <v>0</v>
      </c>
      <c r="Q186" s="239">
        <v>2.0000000000000002E-05</v>
      </c>
      <c r="R186" s="239">
        <f>Q186*H186</f>
        <v>0.0025000000000000001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1279</v>
      </c>
      <c r="AT186" s="241" t="s">
        <v>385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1279</v>
      </c>
      <c r="BM186" s="241" t="s">
        <v>4641</v>
      </c>
    </row>
    <row r="187" s="2" customFormat="1" ht="16.5" customHeight="1">
      <c r="A187" s="39"/>
      <c r="B187" s="40"/>
      <c r="C187" s="287" t="s">
        <v>617</v>
      </c>
      <c r="D187" s="287" t="s">
        <v>385</v>
      </c>
      <c r="E187" s="288" t="s">
        <v>4642</v>
      </c>
      <c r="F187" s="289" t="s">
        <v>4643</v>
      </c>
      <c r="G187" s="290" t="s">
        <v>1611</v>
      </c>
      <c r="H187" s="291">
        <v>8</v>
      </c>
      <c r="I187" s="292"/>
      <c r="J187" s="293">
        <f>ROUND(I187*H187,2)</f>
        <v>0</v>
      </c>
      <c r="K187" s="289" t="s">
        <v>280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0.001</v>
      </c>
      <c r="R187" s="239">
        <f>Q187*H187</f>
        <v>0.0080000000000000002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1279</v>
      </c>
      <c r="AT187" s="241" t="s">
        <v>385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1279</v>
      </c>
      <c r="BM187" s="241" t="s">
        <v>4644</v>
      </c>
    </row>
    <row r="188" s="2" customFormat="1" ht="24.15" customHeight="1">
      <c r="A188" s="39"/>
      <c r="B188" s="40"/>
      <c r="C188" s="230" t="s">
        <v>622</v>
      </c>
      <c r="D188" s="230" t="s">
        <v>276</v>
      </c>
      <c r="E188" s="231" t="s">
        <v>349</v>
      </c>
      <c r="F188" s="232" t="s">
        <v>350</v>
      </c>
      <c r="G188" s="233" t="s">
        <v>289</v>
      </c>
      <c r="H188" s="234">
        <v>38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777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777</v>
      </c>
      <c r="BM188" s="241" t="s">
        <v>4645</v>
      </c>
    </row>
    <row r="189" s="2" customFormat="1" ht="24.15" customHeight="1">
      <c r="A189" s="39"/>
      <c r="B189" s="40"/>
      <c r="C189" s="230" t="s">
        <v>627</v>
      </c>
      <c r="D189" s="230" t="s">
        <v>276</v>
      </c>
      <c r="E189" s="231" t="s">
        <v>370</v>
      </c>
      <c r="F189" s="232" t="s">
        <v>371</v>
      </c>
      <c r="G189" s="233" t="s">
        <v>279</v>
      </c>
      <c r="H189" s="234">
        <v>125</v>
      </c>
      <c r="I189" s="235"/>
      <c r="J189" s="236">
        <f>ROUND(I189*H189,2)</f>
        <v>0</v>
      </c>
      <c r="K189" s="232" t="s">
        <v>280</v>
      </c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777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777</v>
      </c>
      <c r="BM189" s="241" t="s">
        <v>4646</v>
      </c>
    </row>
    <row r="190" s="12" customFormat="1" ht="25.92" customHeight="1">
      <c r="A190" s="12"/>
      <c r="B190" s="214"/>
      <c r="C190" s="215"/>
      <c r="D190" s="216" t="s">
        <v>75</v>
      </c>
      <c r="E190" s="217" t="s">
        <v>4375</v>
      </c>
      <c r="F190" s="217" t="s">
        <v>4376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36.006210000000003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281</v>
      </c>
      <c r="AT190" s="226" t="s">
        <v>75</v>
      </c>
      <c r="AU190" s="226" t="s">
        <v>76</v>
      </c>
      <c r="AY190" s="225" t="s">
        <v>274</v>
      </c>
      <c r="BK190" s="227">
        <f>BK191</f>
        <v>0</v>
      </c>
    </row>
    <row r="191" s="12" customFormat="1" ht="22.8" customHeight="1">
      <c r="A191" s="12"/>
      <c r="B191" s="214"/>
      <c r="C191" s="215"/>
      <c r="D191" s="216" t="s">
        <v>75</v>
      </c>
      <c r="E191" s="228" t="s">
        <v>4377</v>
      </c>
      <c r="F191" s="228" t="s">
        <v>4378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SUM(P192:P200)</f>
        <v>0</v>
      </c>
      <c r="Q191" s="222"/>
      <c r="R191" s="223">
        <f>SUM(R192:R200)</f>
        <v>36.006210000000003</v>
      </c>
      <c r="S191" s="222"/>
      <c r="T191" s="224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281</v>
      </c>
      <c r="AT191" s="226" t="s">
        <v>75</v>
      </c>
      <c r="AU191" s="226" t="s">
        <v>83</v>
      </c>
      <c r="AY191" s="225" t="s">
        <v>274</v>
      </c>
      <c r="BK191" s="227">
        <f>SUM(BK192:BK200)</f>
        <v>0</v>
      </c>
    </row>
    <row r="192" s="2" customFormat="1" ht="21.75" customHeight="1">
      <c r="A192" s="39"/>
      <c r="B192" s="40"/>
      <c r="C192" s="230" t="s">
        <v>632</v>
      </c>
      <c r="D192" s="230" t="s">
        <v>276</v>
      </c>
      <c r="E192" s="231" t="s">
        <v>4647</v>
      </c>
      <c r="F192" s="232" t="s">
        <v>4648</v>
      </c>
      <c r="G192" s="233" t="s">
        <v>2064</v>
      </c>
      <c r="H192" s="234">
        <v>3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3350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3350</v>
      </c>
      <c r="BM192" s="241" t="s">
        <v>4649</v>
      </c>
    </row>
    <row r="193" s="2" customFormat="1" ht="21.75" customHeight="1">
      <c r="A193" s="39"/>
      <c r="B193" s="40"/>
      <c r="C193" s="230" t="s">
        <v>638</v>
      </c>
      <c r="D193" s="230" t="s">
        <v>276</v>
      </c>
      <c r="E193" s="231" t="s">
        <v>4650</v>
      </c>
      <c r="F193" s="232" t="s">
        <v>4651</v>
      </c>
      <c r="G193" s="233" t="s">
        <v>2064</v>
      </c>
      <c r="H193" s="234">
        <v>4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3350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3350</v>
      </c>
      <c r="BM193" s="241" t="s">
        <v>4652</v>
      </c>
    </row>
    <row r="194" s="2" customFormat="1" ht="16.5" customHeight="1">
      <c r="A194" s="39"/>
      <c r="B194" s="40"/>
      <c r="C194" s="230" t="s">
        <v>643</v>
      </c>
      <c r="D194" s="230" t="s">
        <v>276</v>
      </c>
      <c r="E194" s="231" t="s">
        <v>4653</v>
      </c>
      <c r="F194" s="232" t="s">
        <v>4654</v>
      </c>
      <c r="G194" s="233" t="s">
        <v>604</v>
      </c>
      <c r="H194" s="234">
        <v>3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3350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3350</v>
      </c>
      <c r="BM194" s="241" t="s">
        <v>4655</v>
      </c>
    </row>
    <row r="195" s="2" customFormat="1" ht="24.15" customHeight="1">
      <c r="A195" s="39"/>
      <c r="B195" s="40"/>
      <c r="C195" s="287" t="s">
        <v>648</v>
      </c>
      <c r="D195" s="287" t="s">
        <v>385</v>
      </c>
      <c r="E195" s="288" t="s">
        <v>4656</v>
      </c>
      <c r="F195" s="289" t="s">
        <v>4657</v>
      </c>
      <c r="G195" s="290" t="s">
        <v>1611</v>
      </c>
      <c r="H195" s="291">
        <v>30</v>
      </c>
      <c r="I195" s="292"/>
      <c r="J195" s="293">
        <f>ROUND(I195*H195,2)</f>
        <v>0</v>
      </c>
      <c r="K195" s="289" t="s">
        <v>1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1.2</v>
      </c>
      <c r="R195" s="239">
        <f>Q195*H195</f>
        <v>36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3350</v>
      </c>
      <c r="AT195" s="241" t="s">
        <v>385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3350</v>
      </c>
      <c r="BM195" s="241" t="s">
        <v>4658</v>
      </c>
    </row>
    <row r="196" s="2" customFormat="1" ht="16.5" customHeight="1">
      <c r="A196" s="39"/>
      <c r="B196" s="40"/>
      <c r="C196" s="230" t="s">
        <v>654</v>
      </c>
      <c r="D196" s="230" t="s">
        <v>276</v>
      </c>
      <c r="E196" s="231" t="s">
        <v>4323</v>
      </c>
      <c r="F196" s="232" t="s">
        <v>4659</v>
      </c>
      <c r="G196" s="233" t="s">
        <v>604</v>
      </c>
      <c r="H196" s="234">
        <v>3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3350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3350</v>
      </c>
      <c r="BM196" s="241" t="s">
        <v>4660</v>
      </c>
    </row>
    <row r="197" s="2" customFormat="1" ht="24.15" customHeight="1">
      <c r="A197" s="39"/>
      <c r="B197" s="40"/>
      <c r="C197" s="287" t="s">
        <v>659</v>
      </c>
      <c r="D197" s="287" t="s">
        <v>385</v>
      </c>
      <c r="E197" s="288" t="s">
        <v>4661</v>
      </c>
      <c r="F197" s="289" t="s">
        <v>4662</v>
      </c>
      <c r="G197" s="290" t="s">
        <v>604</v>
      </c>
      <c r="H197" s="291">
        <v>3</v>
      </c>
      <c r="I197" s="292"/>
      <c r="J197" s="293">
        <f>ROUND(I197*H197,2)</f>
        <v>0</v>
      </c>
      <c r="K197" s="289" t="s">
        <v>1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3350</v>
      </c>
      <c r="AT197" s="241" t="s">
        <v>385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3350</v>
      </c>
      <c r="BM197" s="241" t="s">
        <v>4663</v>
      </c>
    </row>
    <row r="198" s="2" customFormat="1" ht="21.75" customHeight="1">
      <c r="A198" s="39"/>
      <c r="B198" s="40"/>
      <c r="C198" s="230" t="s">
        <v>664</v>
      </c>
      <c r="D198" s="230" t="s">
        <v>276</v>
      </c>
      <c r="E198" s="231" t="s">
        <v>4664</v>
      </c>
      <c r="F198" s="232" t="s">
        <v>4665</v>
      </c>
      <c r="G198" s="233" t="s">
        <v>604</v>
      </c>
      <c r="H198" s="234">
        <v>5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3350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3350</v>
      </c>
      <c r="BM198" s="241" t="s">
        <v>4666</v>
      </c>
    </row>
    <row r="199" s="2" customFormat="1" ht="21.75" customHeight="1">
      <c r="A199" s="39"/>
      <c r="B199" s="40"/>
      <c r="C199" s="287" t="s">
        <v>669</v>
      </c>
      <c r="D199" s="287" t="s">
        <v>385</v>
      </c>
      <c r="E199" s="288" t="s">
        <v>4667</v>
      </c>
      <c r="F199" s="289" t="s">
        <v>4668</v>
      </c>
      <c r="G199" s="290" t="s">
        <v>4669</v>
      </c>
      <c r="H199" s="291">
        <v>3</v>
      </c>
      <c r="I199" s="292"/>
      <c r="J199" s="293">
        <f>ROUND(I199*H199,2)</f>
        <v>0</v>
      </c>
      <c r="K199" s="289" t="s">
        <v>280</v>
      </c>
      <c r="L199" s="294"/>
      <c r="M199" s="295" t="s">
        <v>1</v>
      </c>
      <c r="N199" s="296" t="s">
        <v>41</v>
      </c>
      <c r="O199" s="92"/>
      <c r="P199" s="239">
        <f>O199*H199</f>
        <v>0</v>
      </c>
      <c r="Q199" s="239">
        <v>0.00107</v>
      </c>
      <c r="R199" s="239">
        <f>Q199*H199</f>
        <v>0.0032100000000000002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3350</v>
      </c>
      <c r="AT199" s="241" t="s">
        <v>385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3350</v>
      </c>
      <c r="BM199" s="241" t="s">
        <v>4670</v>
      </c>
    </row>
    <row r="200" s="2" customFormat="1" ht="16.5" customHeight="1">
      <c r="A200" s="39"/>
      <c r="B200" s="40"/>
      <c r="C200" s="287" t="s">
        <v>674</v>
      </c>
      <c r="D200" s="287" t="s">
        <v>385</v>
      </c>
      <c r="E200" s="288" t="s">
        <v>4671</v>
      </c>
      <c r="F200" s="289" t="s">
        <v>4672</v>
      </c>
      <c r="G200" s="290" t="s">
        <v>1611</v>
      </c>
      <c r="H200" s="291">
        <v>3</v>
      </c>
      <c r="I200" s="292"/>
      <c r="J200" s="293">
        <f>ROUND(I200*H200,2)</f>
        <v>0</v>
      </c>
      <c r="K200" s="289" t="s">
        <v>280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0.001</v>
      </c>
      <c r="R200" s="239">
        <f>Q200*H200</f>
        <v>0.0030000000000000001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3350</v>
      </c>
      <c r="AT200" s="241" t="s">
        <v>385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3350</v>
      </c>
      <c r="BM200" s="241" t="s">
        <v>4673</v>
      </c>
    </row>
    <row r="201" s="12" customFormat="1" ht="25.92" customHeight="1">
      <c r="A201" s="12"/>
      <c r="B201" s="214"/>
      <c r="C201" s="215"/>
      <c r="D201" s="216" t="s">
        <v>75</v>
      </c>
      <c r="E201" s="217" t="s">
        <v>3352</v>
      </c>
      <c r="F201" s="217" t="s">
        <v>171</v>
      </c>
      <c r="G201" s="215"/>
      <c r="H201" s="215"/>
      <c r="I201" s="218"/>
      <c r="J201" s="21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316</v>
      </c>
      <c r="AT201" s="226" t="s">
        <v>75</v>
      </c>
      <c r="AU201" s="226" t="s">
        <v>76</v>
      </c>
      <c r="AY201" s="225" t="s">
        <v>274</v>
      </c>
      <c r="BK201" s="227">
        <f>BK202</f>
        <v>0</v>
      </c>
    </row>
    <row r="202" s="12" customFormat="1" ht="22.8" customHeight="1">
      <c r="A202" s="12"/>
      <c r="B202" s="214"/>
      <c r="C202" s="215"/>
      <c r="D202" s="216" t="s">
        <v>75</v>
      </c>
      <c r="E202" s="228" t="s">
        <v>3353</v>
      </c>
      <c r="F202" s="228" t="s">
        <v>3354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P203</f>
        <v>0</v>
      </c>
      <c r="Q202" s="222"/>
      <c r="R202" s="223">
        <f>R203</f>
        <v>0</v>
      </c>
      <c r="S202" s="222"/>
      <c r="T202" s="224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316</v>
      </c>
      <c r="AT202" s="226" t="s">
        <v>75</v>
      </c>
      <c r="AU202" s="226" t="s">
        <v>83</v>
      </c>
      <c r="AY202" s="225" t="s">
        <v>274</v>
      </c>
      <c r="BK202" s="227">
        <f>BK203</f>
        <v>0</v>
      </c>
    </row>
    <row r="203" s="2" customFormat="1" ht="16.5" customHeight="1">
      <c r="A203" s="39"/>
      <c r="B203" s="40"/>
      <c r="C203" s="230" t="s">
        <v>680</v>
      </c>
      <c r="D203" s="230" t="s">
        <v>276</v>
      </c>
      <c r="E203" s="231" t="s">
        <v>3355</v>
      </c>
      <c r="F203" s="232" t="s">
        <v>3356</v>
      </c>
      <c r="G203" s="233" t="s">
        <v>3357</v>
      </c>
      <c r="H203" s="234">
        <v>8</v>
      </c>
      <c r="I203" s="235"/>
      <c r="J203" s="236">
        <f>ROUND(I203*H203,2)</f>
        <v>0</v>
      </c>
      <c r="K203" s="232" t="s">
        <v>280</v>
      </c>
      <c r="L203" s="45"/>
      <c r="M203" s="298" t="s">
        <v>1</v>
      </c>
      <c r="N203" s="299" t="s">
        <v>41</v>
      </c>
      <c r="O203" s="300"/>
      <c r="P203" s="301">
        <f>O203*H203</f>
        <v>0</v>
      </c>
      <c r="Q203" s="301">
        <v>0</v>
      </c>
      <c r="R203" s="301">
        <f>Q203*H203</f>
        <v>0</v>
      </c>
      <c r="S203" s="301">
        <v>0</v>
      </c>
      <c r="T203" s="30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3358</v>
      </c>
      <c r="AT203" s="241" t="s">
        <v>276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3358</v>
      </c>
      <c r="BM203" s="241" t="s">
        <v>4674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YVqbgPMfb0ypPUKeK8n4Y9VEZIp+7HNCJAOD9u3Of1dqeed44Hp96S7bCWP6ByVZ9YWBvWZ3MuD+SOpUDVSwDw==" hashValue="SPM4zrbmkNcxBjxWq0wtZ/WQZbZl285yuwiPp0No5CuVhgBHXLXevDo1wnkzU33EWhPeW5apOIw9ro/8Ga4c+w==" algorithmName="SHA-512" password="C675"/>
  <autoFilter ref="C132:K2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4675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ROUND((SUM(BE125:BE143)),  2)</f>
        <v>0</v>
      </c>
      <c r="G37" s="39"/>
      <c r="H37" s="39"/>
      <c r="I37" s="168">
        <v>0.20999999999999999</v>
      </c>
      <c r="J37" s="167">
        <f>ROUND(((SUM(BE125:BE143))*I37),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ROUND((SUM(BF125:BF143)),  2)</f>
        <v>0</v>
      </c>
      <c r="G38" s="39"/>
      <c r="H38" s="39"/>
      <c r="I38" s="168">
        <v>0.14999999999999999</v>
      </c>
      <c r="J38" s="167">
        <f>ROUND(((SUM(BF125:BF143))*I38),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SLB.1 - Společné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4677</v>
      </c>
      <c r="E101" s="195"/>
      <c r="F101" s="195"/>
      <c r="G101" s="195"/>
      <c r="H101" s="195"/>
      <c r="I101" s="195"/>
      <c r="J101" s="196">
        <f>J128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SLB.1 - Společné trasy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P126+P127+P128</f>
        <v>0</v>
      </c>
      <c r="Q125" s="105"/>
      <c r="R125" s="211">
        <f>R126+R127+R128</f>
        <v>0</v>
      </c>
      <c r="S125" s="105"/>
      <c r="T125" s="212">
        <f>T126+T127+T128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BK126+BK127+BK128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4678</v>
      </c>
      <c r="F126" s="232" t="s">
        <v>4679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4680</v>
      </c>
      <c r="F127" s="232" t="s">
        <v>4681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4682</v>
      </c>
    </row>
    <row r="128" s="12" customFormat="1" ht="25.92" customHeight="1">
      <c r="A128" s="12"/>
      <c r="B128" s="214"/>
      <c r="C128" s="215"/>
      <c r="D128" s="216" t="s">
        <v>75</v>
      </c>
      <c r="E128" s="217" t="s">
        <v>2090</v>
      </c>
      <c r="F128" s="217" t="s">
        <v>121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SUM(P129:P143)</f>
        <v>0</v>
      </c>
      <c r="Q128" s="222"/>
      <c r="R128" s="223">
        <f>SUM(R129:R143)</f>
        <v>0</v>
      </c>
      <c r="S128" s="222"/>
      <c r="T128" s="224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76</v>
      </c>
      <c r="AY128" s="225" t="s">
        <v>274</v>
      </c>
      <c r="BK128" s="227">
        <f>SUM(BK129:BK143)</f>
        <v>0</v>
      </c>
    </row>
    <row r="129" s="2" customFormat="1" ht="16.5" customHeight="1">
      <c r="A129" s="39"/>
      <c r="B129" s="40"/>
      <c r="C129" s="230" t="s">
        <v>106</v>
      </c>
      <c r="D129" s="230" t="s">
        <v>276</v>
      </c>
      <c r="E129" s="231" t="s">
        <v>4683</v>
      </c>
      <c r="F129" s="232" t="s">
        <v>4684</v>
      </c>
      <c r="G129" s="233" t="s">
        <v>4685</v>
      </c>
      <c r="H129" s="234">
        <v>82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83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281</v>
      </c>
    </row>
    <row r="130" s="2" customFormat="1" ht="16.5" customHeight="1">
      <c r="A130" s="39"/>
      <c r="B130" s="40"/>
      <c r="C130" s="230" t="s">
        <v>281</v>
      </c>
      <c r="D130" s="230" t="s">
        <v>276</v>
      </c>
      <c r="E130" s="231" t="s">
        <v>4686</v>
      </c>
      <c r="F130" s="232" t="s">
        <v>4687</v>
      </c>
      <c r="G130" s="233" t="s">
        <v>4685</v>
      </c>
      <c r="H130" s="234">
        <v>111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83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321</v>
      </c>
    </row>
    <row r="131" s="2" customFormat="1" ht="16.5" customHeight="1">
      <c r="A131" s="39"/>
      <c r="B131" s="40"/>
      <c r="C131" s="230" t="s">
        <v>316</v>
      </c>
      <c r="D131" s="230" t="s">
        <v>276</v>
      </c>
      <c r="E131" s="231" t="s">
        <v>4688</v>
      </c>
      <c r="F131" s="232" t="s">
        <v>4689</v>
      </c>
      <c r="G131" s="233" t="s">
        <v>4685</v>
      </c>
      <c r="H131" s="234">
        <v>22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16.5" customHeight="1">
      <c r="A132" s="39"/>
      <c r="B132" s="40"/>
      <c r="C132" s="230" t="s">
        <v>321</v>
      </c>
      <c r="D132" s="230" t="s">
        <v>276</v>
      </c>
      <c r="E132" s="231" t="s">
        <v>4690</v>
      </c>
      <c r="F132" s="232" t="s">
        <v>4691</v>
      </c>
      <c r="G132" s="233" t="s">
        <v>4685</v>
      </c>
      <c r="H132" s="234">
        <v>17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21.75" customHeight="1">
      <c r="A133" s="39"/>
      <c r="B133" s="40"/>
      <c r="C133" s="230" t="s">
        <v>327</v>
      </c>
      <c r="D133" s="230" t="s">
        <v>276</v>
      </c>
      <c r="E133" s="231" t="s">
        <v>4692</v>
      </c>
      <c r="F133" s="232" t="s">
        <v>4693</v>
      </c>
      <c r="G133" s="233" t="s">
        <v>4685</v>
      </c>
      <c r="H133" s="234">
        <v>4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16.5" customHeight="1">
      <c r="A134" s="39"/>
      <c r="B134" s="40"/>
      <c r="C134" s="230" t="s">
        <v>333</v>
      </c>
      <c r="D134" s="230" t="s">
        <v>276</v>
      </c>
      <c r="E134" s="231" t="s">
        <v>4694</v>
      </c>
      <c r="F134" s="232" t="s">
        <v>4695</v>
      </c>
      <c r="G134" s="233" t="s">
        <v>398</v>
      </c>
      <c r="H134" s="234">
        <v>489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16.5" customHeight="1">
      <c r="A135" s="39"/>
      <c r="B135" s="40"/>
      <c r="C135" s="230" t="s">
        <v>338</v>
      </c>
      <c r="D135" s="230" t="s">
        <v>276</v>
      </c>
      <c r="E135" s="231" t="s">
        <v>4696</v>
      </c>
      <c r="F135" s="232" t="s">
        <v>4697</v>
      </c>
      <c r="G135" s="233" t="s">
        <v>398</v>
      </c>
      <c r="H135" s="234">
        <v>75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16.5" customHeight="1">
      <c r="A136" s="39"/>
      <c r="B136" s="40"/>
      <c r="C136" s="230" t="s">
        <v>344</v>
      </c>
      <c r="D136" s="230" t="s">
        <v>276</v>
      </c>
      <c r="E136" s="231" t="s">
        <v>4698</v>
      </c>
      <c r="F136" s="232" t="s">
        <v>4699</v>
      </c>
      <c r="G136" s="233" t="s">
        <v>4685</v>
      </c>
      <c r="H136" s="234">
        <v>179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16.5" customHeight="1">
      <c r="A137" s="39"/>
      <c r="B137" s="40"/>
      <c r="C137" s="230" t="s">
        <v>348</v>
      </c>
      <c r="D137" s="230" t="s">
        <v>276</v>
      </c>
      <c r="E137" s="231" t="s">
        <v>4700</v>
      </c>
      <c r="F137" s="232" t="s">
        <v>4701</v>
      </c>
      <c r="G137" s="233" t="s">
        <v>4685</v>
      </c>
      <c r="H137" s="234">
        <v>55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16.5" customHeight="1">
      <c r="A138" s="39"/>
      <c r="B138" s="40"/>
      <c r="C138" s="230" t="s">
        <v>361</v>
      </c>
      <c r="D138" s="230" t="s">
        <v>276</v>
      </c>
      <c r="E138" s="231" t="s">
        <v>4702</v>
      </c>
      <c r="F138" s="232" t="s">
        <v>4703</v>
      </c>
      <c r="G138" s="233" t="s">
        <v>398</v>
      </c>
      <c r="H138" s="234">
        <v>180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4704</v>
      </c>
      <c r="F139" s="232" t="s">
        <v>4705</v>
      </c>
      <c r="G139" s="233" t="s">
        <v>2064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16.5" customHeight="1">
      <c r="A140" s="39"/>
      <c r="B140" s="40"/>
      <c r="C140" s="230" t="s">
        <v>369</v>
      </c>
      <c r="D140" s="230" t="s">
        <v>276</v>
      </c>
      <c r="E140" s="231" t="s">
        <v>4706</v>
      </c>
      <c r="F140" s="232" t="s">
        <v>4707</v>
      </c>
      <c r="G140" s="233" t="s">
        <v>2064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4708</v>
      </c>
      <c r="F141" s="232" t="s">
        <v>4709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4710</v>
      </c>
      <c r="F142" s="232" t="s">
        <v>4711</v>
      </c>
      <c r="G142" s="233" t="s">
        <v>2064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16.5" customHeight="1">
      <c r="A143" s="39"/>
      <c r="B143" s="40"/>
      <c r="C143" s="230" t="s">
        <v>384</v>
      </c>
      <c r="D143" s="230" t="s">
        <v>276</v>
      </c>
      <c r="E143" s="231" t="s">
        <v>4712</v>
      </c>
      <c r="F143" s="232" t="s">
        <v>4713</v>
      </c>
      <c r="G143" s="233" t="s">
        <v>4714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98" t="s">
        <v>1</v>
      </c>
      <c r="N143" s="299" t="s">
        <v>41</v>
      </c>
      <c r="O143" s="300"/>
      <c r="P143" s="301">
        <f>O143*H143</f>
        <v>0</v>
      </c>
      <c r="Q143" s="301">
        <v>0</v>
      </c>
      <c r="R143" s="301">
        <f>Q143*H143</f>
        <v>0</v>
      </c>
      <c r="S143" s="301">
        <v>0</v>
      </c>
      <c r="T143" s="30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510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0GpEHi3Q+aZIsIOjxjZHR5sHv6eu2sd7RghEAYyj9KUy0sn2Dmk6X81py9u20uCo0qzbTtkZ15G0TzFh5Uo9cg==" hashValue="u3Dtmz56F0q6T8P+eH6zjPl/jwGLfM9RNmEWxWco+ZQFxhFBnvbrfgA+8pjai+lbhcv7HZqGWTh/d537kMR+UA==" algorithmName="SHA-512" password="C675"/>
  <autoFilter ref="C124:K1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4675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ROUND((SUM(BE125:BE144)),  2)</f>
        <v>0</v>
      </c>
      <c r="G37" s="39"/>
      <c r="H37" s="39"/>
      <c r="I37" s="168">
        <v>0.20999999999999999</v>
      </c>
      <c r="J37" s="167">
        <f>ROUND(((SUM(BE125:BE144))*I37),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ROUND((SUM(BF125:BF144)),  2)</f>
        <v>0</v>
      </c>
      <c r="G38" s="39"/>
      <c r="H38" s="39"/>
      <c r="I38" s="168">
        <v>0.14999999999999999</v>
      </c>
      <c r="J38" s="167">
        <f>ROUND(((SUM(BF125:BF144))*I38),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ROUND((SUM(BG125:BG144)),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ROUND((SUM(BH125:BH144)),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ROUND((SUM(BI125:BI144)),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SLB.2 - Zabezpečovací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4716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SLB.2 - Zabezpečovací systém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4717</v>
      </c>
      <c r="F126" s="232" t="s">
        <v>4679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4718</v>
      </c>
      <c r="F127" s="232" t="s">
        <v>4719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4720</v>
      </c>
      <c r="F128" s="232" t="s">
        <v>4721</v>
      </c>
      <c r="G128" s="233" t="s">
        <v>4722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4680</v>
      </c>
      <c r="F129" s="232" t="s">
        <v>4681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4723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2090</v>
      </c>
      <c r="F130" s="217" t="s">
        <v>4724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SUM(P131:P144)</f>
        <v>0</v>
      </c>
      <c r="Q130" s="222"/>
      <c r="R130" s="223">
        <f>SUM(R131:R144)</f>
        <v>0</v>
      </c>
      <c r="S130" s="222"/>
      <c r="T130" s="224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SUM(BK131:BK144)</f>
        <v>0</v>
      </c>
    </row>
    <row r="131" s="2" customFormat="1" ht="24.15" customHeight="1">
      <c r="A131" s="39"/>
      <c r="B131" s="40"/>
      <c r="C131" s="230" t="s">
        <v>316</v>
      </c>
      <c r="D131" s="230" t="s">
        <v>276</v>
      </c>
      <c r="E131" s="231" t="s">
        <v>4725</v>
      </c>
      <c r="F131" s="232" t="s">
        <v>4726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37.8" customHeight="1">
      <c r="A132" s="39"/>
      <c r="B132" s="40"/>
      <c r="C132" s="230" t="s">
        <v>321</v>
      </c>
      <c r="D132" s="230" t="s">
        <v>276</v>
      </c>
      <c r="E132" s="231" t="s">
        <v>4727</v>
      </c>
      <c r="F132" s="232" t="s">
        <v>4728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16.5" customHeight="1">
      <c r="A133" s="39"/>
      <c r="B133" s="40"/>
      <c r="C133" s="230" t="s">
        <v>327</v>
      </c>
      <c r="D133" s="230" t="s">
        <v>276</v>
      </c>
      <c r="E133" s="231" t="s">
        <v>4729</v>
      </c>
      <c r="F133" s="232" t="s">
        <v>4730</v>
      </c>
      <c r="G133" s="233" t="s">
        <v>2064</v>
      </c>
      <c r="H133" s="234">
        <v>28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49.05" customHeight="1">
      <c r="A134" s="39"/>
      <c r="B134" s="40"/>
      <c r="C134" s="230" t="s">
        <v>333</v>
      </c>
      <c r="D134" s="230" t="s">
        <v>276</v>
      </c>
      <c r="E134" s="231" t="s">
        <v>4731</v>
      </c>
      <c r="F134" s="232" t="s">
        <v>4732</v>
      </c>
      <c r="G134" s="233" t="s">
        <v>2064</v>
      </c>
      <c r="H134" s="234">
        <v>25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24.15" customHeight="1">
      <c r="A135" s="39"/>
      <c r="B135" s="40"/>
      <c r="C135" s="230" t="s">
        <v>338</v>
      </c>
      <c r="D135" s="230" t="s">
        <v>276</v>
      </c>
      <c r="E135" s="231" t="s">
        <v>4733</v>
      </c>
      <c r="F135" s="232" t="s">
        <v>4734</v>
      </c>
      <c r="G135" s="233" t="s">
        <v>2064</v>
      </c>
      <c r="H135" s="234">
        <v>44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66.75" customHeight="1">
      <c r="A136" s="39"/>
      <c r="B136" s="40"/>
      <c r="C136" s="230" t="s">
        <v>344</v>
      </c>
      <c r="D136" s="230" t="s">
        <v>276</v>
      </c>
      <c r="E136" s="231" t="s">
        <v>4735</v>
      </c>
      <c r="F136" s="232" t="s">
        <v>4736</v>
      </c>
      <c r="G136" s="233" t="s">
        <v>2064</v>
      </c>
      <c r="H136" s="234">
        <v>44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16.5" customHeight="1">
      <c r="A137" s="39"/>
      <c r="B137" s="40"/>
      <c r="C137" s="230" t="s">
        <v>348</v>
      </c>
      <c r="D137" s="230" t="s">
        <v>276</v>
      </c>
      <c r="E137" s="231" t="s">
        <v>4737</v>
      </c>
      <c r="F137" s="232" t="s">
        <v>4738</v>
      </c>
      <c r="G137" s="233" t="s">
        <v>2064</v>
      </c>
      <c r="H137" s="234">
        <v>18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24.15" customHeight="1">
      <c r="A138" s="39"/>
      <c r="B138" s="40"/>
      <c r="C138" s="230" t="s">
        <v>361</v>
      </c>
      <c r="D138" s="230" t="s">
        <v>276</v>
      </c>
      <c r="E138" s="231" t="s">
        <v>4739</v>
      </c>
      <c r="F138" s="232" t="s">
        <v>4740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4741</v>
      </c>
      <c r="F139" s="232" t="s">
        <v>4742</v>
      </c>
      <c r="G139" s="233" t="s">
        <v>2064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33" customHeight="1">
      <c r="A140" s="39"/>
      <c r="B140" s="40"/>
      <c r="C140" s="230" t="s">
        <v>369</v>
      </c>
      <c r="D140" s="230" t="s">
        <v>276</v>
      </c>
      <c r="E140" s="231" t="s">
        <v>4743</v>
      </c>
      <c r="F140" s="232" t="s">
        <v>4744</v>
      </c>
      <c r="G140" s="233" t="s">
        <v>2064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4745</v>
      </c>
      <c r="F141" s="232" t="s">
        <v>4746</v>
      </c>
      <c r="G141" s="233" t="s">
        <v>2064</v>
      </c>
      <c r="H141" s="234">
        <v>10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4747</v>
      </c>
      <c r="F142" s="232" t="s">
        <v>4748</v>
      </c>
      <c r="G142" s="233" t="s">
        <v>2064</v>
      </c>
      <c r="H142" s="234">
        <v>2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16.5" customHeight="1">
      <c r="A143" s="39"/>
      <c r="B143" s="40"/>
      <c r="C143" s="230" t="s">
        <v>384</v>
      </c>
      <c r="D143" s="230" t="s">
        <v>276</v>
      </c>
      <c r="E143" s="231" t="s">
        <v>4749</v>
      </c>
      <c r="F143" s="232" t="s">
        <v>4750</v>
      </c>
      <c r="G143" s="233" t="s">
        <v>2064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510</v>
      </c>
    </row>
    <row r="144" s="2" customFormat="1" ht="16.5" customHeight="1">
      <c r="A144" s="39"/>
      <c r="B144" s="40"/>
      <c r="C144" s="230" t="s">
        <v>390</v>
      </c>
      <c r="D144" s="230" t="s">
        <v>276</v>
      </c>
      <c r="E144" s="231" t="s">
        <v>4751</v>
      </c>
      <c r="F144" s="232" t="s">
        <v>4752</v>
      </c>
      <c r="G144" s="233" t="s">
        <v>398</v>
      </c>
      <c r="H144" s="234">
        <v>563</v>
      </c>
      <c r="I144" s="235"/>
      <c r="J144" s="236">
        <f>ROUND(I144*H144,2)</f>
        <v>0</v>
      </c>
      <c r="K144" s="232" t="s">
        <v>1</v>
      </c>
      <c r="L144" s="45"/>
      <c r="M144" s="298" t="s">
        <v>1</v>
      </c>
      <c r="N144" s="299" t="s">
        <v>41</v>
      </c>
      <c r="O144" s="300"/>
      <c r="P144" s="301">
        <f>O144*H144</f>
        <v>0</v>
      </c>
      <c r="Q144" s="301">
        <v>0</v>
      </c>
      <c r="R144" s="301">
        <f>Q144*H144</f>
        <v>0</v>
      </c>
      <c r="S144" s="301">
        <v>0</v>
      </c>
      <c r="T144" s="30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546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1a3RCbxDedwszt0h/qIhu/rcgF5vy5Lhw6clvUSv4fYiGlude8oBdxM4UJnl4c6h3w++CTrqvCwETvWKyBR91g==" hashValue="D8uFVQTAxJk/I6pi4+k75NIyogH4lCzUWmYec0RiwnGzT+GlvBA+koIuQwwYkxTPGNOqru6A0tqq72RlSSILCA==" algorithmName="SHA-512" password="C675"/>
  <autoFilter ref="C124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4675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ROUND((SUM(BE125:BE149)),  2)</f>
        <v>0</v>
      </c>
      <c r="G37" s="39"/>
      <c r="H37" s="39"/>
      <c r="I37" s="168">
        <v>0.20999999999999999</v>
      </c>
      <c r="J37" s="167">
        <f>ROUND(((SUM(BE125:BE149))*I37),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ROUND((SUM(BF125:BF149)),  2)</f>
        <v>0</v>
      </c>
      <c r="G38" s="39"/>
      <c r="H38" s="39"/>
      <c r="I38" s="168">
        <v>0.14999999999999999</v>
      </c>
      <c r="J38" s="167">
        <f>ROUND(((SUM(BF125:BF149))*I38),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ROUND((SUM(BG125:BG149)),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ROUND((SUM(BH125:BH149)),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ROUND((SUM(BI125:BI149)),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SLB.3 - Počítačová síť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4754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SLB.3 - Počítačová síť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4755</v>
      </c>
      <c r="F126" s="232" t="s">
        <v>4679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4756</v>
      </c>
      <c r="F127" s="232" t="s">
        <v>4719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4720</v>
      </c>
      <c r="F128" s="232" t="s">
        <v>4721</v>
      </c>
      <c r="G128" s="233" t="s">
        <v>4722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4680</v>
      </c>
      <c r="F129" s="232" t="s">
        <v>4681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4757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2090</v>
      </c>
      <c r="F130" s="217" t="s">
        <v>127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SUM(P131:P149)</f>
        <v>0</v>
      </c>
      <c r="Q130" s="222"/>
      <c r="R130" s="223">
        <f>SUM(R131:R149)</f>
        <v>0</v>
      </c>
      <c r="S130" s="222"/>
      <c r="T130" s="224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SUM(BK131:BK149)</f>
        <v>0</v>
      </c>
    </row>
    <row r="131" s="2" customFormat="1" ht="16.5" customHeight="1">
      <c r="A131" s="39"/>
      <c r="B131" s="40"/>
      <c r="C131" s="230" t="s">
        <v>316</v>
      </c>
      <c r="D131" s="230" t="s">
        <v>276</v>
      </c>
      <c r="E131" s="231" t="s">
        <v>4758</v>
      </c>
      <c r="F131" s="232" t="s">
        <v>4759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16.5" customHeight="1">
      <c r="A132" s="39"/>
      <c r="B132" s="40"/>
      <c r="C132" s="230" t="s">
        <v>321</v>
      </c>
      <c r="D132" s="230" t="s">
        <v>276</v>
      </c>
      <c r="E132" s="231" t="s">
        <v>4760</v>
      </c>
      <c r="F132" s="232" t="s">
        <v>4761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16.5" customHeight="1">
      <c r="A133" s="39"/>
      <c r="B133" s="40"/>
      <c r="C133" s="230" t="s">
        <v>327</v>
      </c>
      <c r="D133" s="230" t="s">
        <v>276</v>
      </c>
      <c r="E133" s="231" t="s">
        <v>4762</v>
      </c>
      <c r="F133" s="232" t="s">
        <v>4763</v>
      </c>
      <c r="G133" s="233" t="s">
        <v>2064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16.5" customHeight="1">
      <c r="A134" s="39"/>
      <c r="B134" s="40"/>
      <c r="C134" s="230" t="s">
        <v>333</v>
      </c>
      <c r="D134" s="230" t="s">
        <v>276</v>
      </c>
      <c r="E134" s="231" t="s">
        <v>4764</v>
      </c>
      <c r="F134" s="232" t="s">
        <v>4765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16.5" customHeight="1">
      <c r="A135" s="39"/>
      <c r="B135" s="40"/>
      <c r="C135" s="230" t="s">
        <v>338</v>
      </c>
      <c r="D135" s="230" t="s">
        <v>276</v>
      </c>
      <c r="E135" s="231" t="s">
        <v>4766</v>
      </c>
      <c r="F135" s="232" t="s">
        <v>4767</v>
      </c>
      <c r="G135" s="233" t="s">
        <v>2064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16.5" customHeight="1">
      <c r="A136" s="39"/>
      <c r="B136" s="40"/>
      <c r="C136" s="230" t="s">
        <v>344</v>
      </c>
      <c r="D136" s="230" t="s">
        <v>276</v>
      </c>
      <c r="E136" s="231" t="s">
        <v>4768</v>
      </c>
      <c r="F136" s="232" t="s">
        <v>4769</v>
      </c>
      <c r="G136" s="233" t="s">
        <v>2064</v>
      </c>
      <c r="H136" s="234">
        <v>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16.5" customHeight="1">
      <c r="A137" s="39"/>
      <c r="B137" s="40"/>
      <c r="C137" s="230" t="s">
        <v>348</v>
      </c>
      <c r="D137" s="230" t="s">
        <v>276</v>
      </c>
      <c r="E137" s="231" t="s">
        <v>4745</v>
      </c>
      <c r="F137" s="232" t="s">
        <v>4746</v>
      </c>
      <c r="G137" s="233" t="s">
        <v>2064</v>
      </c>
      <c r="H137" s="234">
        <v>58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21.75" customHeight="1">
      <c r="A138" s="39"/>
      <c r="B138" s="40"/>
      <c r="C138" s="230" t="s">
        <v>361</v>
      </c>
      <c r="D138" s="230" t="s">
        <v>276</v>
      </c>
      <c r="E138" s="231" t="s">
        <v>4770</v>
      </c>
      <c r="F138" s="232" t="s">
        <v>4771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4772</v>
      </c>
      <c r="F139" s="232" t="s">
        <v>4773</v>
      </c>
      <c r="G139" s="233" t="s">
        <v>2064</v>
      </c>
      <c r="H139" s="234">
        <v>58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16.5" customHeight="1">
      <c r="A140" s="39"/>
      <c r="B140" s="40"/>
      <c r="C140" s="230" t="s">
        <v>369</v>
      </c>
      <c r="D140" s="230" t="s">
        <v>276</v>
      </c>
      <c r="E140" s="231" t="s">
        <v>4774</v>
      </c>
      <c r="F140" s="232" t="s">
        <v>4775</v>
      </c>
      <c r="G140" s="233" t="s">
        <v>2064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4776</v>
      </c>
      <c r="F141" s="232" t="s">
        <v>4777</v>
      </c>
      <c r="G141" s="233" t="s">
        <v>2064</v>
      </c>
      <c r="H141" s="234">
        <v>30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4778</v>
      </c>
      <c r="F142" s="232" t="s">
        <v>4779</v>
      </c>
      <c r="G142" s="233" t="s">
        <v>2064</v>
      </c>
      <c r="H142" s="234">
        <v>28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16.5" customHeight="1">
      <c r="A143" s="39"/>
      <c r="B143" s="40"/>
      <c r="C143" s="230" t="s">
        <v>384</v>
      </c>
      <c r="D143" s="230" t="s">
        <v>276</v>
      </c>
      <c r="E143" s="231" t="s">
        <v>4780</v>
      </c>
      <c r="F143" s="232" t="s">
        <v>4781</v>
      </c>
      <c r="G143" s="233" t="s">
        <v>2064</v>
      </c>
      <c r="H143" s="234">
        <v>93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510</v>
      </c>
    </row>
    <row r="144" s="2" customFormat="1" ht="16.5" customHeight="1">
      <c r="A144" s="39"/>
      <c r="B144" s="40"/>
      <c r="C144" s="230" t="s">
        <v>390</v>
      </c>
      <c r="D144" s="230" t="s">
        <v>276</v>
      </c>
      <c r="E144" s="231" t="s">
        <v>4782</v>
      </c>
      <c r="F144" s="232" t="s">
        <v>4783</v>
      </c>
      <c r="G144" s="233" t="s">
        <v>2064</v>
      </c>
      <c r="H144" s="234">
        <v>3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546</v>
      </c>
    </row>
    <row r="145" s="2" customFormat="1" ht="16.5" customHeight="1">
      <c r="A145" s="39"/>
      <c r="B145" s="40"/>
      <c r="C145" s="230" t="s">
        <v>395</v>
      </c>
      <c r="D145" s="230" t="s">
        <v>276</v>
      </c>
      <c r="E145" s="231" t="s">
        <v>4784</v>
      </c>
      <c r="F145" s="232" t="s">
        <v>4785</v>
      </c>
      <c r="G145" s="233" t="s">
        <v>2064</v>
      </c>
      <c r="H145" s="234">
        <v>45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83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583</v>
      </c>
    </row>
    <row r="146" s="2" customFormat="1" ht="16.5" customHeight="1">
      <c r="A146" s="39"/>
      <c r="B146" s="40"/>
      <c r="C146" s="230" t="s">
        <v>401</v>
      </c>
      <c r="D146" s="230" t="s">
        <v>276</v>
      </c>
      <c r="E146" s="231" t="s">
        <v>4786</v>
      </c>
      <c r="F146" s="232" t="s">
        <v>4787</v>
      </c>
      <c r="G146" s="233" t="s">
        <v>2064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83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593</v>
      </c>
    </row>
    <row r="147" s="2" customFormat="1" ht="16.5" customHeight="1">
      <c r="A147" s="39"/>
      <c r="B147" s="40"/>
      <c r="C147" s="230" t="s">
        <v>7</v>
      </c>
      <c r="D147" s="230" t="s">
        <v>276</v>
      </c>
      <c r="E147" s="231" t="s">
        <v>4788</v>
      </c>
      <c r="F147" s="232" t="s">
        <v>4789</v>
      </c>
      <c r="G147" s="233" t="s">
        <v>2064</v>
      </c>
      <c r="H147" s="234">
        <v>96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601</v>
      </c>
    </row>
    <row r="148" s="2" customFormat="1" ht="16.5" customHeight="1">
      <c r="A148" s="39"/>
      <c r="B148" s="40"/>
      <c r="C148" s="230" t="s">
        <v>419</v>
      </c>
      <c r="D148" s="230" t="s">
        <v>276</v>
      </c>
      <c r="E148" s="231" t="s">
        <v>4790</v>
      </c>
      <c r="F148" s="232" t="s">
        <v>4791</v>
      </c>
      <c r="G148" s="233" t="s">
        <v>398</v>
      </c>
      <c r="H148" s="234">
        <v>6276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83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612</v>
      </c>
    </row>
    <row r="149" s="2" customFormat="1" ht="16.5" customHeight="1">
      <c r="A149" s="39"/>
      <c r="B149" s="40"/>
      <c r="C149" s="230" t="s">
        <v>427</v>
      </c>
      <c r="D149" s="230" t="s">
        <v>276</v>
      </c>
      <c r="E149" s="231" t="s">
        <v>4792</v>
      </c>
      <c r="F149" s="232" t="s">
        <v>4793</v>
      </c>
      <c r="G149" s="233" t="s">
        <v>398</v>
      </c>
      <c r="H149" s="234">
        <v>93</v>
      </c>
      <c r="I149" s="235"/>
      <c r="J149" s="236">
        <f>ROUND(I149*H149,2)</f>
        <v>0</v>
      </c>
      <c r="K149" s="232" t="s">
        <v>1</v>
      </c>
      <c r="L149" s="45"/>
      <c r="M149" s="298" t="s">
        <v>1</v>
      </c>
      <c r="N149" s="299" t="s">
        <v>41</v>
      </c>
      <c r="O149" s="300"/>
      <c r="P149" s="301">
        <f>O149*H149</f>
        <v>0</v>
      </c>
      <c r="Q149" s="301">
        <v>0</v>
      </c>
      <c r="R149" s="301">
        <f>Q149*H149</f>
        <v>0</v>
      </c>
      <c r="S149" s="301">
        <v>0</v>
      </c>
      <c r="T149" s="30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83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622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laQwwNG6CbWEIgXoq5QKhVZnXxySEArJfWfSZnATC1WcMPV063FhshjJJw4kFyuqKOGE4wIS9JDN3162dStgBA==" hashValue="BTi1yvdZMKmLEO5Fu4cjELefoxlr0we5BD/BAK67N5qXyMc7UUa3uRVQfh8lJQMUhTzajPuP9t7U6UlgCtgiHQ==" algorithmName="SHA-512" password="C675"/>
  <autoFilter ref="C124:K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4675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ROUND((SUM(BE126:BE153)),  2)</f>
        <v>0</v>
      </c>
      <c r="G37" s="39"/>
      <c r="H37" s="39"/>
      <c r="I37" s="168">
        <v>0.20999999999999999</v>
      </c>
      <c r="J37" s="167">
        <f>ROUND(((SUM(BE126:BE153))*I37),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ROUND((SUM(BF126:BF153)),  2)</f>
        <v>0</v>
      </c>
      <c r="G38" s="39"/>
      <c r="H38" s="39"/>
      <c r="I38" s="168">
        <v>0.14999999999999999</v>
      </c>
      <c r="J38" s="167">
        <f>ROUND(((SUM(BF126:BF153))*I38),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ROUND((SUM(BG126:BG153)),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ROUND((SUM(BH126:BH153)),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ROUND((SUM(BI126:BI153)),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SLB.4 -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4795</v>
      </c>
      <c r="E101" s="195"/>
      <c r="F101" s="195"/>
      <c r="G101" s="195"/>
      <c r="H101" s="195"/>
      <c r="I101" s="195"/>
      <c r="J101" s="196">
        <f>J131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4796</v>
      </c>
      <c r="E102" s="195"/>
      <c r="F102" s="195"/>
      <c r="G102" s="195"/>
      <c r="H102" s="195"/>
      <c r="I102" s="195"/>
      <c r="J102" s="196">
        <f>J151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186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7" t="s">
        <v>189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2904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3" t="s">
        <v>4675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3931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SLB.4 -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Spolek pro lůžkový hospic Mezi Stromy</v>
      </c>
      <c r="G122" s="41"/>
      <c r="H122" s="41"/>
      <c r="I122" s="33" t="s">
        <v>30</v>
      </c>
      <c r="J122" s="37" t="str">
        <f>E25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260</v>
      </c>
      <c r="D125" s="206" t="s">
        <v>61</v>
      </c>
      <c r="E125" s="206" t="s">
        <v>57</v>
      </c>
      <c r="F125" s="206" t="s">
        <v>58</v>
      </c>
      <c r="G125" s="206" t="s">
        <v>261</v>
      </c>
      <c r="H125" s="206" t="s">
        <v>262</v>
      </c>
      <c r="I125" s="206" t="s">
        <v>263</v>
      </c>
      <c r="J125" s="206" t="s">
        <v>230</v>
      </c>
      <c r="K125" s="207" t="s">
        <v>264</v>
      </c>
      <c r="L125" s="208"/>
      <c r="M125" s="101" t="s">
        <v>1</v>
      </c>
      <c r="N125" s="102" t="s">
        <v>40</v>
      </c>
      <c r="O125" s="102" t="s">
        <v>265</v>
      </c>
      <c r="P125" s="102" t="s">
        <v>266</v>
      </c>
      <c r="Q125" s="102" t="s">
        <v>267</v>
      </c>
      <c r="R125" s="102" t="s">
        <v>268</v>
      </c>
      <c r="S125" s="102" t="s">
        <v>269</v>
      </c>
      <c r="T125" s="103" t="s">
        <v>270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271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P127+SUM(P128:P131)+P151</f>
        <v>0</v>
      </c>
      <c r="Q126" s="105"/>
      <c r="R126" s="211">
        <f>R127+SUM(R128:R131)+R151</f>
        <v>0</v>
      </c>
      <c r="S126" s="105"/>
      <c r="T126" s="212">
        <f>T127+SUM(T128:T131)+T151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BK127+SUM(BK128:BK131)+BK151</f>
        <v>0</v>
      </c>
    </row>
    <row r="127" s="2" customFormat="1" ht="16.5" customHeight="1">
      <c r="A127" s="39"/>
      <c r="B127" s="40"/>
      <c r="C127" s="230" t="s">
        <v>83</v>
      </c>
      <c r="D127" s="230" t="s">
        <v>276</v>
      </c>
      <c r="E127" s="231" t="s">
        <v>4797</v>
      </c>
      <c r="F127" s="232" t="s">
        <v>4679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85</v>
      </c>
    </row>
    <row r="128" s="2" customFormat="1" ht="16.5" customHeight="1">
      <c r="A128" s="39"/>
      <c r="B128" s="40"/>
      <c r="C128" s="230" t="s">
        <v>85</v>
      </c>
      <c r="D128" s="230" t="s">
        <v>276</v>
      </c>
      <c r="E128" s="231" t="s">
        <v>4798</v>
      </c>
      <c r="F128" s="232" t="s">
        <v>4719</v>
      </c>
      <c r="G128" s="233" t="s">
        <v>591</v>
      </c>
      <c r="H128" s="234">
        <v>1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281</v>
      </c>
    </row>
    <row r="129" s="2" customFormat="1" ht="16.5" customHeight="1">
      <c r="A129" s="39"/>
      <c r="B129" s="40"/>
      <c r="C129" s="230" t="s">
        <v>106</v>
      </c>
      <c r="D129" s="230" t="s">
        <v>276</v>
      </c>
      <c r="E129" s="231" t="s">
        <v>4720</v>
      </c>
      <c r="F129" s="232" t="s">
        <v>4721</v>
      </c>
      <c r="G129" s="233" t="s">
        <v>4722</v>
      </c>
      <c r="H129" s="234">
        <v>8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321</v>
      </c>
    </row>
    <row r="130" s="2" customFormat="1" ht="16.5" customHeight="1">
      <c r="A130" s="39"/>
      <c r="B130" s="40"/>
      <c r="C130" s="230" t="s">
        <v>281</v>
      </c>
      <c r="D130" s="230" t="s">
        <v>276</v>
      </c>
      <c r="E130" s="231" t="s">
        <v>4680</v>
      </c>
      <c r="F130" s="232" t="s">
        <v>4681</v>
      </c>
      <c r="G130" s="233" t="s">
        <v>591</v>
      </c>
      <c r="H130" s="234">
        <v>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76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4799</v>
      </c>
    </row>
    <row r="131" s="12" customFormat="1" ht="25.92" customHeight="1">
      <c r="A131" s="12"/>
      <c r="B131" s="214"/>
      <c r="C131" s="215"/>
      <c r="D131" s="216" t="s">
        <v>75</v>
      </c>
      <c r="E131" s="217" t="s">
        <v>2090</v>
      </c>
      <c r="F131" s="217" t="s">
        <v>4800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SUM(P132:P150)</f>
        <v>0</v>
      </c>
      <c r="Q131" s="222"/>
      <c r="R131" s="223">
        <f>SUM(R132:R150)</f>
        <v>0</v>
      </c>
      <c r="S131" s="222"/>
      <c r="T131" s="224">
        <f>SUM(T132:T150)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83</v>
      </c>
      <c r="AT131" s="226" t="s">
        <v>75</v>
      </c>
      <c r="AU131" s="226" t="s">
        <v>76</v>
      </c>
      <c r="AY131" s="225" t="s">
        <v>274</v>
      </c>
      <c r="BK131" s="227">
        <f>SUM(BK132:BK150)</f>
        <v>0</v>
      </c>
    </row>
    <row r="132" s="2" customFormat="1" ht="16.5" customHeight="1">
      <c r="A132" s="39"/>
      <c r="B132" s="40"/>
      <c r="C132" s="230" t="s">
        <v>316</v>
      </c>
      <c r="D132" s="230" t="s">
        <v>276</v>
      </c>
      <c r="E132" s="231" t="s">
        <v>4801</v>
      </c>
      <c r="F132" s="232" t="s">
        <v>4802</v>
      </c>
      <c r="G132" s="233" t="s">
        <v>2064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333</v>
      </c>
    </row>
    <row r="133" s="2" customFormat="1" ht="16.5" customHeight="1">
      <c r="A133" s="39"/>
      <c r="B133" s="40"/>
      <c r="C133" s="230" t="s">
        <v>321</v>
      </c>
      <c r="D133" s="230" t="s">
        <v>276</v>
      </c>
      <c r="E133" s="231" t="s">
        <v>4803</v>
      </c>
      <c r="F133" s="232" t="s">
        <v>4804</v>
      </c>
      <c r="G133" s="233" t="s">
        <v>2064</v>
      </c>
      <c r="H133" s="234">
        <v>2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344</v>
      </c>
    </row>
    <row r="134" s="2" customFormat="1" ht="16.5" customHeight="1">
      <c r="A134" s="39"/>
      <c r="B134" s="40"/>
      <c r="C134" s="230" t="s">
        <v>327</v>
      </c>
      <c r="D134" s="230" t="s">
        <v>276</v>
      </c>
      <c r="E134" s="231" t="s">
        <v>4805</v>
      </c>
      <c r="F134" s="232" t="s">
        <v>4806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361</v>
      </c>
    </row>
    <row r="135" s="2" customFormat="1" ht="16.5" customHeight="1">
      <c r="A135" s="39"/>
      <c r="B135" s="40"/>
      <c r="C135" s="230" t="s">
        <v>333</v>
      </c>
      <c r="D135" s="230" t="s">
        <v>276</v>
      </c>
      <c r="E135" s="231" t="s">
        <v>4807</v>
      </c>
      <c r="F135" s="232" t="s">
        <v>4808</v>
      </c>
      <c r="G135" s="233" t="s">
        <v>2064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369</v>
      </c>
    </row>
    <row r="136" s="2" customFormat="1" ht="16.5" customHeight="1">
      <c r="A136" s="39"/>
      <c r="B136" s="40"/>
      <c r="C136" s="230" t="s">
        <v>338</v>
      </c>
      <c r="D136" s="230" t="s">
        <v>276</v>
      </c>
      <c r="E136" s="231" t="s">
        <v>4766</v>
      </c>
      <c r="F136" s="232" t="s">
        <v>4767</v>
      </c>
      <c r="G136" s="233" t="s">
        <v>2064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379</v>
      </c>
    </row>
    <row r="137" s="2" customFormat="1" ht="16.5" customHeight="1">
      <c r="A137" s="39"/>
      <c r="B137" s="40"/>
      <c r="C137" s="230" t="s">
        <v>344</v>
      </c>
      <c r="D137" s="230" t="s">
        <v>276</v>
      </c>
      <c r="E137" s="231" t="s">
        <v>4809</v>
      </c>
      <c r="F137" s="232" t="s">
        <v>4810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390</v>
      </c>
    </row>
    <row r="138" s="2" customFormat="1" ht="16.5" customHeight="1">
      <c r="A138" s="39"/>
      <c r="B138" s="40"/>
      <c r="C138" s="230" t="s">
        <v>348</v>
      </c>
      <c r="D138" s="230" t="s">
        <v>276</v>
      </c>
      <c r="E138" s="231" t="s">
        <v>4760</v>
      </c>
      <c r="F138" s="232" t="s">
        <v>4761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401</v>
      </c>
    </row>
    <row r="139" s="2" customFormat="1" ht="16.5" customHeight="1">
      <c r="A139" s="39"/>
      <c r="B139" s="40"/>
      <c r="C139" s="230" t="s">
        <v>361</v>
      </c>
      <c r="D139" s="230" t="s">
        <v>276</v>
      </c>
      <c r="E139" s="231" t="s">
        <v>4784</v>
      </c>
      <c r="F139" s="232" t="s">
        <v>4785</v>
      </c>
      <c r="G139" s="233" t="s">
        <v>2064</v>
      </c>
      <c r="H139" s="234">
        <v>5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419</v>
      </c>
    </row>
    <row r="140" s="2" customFormat="1" ht="16.5" customHeight="1">
      <c r="A140" s="39"/>
      <c r="B140" s="40"/>
      <c r="C140" s="230" t="s">
        <v>365</v>
      </c>
      <c r="D140" s="230" t="s">
        <v>276</v>
      </c>
      <c r="E140" s="231" t="s">
        <v>4811</v>
      </c>
      <c r="F140" s="232" t="s">
        <v>4812</v>
      </c>
      <c r="G140" s="233" t="s">
        <v>2064</v>
      </c>
      <c r="H140" s="234">
        <v>7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435</v>
      </c>
    </row>
    <row r="141" s="2" customFormat="1" ht="16.5" customHeight="1">
      <c r="A141" s="39"/>
      <c r="B141" s="40"/>
      <c r="C141" s="230" t="s">
        <v>369</v>
      </c>
      <c r="D141" s="230" t="s">
        <v>276</v>
      </c>
      <c r="E141" s="231" t="s">
        <v>4813</v>
      </c>
      <c r="F141" s="232" t="s">
        <v>4814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463</v>
      </c>
    </row>
    <row r="142" s="2" customFormat="1" ht="16.5" customHeight="1">
      <c r="A142" s="39"/>
      <c r="B142" s="40"/>
      <c r="C142" s="230" t="s">
        <v>8</v>
      </c>
      <c r="D142" s="230" t="s">
        <v>276</v>
      </c>
      <c r="E142" s="231" t="s">
        <v>4815</v>
      </c>
      <c r="F142" s="232" t="s">
        <v>4816</v>
      </c>
      <c r="G142" s="233" t="s">
        <v>2064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477</v>
      </c>
    </row>
    <row r="143" s="2" customFormat="1" ht="16.5" customHeight="1">
      <c r="A143" s="39"/>
      <c r="B143" s="40"/>
      <c r="C143" s="230" t="s">
        <v>379</v>
      </c>
      <c r="D143" s="230" t="s">
        <v>276</v>
      </c>
      <c r="E143" s="231" t="s">
        <v>4780</v>
      </c>
      <c r="F143" s="232" t="s">
        <v>4781</v>
      </c>
      <c r="G143" s="233" t="s">
        <v>2064</v>
      </c>
      <c r="H143" s="234">
        <v>6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487</v>
      </c>
    </row>
    <row r="144" s="2" customFormat="1" ht="16.5" customHeight="1">
      <c r="A144" s="39"/>
      <c r="B144" s="40"/>
      <c r="C144" s="230" t="s">
        <v>384</v>
      </c>
      <c r="D144" s="230" t="s">
        <v>276</v>
      </c>
      <c r="E144" s="231" t="s">
        <v>4817</v>
      </c>
      <c r="F144" s="232" t="s">
        <v>4818</v>
      </c>
      <c r="G144" s="233" t="s">
        <v>2064</v>
      </c>
      <c r="H144" s="234">
        <v>4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510</v>
      </c>
    </row>
    <row r="145" s="2" customFormat="1" ht="16.5" customHeight="1">
      <c r="A145" s="39"/>
      <c r="B145" s="40"/>
      <c r="C145" s="230" t="s">
        <v>390</v>
      </c>
      <c r="D145" s="230" t="s">
        <v>276</v>
      </c>
      <c r="E145" s="231" t="s">
        <v>4819</v>
      </c>
      <c r="F145" s="232" t="s">
        <v>4820</v>
      </c>
      <c r="G145" s="233" t="s">
        <v>2064</v>
      </c>
      <c r="H145" s="234">
        <v>3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83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546</v>
      </c>
    </row>
    <row r="146" s="2" customFormat="1" ht="16.5" customHeight="1">
      <c r="A146" s="39"/>
      <c r="B146" s="40"/>
      <c r="C146" s="230" t="s">
        <v>395</v>
      </c>
      <c r="D146" s="230" t="s">
        <v>276</v>
      </c>
      <c r="E146" s="231" t="s">
        <v>4821</v>
      </c>
      <c r="F146" s="232" t="s">
        <v>4822</v>
      </c>
      <c r="G146" s="233" t="s">
        <v>2064</v>
      </c>
      <c r="H146" s="234">
        <v>9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83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583</v>
      </c>
    </row>
    <row r="147" s="2" customFormat="1" ht="16.5" customHeight="1">
      <c r="A147" s="39"/>
      <c r="B147" s="40"/>
      <c r="C147" s="230" t="s">
        <v>401</v>
      </c>
      <c r="D147" s="230" t="s">
        <v>276</v>
      </c>
      <c r="E147" s="231" t="s">
        <v>4823</v>
      </c>
      <c r="F147" s="232" t="s">
        <v>4824</v>
      </c>
      <c r="G147" s="233" t="s">
        <v>2064</v>
      </c>
      <c r="H147" s="234">
        <v>2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593</v>
      </c>
    </row>
    <row r="148" s="2" customFormat="1" ht="16.5" customHeight="1">
      <c r="A148" s="39"/>
      <c r="B148" s="40"/>
      <c r="C148" s="230" t="s">
        <v>7</v>
      </c>
      <c r="D148" s="230" t="s">
        <v>276</v>
      </c>
      <c r="E148" s="231" t="s">
        <v>4825</v>
      </c>
      <c r="F148" s="232" t="s">
        <v>4791</v>
      </c>
      <c r="G148" s="233" t="s">
        <v>398</v>
      </c>
      <c r="H148" s="234">
        <v>750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83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601</v>
      </c>
    </row>
    <row r="149" s="2" customFormat="1" ht="16.5" customHeight="1">
      <c r="A149" s="39"/>
      <c r="B149" s="40"/>
      <c r="C149" s="230" t="s">
        <v>419</v>
      </c>
      <c r="D149" s="230" t="s">
        <v>276</v>
      </c>
      <c r="E149" s="231" t="s">
        <v>4826</v>
      </c>
      <c r="F149" s="232" t="s">
        <v>4827</v>
      </c>
      <c r="G149" s="233" t="s">
        <v>398</v>
      </c>
      <c r="H149" s="234">
        <v>335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83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612</v>
      </c>
    </row>
    <row r="150" s="2" customFormat="1" ht="16.5" customHeight="1">
      <c r="A150" s="39"/>
      <c r="B150" s="40"/>
      <c r="C150" s="230" t="s">
        <v>427</v>
      </c>
      <c r="D150" s="230" t="s">
        <v>276</v>
      </c>
      <c r="E150" s="231" t="s">
        <v>4745</v>
      </c>
      <c r="F150" s="232" t="s">
        <v>4746</v>
      </c>
      <c r="G150" s="233" t="s">
        <v>2064</v>
      </c>
      <c r="H150" s="234">
        <v>16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281</v>
      </c>
      <c r="AT150" s="241" t="s">
        <v>276</v>
      </c>
      <c r="AU150" s="241" t="s">
        <v>83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281</v>
      </c>
      <c r="BM150" s="241" t="s">
        <v>622</v>
      </c>
    </row>
    <row r="151" s="12" customFormat="1" ht="25.92" customHeight="1">
      <c r="A151" s="12"/>
      <c r="B151" s="214"/>
      <c r="C151" s="215"/>
      <c r="D151" s="216" t="s">
        <v>75</v>
      </c>
      <c r="E151" s="217" t="s">
        <v>2071</v>
      </c>
      <c r="F151" s="217" t="s">
        <v>4828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SUM(P152:P153)</f>
        <v>0</v>
      </c>
      <c r="Q151" s="222"/>
      <c r="R151" s="223">
        <f>SUM(R152:R153)</f>
        <v>0</v>
      </c>
      <c r="S151" s="222"/>
      <c r="T151" s="224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83</v>
      </c>
      <c r="AT151" s="226" t="s">
        <v>75</v>
      </c>
      <c r="AU151" s="226" t="s">
        <v>76</v>
      </c>
      <c r="AY151" s="225" t="s">
        <v>274</v>
      </c>
      <c r="BK151" s="227">
        <f>SUM(BK152:BK153)</f>
        <v>0</v>
      </c>
    </row>
    <row r="152" s="2" customFormat="1" ht="16.5" customHeight="1">
      <c r="A152" s="39"/>
      <c r="B152" s="40"/>
      <c r="C152" s="230" t="s">
        <v>435</v>
      </c>
      <c r="D152" s="230" t="s">
        <v>276</v>
      </c>
      <c r="E152" s="231" t="s">
        <v>4829</v>
      </c>
      <c r="F152" s="232" t="s">
        <v>4830</v>
      </c>
      <c r="G152" s="233" t="s">
        <v>2064</v>
      </c>
      <c r="H152" s="234">
        <v>30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83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632</v>
      </c>
    </row>
    <row r="153" s="2" customFormat="1" ht="16.5" customHeight="1">
      <c r="A153" s="39"/>
      <c r="B153" s="40"/>
      <c r="C153" s="230" t="s">
        <v>439</v>
      </c>
      <c r="D153" s="230" t="s">
        <v>276</v>
      </c>
      <c r="E153" s="231" t="s">
        <v>4831</v>
      </c>
      <c r="F153" s="232" t="s">
        <v>4832</v>
      </c>
      <c r="G153" s="233" t="s">
        <v>2064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98" t="s">
        <v>1</v>
      </c>
      <c r="N153" s="299" t="s">
        <v>41</v>
      </c>
      <c r="O153" s="300"/>
      <c r="P153" s="301">
        <f>O153*H153</f>
        <v>0</v>
      </c>
      <c r="Q153" s="301">
        <v>0</v>
      </c>
      <c r="R153" s="301">
        <f>Q153*H153</f>
        <v>0</v>
      </c>
      <c r="S153" s="301">
        <v>0</v>
      </c>
      <c r="T153" s="30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83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643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oO6xDEadA819HJ08e9xvwfSGWi8JuLsKltu4zZ4jnLgZlzYPMwZZdJnAzGM9HReSHh+c1w2Sr+OiIOsMY/aC3A==" hashValue="ovAuuQzGBuj6V7skfIXXhrm3lXvulLnBvc6NgfF3aNkBcD+7uxLLLI/to2yYtkeEQ19vwcxp4j+dZdIDZP6+Rg==" algorithmName="SHA-512" password="C67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4675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ROUND((SUM(BE125:BE142)),  2)</f>
        <v>0</v>
      </c>
      <c r="G37" s="39"/>
      <c r="H37" s="39"/>
      <c r="I37" s="168">
        <v>0.20999999999999999</v>
      </c>
      <c r="J37" s="167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ROUND((SUM(BF125:BF142)),  2)</f>
        <v>0</v>
      </c>
      <c r="G38" s="39"/>
      <c r="H38" s="39"/>
      <c r="I38" s="168">
        <v>0.14999999999999999</v>
      </c>
      <c r="J38" s="167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ROUND((SUM(BG125:BG142)),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ROUND((SUM(BH125:BH142)),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ROUND((SUM(BI125:BI142)),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SLB.5 - STA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4834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SLB.5 - STA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4835</v>
      </c>
      <c r="F126" s="232" t="s">
        <v>4679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4836</v>
      </c>
      <c r="F127" s="232" t="s">
        <v>4719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4720</v>
      </c>
      <c r="F128" s="232" t="s">
        <v>4721</v>
      </c>
      <c r="G128" s="233" t="s">
        <v>4722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4680</v>
      </c>
      <c r="F129" s="232" t="s">
        <v>4681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4837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2090</v>
      </c>
      <c r="F130" s="217" t="s">
        <v>82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SUM(P131:P142)</f>
        <v>0</v>
      </c>
      <c r="Q130" s="222"/>
      <c r="R130" s="223">
        <f>SUM(R131:R142)</f>
        <v>0</v>
      </c>
      <c r="S130" s="222"/>
      <c r="T130" s="224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SUM(BK131:BK142)</f>
        <v>0</v>
      </c>
    </row>
    <row r="131" s="2" customFormat="1" ht="16.5" customHeight="1">
      <c r="A131" s="39"/>
      <c r="B131" s="40"/>
      <c r="C131" s="230" t="s">
        <v>316</v>
      </c>
      <c r="D131" s="230" t="s">
        <v>276</v>
      </c>
      <c r="E131" s="231" t="s">
        <v>4838</v>
      </c>
      <c r="F131" s="232" t="s">
        <v>4839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16.5" customHeight="1">
      <c r="A132" s="39"/>
      <c r="B132" s="40"/>
      <c r="C132" s="230" t="s">
        <v>321</v>
      </c>
      <c r="D132" s="230" t="s">
        <v>276</v>
      </c>
      <c r="E132" s="231" t="s">
        <v>4840</v>
      </c>
      <c r="F132" s="232" t="s">
        <v>4841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16.5" customHeight="1">
      <c r="A133" s="39"/>
      <c r="B133" s="40"/>
      <c r="C133" s="230" t="s">
        <v>327</v>
      </c>
      <c r="D133" s="230" t="s">
        <v>276</v>
      </c>
      <c r="E133" s="231" t="s">
        <v>4842</v>
      </c>
      <c r="F133" s="232" t="s">
        <v>4843</v>
      </c>
      <c r="G133" s="233" t="s">
        <v>2064</v>
      </c>
      <c r="H133" s="234">
        <v>2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16.5" customHeight="1">
      <c r="A134" s="39"/>
      <c r="B134" s="40"/>
      <c r="C134" s="230" t="s">
        <v>333</v>
      </c>
      <c r="D134" s="230" t="s">
        <v>276</v>
      </c>
      <c r="E134" s="231" t="s">
        <v>4844</v>
      </c>
      <c r="F134" s="232" t="s">
        <v>4845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16.5" customHeight="1">
      <c r="A135" s="39"/>
      <c r="B135" s="40"/>
      <c r="C135" s="230" t="s">
        <v>338</v>
      </c>
      <c r="D135" s="230" t="s">
        <v>276</v>
      </c>
      <c r="E135" s="231" t="s">
        <v>4846</v>
      </c>
      <c r="F135" s="232" t="s">
        <v>4847</v>
      </c>
      <c r="G135" s="233" t="s">
        <v>2064</v>
      </c>
      <c r="H135" s="234">
        <v>84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24.15" customHeight="1">
      <c r="A136" s="39"/>
      <c r="B136" s="40"/>
      <c r="C136" s="230" t="s">
        <v>344</v>
      </c>
      <c r="D136" s="230" t="s">
        <v>276</v>
      </c>
      <c r="E136" s="231" t="s">
        <v>4848</v>
      </c>
      <c r="F136" s="232" t="s">
        <v>4849</v>
      </c>
      <c r="G136" s="233" t="s">
        <v>2064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16.5" customHeight="1">
      <c r="A137" s="39"/>
      <c r="B137" s="40"/>
      <c r="C137" s="230" t="s">
        <v>348</v>
      </c>
      <c r="D137" s="230" t="s">
        <v>276</v>
      </c>
      <c r="E137" s="231" t="s">
        <v>4850</v>
      </c>
      <c r="F137" s="232" t="s">
        <v>4851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16.5" customHeight="1">
      <c r="A138" s="39"/>
      <c r="B138" s="40"/>
      <c r="C138" s="230" t="s">
        <v>361</v>
      </c>
      <c r="D138" s="230" t="s">
        <v>276</v>
      </c>
      <c r="E138" s="231" t="s">
        <v>4852</v>
      </c>
      <c r="F138" s="232" t="s">
        <v>4853</v>
      </c>
      <c r="G138" s="233" t="s">
        <v>2064</v>
      </c>
      <c r="H138" s="234">
        <v>27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4745</v>
      </c>
      <c r="F139" s="232" t="s">
        <v>4746</v>
      </c>
      <c r="G139" s="233" t="s">
        <v>2064</v>
      </c>
      <c r="H139" s="234">
        <v>27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16.5" customHeight="1">
      <c r="A140" s="39"/>
      <c r="B140" s="40"/>
      <c r="C140" s="230" t="s">
        <v>369</v>
      </c>
      <c r="D140" s="230" t="s">
        <v>276</v>
      </c>
      <c r="E140" s="231" t="s">
        <v>4854</v>
      </c>
      <c r="F140" s="232" t="s">
        <v>4855</v>
      </c>
      <c r="G140" s="233" t="s">
        <v>2064</v>
      </c>
      <c r="H140" s="234">
        <v>27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4856</v>
      </c>
      <c r="F141" s="232" t="s">
        <v>4857</v>
      </c>
      <c r="G141" s="233" t="s">
        <v>398</v>
      </c>
      <c r="H141" s="234">
        <v>2024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4858</v>
      </c>
      <c r="F142" s="232" t="s">
        <v>4859</v>
      </c>
      <c r="G142" s="233" t="s">
        <v>398</v>
      </c>
      <c r="H142" s="234">
        <v>96</v>
      </c>
      <c r="I142" s="235"/>
      <c r="J142" s="236">
        <f>ROUND(I142*H142,2)</f>
        <v>0</v>
      </c>
      <c r="K142" s="232" t="s">
        <v>1</v>
      </c>
      <c r="L142" s="45"/>
      <c r="M142" s="298" t="s">
        <v>1</v>
      </c>
      <c r="N142" s="299" t="s">
        <v>41</v>
      </c>
      <c r="O142" s="300"/>
      <c r="P142" s="301">
        <f>O142*H142</f>
        <v>0</v>
      </c>
      <c r="Q142" s="301">
        <v>0</v>
      </c>
      <c r="R142" s="301">
        <f>Q142*H142</f>
        <v>0</v>
      </c>
      <c r="S142" s="301">
        <v>0</v>
      </c>
      <c r="T142" s="30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B35FmNq+ardp+XeLuxC+EVLQCFChZ2BVypAWJg2cXTU6iJHCFkvo79vkRRKQvGEZAjdZ/twuHZV8TBvTuIVLCA==" hashValue="Jr7NjweFIdSyOGZTu5QJOqc1auFjyd6p2Zi/+fJlx92tFYrc+RMh4oWjlVrxl4xN7EVH85iDJugZL44MvVCaCQ==" algorithmName="SHA-512" password="C67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4675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ROUND((SUM(BE125:BE147)),  2)</f>
        <v>0</v>
      </c>
      <c r="G37" s="39"/>
      <c r="H37" s="39"/>
      <c r="I37" s="168">
        <v>0.20999999999999999</v>
      </c>
      <c r="J37" s="167">
        <f>ROUND(((SUM(BE125:BE147))*I37),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ROUND((SUM(BF125:BF147)),  2)</f>
        <v>0</v>
      </c>
      <c r="G38" s="39"/>
      <c r="H38" s="39"/>
      <c r="I38" s="168">
        <v>0.14999999999999999</v>
      </c>
      <c r="J38" s="167">
        <f>ROUND(((SUM(BF125:BF147))*I38),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ROUND((SUM(BG125:BG147)),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ROUND((SUM(BH125:BH147)),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ROUND((SUM(BI125:BI147)),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SLB.6 -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4861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SLB.6 - Kamerový systém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4755</v>
      </c>
      <c r="F126" s="232" t="s">
        <v>4679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4862</v>
      </c>
      <c r="F127" s="232" t="s">
        <v>4719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4720</v>
      </c>
      <c r="F128" s="232" t="s">
        <v>4721</v>
      </c>
      <c r="G128" s="233" t="s">
        <v>4722</v>
      </c>
      <c r="H128" s="234">
        <v>32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4680</v>
      </c>
      <c r="F129" s="232" t="s">
        <v>4681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4863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2090</v>
      </c>
      <c r="F130" s="217" t="s">
        <v>135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SUM(P131:P147)</f>
        <v>0</v>
      </c>
      <c r="Q130" s="222"/>
      <c r="R130" s="223">
        <f>SUM(R131:R147)</f>
        <v>0</v>
      </c>
      <c r="S130" s="222"/>
      <c r="T130" s="224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SUM(BK131:BK147)</f>
        <v>0</v>
      </c>
    </row>
    <row r="131" s="2" customFormat="1" ht="62.7" customHeight="1">
      <c r="A131" s="39"/>
      <c r="B131" s="40"/>
      <c r="C131" s="230" t="s">
        <v>316</v>
      </c>
      <c r="D131" s="230" t="s">
        <v>276</v>
      </c>
      <c r="E131" s="231" t="s">
        <v>4864</v>
      </c>
      <c r="F131" s="232" t="s">
        <v>4865</v>
      </c>
      <c r="G131" s="233" t="s">
        <v>2064</v>
      </c>
      <c r="H131" s="234">
        <v>10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24.15" customHeight="1">
      <c r="A132" s="39"/>
      <c r="B132" s="40"/>
      <c r="C132" s="230" t="s">
        <v>321</v>
      </c>
      <c r="D132" s="230" t="s">
        <v>276</v>
      </c>
      <c r="E132" s="231" t="s">
        <v>4866</v>
      </c>
      <c r="F132" s="232" t="s">
        <v>4867</v>
      </c>
      <c r="G132" s="233" t="s">
        <v>2064</v>
      </c>
      <c r="H132" s="234">
        <v>10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76.35" customHeight="1">
      <c r="A133" s="39"/>
      <c r="B133" s="40"/>
      <c r="C133" s="230" t="s">
        <v>327</v>
      </c>
      <c r="D133" s="230" t="s">
        <v>276</v>
      </c>
      <c r="E133" s="231" t="s">
        <v>4868</v>
      </c>
      <c r="F133" s="232" t="s">
        <v>4869</v>
      </c>
      <c r="G133" s="233" t="s">
        <v>2064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24.15" customHeight="1">
      <c r="A134" s="39"/>
      <c r="B134" s="40"/>
      <c r="C134" s="230" t="s">
        <v>333</v>
      </c>
      <c r="D134" s="230" t="s">
        <v>276</v>
      </c>
      <c r="E134" s="231" t="s">
        <v>4866</v>
      </c>
      <c r="F134" s="232" t="s">
        <v>4867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66.75" customHeight="1">
      <c r="A135" s="39"/>
      <c r="B135" s="40"/>
      <c r="C135" s="230" t="s">
        <v>338</v>
      </c>
      <c r="D135" s="230" t="s">
        <v>276</v>
      </c>
      <c r="E135" s="231" t="s">
        <v>4870</v>
      </c>
      <c r="F135" s="232" t="s">
        <v>4871</v>
      </c>
      <c r="G135" s="233" t="s">
        <v>2064</v>
      </c>
      <c r="H135" s="234">
        <v>3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24.15" customHeight="1">
      <c r="A136" s="39"/>
      <c r="B136" s="40"/>
      <c r="C136" s="230" t="s">
        <v>344</v>
      </c>
      <c r="D136" s="230" t="s">
        <v>276</v>
      </c>
      <c r="E136" s="231" t="s">
        <v>4872</v>
      </c>
      <c r="F136" s="232" t="s">
        <v>4867</v>
      </c>
      <c r="G136" s="233" t="s">
        <v>2064</v>
      </c>
      <c r="H136" s="234">
        <v>3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55.5" customHeight="1">
      <c r="A137" s="39"/>
      <c r="B137" s="40"/>
      <c r="C137" s="230" t="s">
        <v>348</v>
      </c>
      <c r="D137" s="230" t="s">
        <v>276</v>
      </c>
      <c r="E137" s="231" t="s">
        <v>4873</v>
      </c>
      <c r="F137" s="232" t="s">
        <v>4874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24.15" customHeight="1">
      <c r="A138" s="39"/>
      <c r="B138" s="40"/>
      <c r="C138" s="230" t="s">
        <v>361</v>
      </c>
      <c r="D138" s="230" t="s">
        <v>276</v>
      </c>
      <c r="E138" s="231" t="s">
        <v>4875</v>
      </c>
      <c r="F138" s="232" t="s">
        <v>4876</v>
      </c>
      <c r="G138" s="233" t="s">
        <v>2064</v>
      </c>
      <c r="H138" s="234">
        <v>2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44.25" customHeight="1">
      <c r="A139" s="39"/>
      <c r="B139" s="40"/>
      <c r="C139" s="230" t="s">
        <v>365</v>
      </c>
      <c r="D139" s="230" t="s">
        <v>276</v>
      </c>
      <c r="E139" s="231" t="s">
        <v>4877</v>
      </c>
      <c r="F139" s="232" t="s">
        <v>4878</v>
      </c>
      <c r="G139" s="233" t="s">
        <v>2064</v>
      </c>
      <c r="H139" s="234">
        <v>2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16.5" customHeight="1">
      <c r="A140" s="39"/>
      <c r="B140" s="40"/>
      <c r="C140" s="230" t="s">
        <v>369</v>
      </c>
      <c r="D140" s="230" t="s">
        <v>276</v>
      </c>
      <c r="E140" s="231" t="s">
        <v>4760</v>
      </c>
      <c r="F140" s="232" t="s">
        <v>4761</v>
      </c>
      <c r="G140" s="233" t="s">
        <v>2064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4780</v>
      </c>
      <c r="F141" s="232" t="s">
        <v>4781</v>
      </c>
      <c r="G141" s="233" t="s">
        <v>2064</v>
      </c>
      <c r="H141" s="234">
        <v>18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4817</v>
      </c>
      <c r="F142" s="232" t="s">
        <v>4818</v>
      </c>
      <c r="G142" s="233" t="s">
        <v>2064</v>
      </c>
      <c r="H142" s="234">
        <v>14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16.5" customHeight="1">
      <c r="A143" s="39"/>
      <c r="B143" s="40"/>
      <c r="C143" s="230" t="s">
        <v>384</v>
      </c>
      <c r="D143" s="230" t="s">
        <v>276</v>
      </c>
      <c r="E143" s="231" t="s">
        <v>4784</v>
      </c>
      <c r="F143" s="232" t="s">
        <v>4785</v>
      </c>
      <c r="G143" s="233" t="s">
        <v>2064</v>
      </c>
      <c r="H143" s="234">
        <v>20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510</v>
      </c>
    </row>
    <row r="144" s="2" customFormat="1" ht="16.5" customHeight="1">
      <c r="A144" s="39"/>
      <c r="B144" s="40"/>
      <c r="C144" s="230" t="s">
        <v>390</v>
      </c>
      <c r="D144" s="230" t="s">
        <v>276</v>
      </c>
      <c r="E144" s="231" t="s">
        <v>4766</v>
      </c>
      <c r="F144" s="232" t="s">
        <v>4767</v>
      </c>
      <c r="G144" s="233" t="s">
        <v>2064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546</v>
      </c>
    </row>
    <row r="145" s="2" customFormat="1" ht="16.5" customHeight="1">
      <c r="A145" s="39"/>
      <c r="B145" s="40"/>
      <c r="C145" s="230" t="s">
        <v>395</v>
      </c>
      <c r="D145" s="230" t="s">
        <v>276</v>
      </c>
      <c r="E145" s="231" t="s">
        <v>4764</v>
      </c>
      <c r="F145" s="232" t="s">
        <v>4765</v>
      </c>
      <c r="G145" s="233" t="s">
        <v>2064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83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583</v>
      </c>
    </row>
    <row r="146" s="2" customFormat="1" ht="16.5" customHeight="1">
      <c r="A146" s="39"/>
      <c r="B146" s="40"/>
      <c r="C146" s="230" t="s">
        <v>401</v>
      </c>
      <c r="D146" s="230" t="s">
        <v>276</v>
      </c>
      <c r="E146" s="231" t="s">
        <v>4825</v>
      </c>
      <c r="F146" s="232" t="s">
        <v>4791</v>
      </c>
      <c r="G146" s="233" t="s">
        <v>398</v>
      </c>
      <c r="H146" s="234">
        <v>1170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83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593</v>
      </c>
    </row>
    <row r="147" s="2" customFormat="1" ht="16.5" customHeight="1">
      <c r="A147" s="39"/>
      <c r="B147" s="40"/>
      <c r="C147" s="230" t="s">
        <v>7</v>
      </c>
      <c r="D147" s="230" t="s">
        <v>276</v>
      </c>
      <c r="E147" s="231" t="s">
        <v>4879</v>
      </c>
      <c r="F147" s="232" t="s">
        <v>4880</v>
      </c>
      <c r="G147" s="233" t="s">
        <v>2064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98" t="s">
        <v>1</v>
      </c>
      <c r="N147" s="299" t="s">
        <v>41</v>
      </c>
      <c r="O147" s="300"/>
      <c r="P147" s="301">
        <f>O147*H147</f>
        <v>0</v>
      </c>
      <c r="Q147" s="301">
        <v>0</v>
      </c>
      <c r="R147" s="301">
        <f>Q147*H147</f>
        <v>0</v>
      </c>
      <c r="S147" s="301">
        <v>0</v>
      </c>
      <c r="T147" s="30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601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FXinE3AnOMM/5ZNj82hVwf8+C/6LQew4vo3KIEy87fAGSuQMO2jfmNAiiUOueqxxFLBRfQgbdptMUj7uX/Jzzw==" hashValue="uCz7rJ1lOzJFSGGn0ho3DMF+S28tmXQrGqa72ubtmY8wt2nx06VbeSr5eoLPr51PKVIRpOVGW8bC/E/Wg+s9zw==" algorithmName="SHA-512" password="C675"/>
  <autoFilter ref="C124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2904</v>
      </c>
      <c r="L10" s="21"/>
    </row>
    <row r="11" s="2" customFormat="1" ht="16.5" customHeight="1">
      <c r="A11" s="39"/>
      <c r="B11" s="45"/>
      <c r="C11" s="39"/>
      <c r="D11" s="39"/>
      <c r="E11" s="166" t="s">
        <v>4675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3931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ROUND((SUM(BE125:BE141)),  2)</f>
        <v>0</v>
      </c>
      <c r="G37" s="39"/>
      <c r="H37" s="39"/>
      <c r="I37" s="168">
        <v>0.20999999999999999</v>
      </c>
      <c r="J37" s="167">
        <f>ROUND(((SUM(BE125:BE141))*I37),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ROUND((SUM(BF125:BF141)),  2)</f>
        <v>0</v>
      </c>
      <c r="G38" s="39"/>
      <c r="H38" s="39"/>
      <c r="I38" s="168">
        <v>0.14999999999999999</v>
      </c>
      <c r="J38" s="167">
        <f>ROUND(((SUM(BF125:BF141))*I38),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3931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SLB.7 - Pacient sestra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4882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SLB.7 - Pacient sestra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4797</v>
      </c>
      <c r="F126" s="232" t="s">
        <v>4679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4756</v>
      </c>
      <c r="F127" s="232" t="s">
        <v>4719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4720</v>
      </c>
      <c r="F128" s="232" t="s">
        <v>4721</v>
      </c>
      <c r="G128" s="233" t="s">
        <v>4722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4680</v>
      </c>
      <c r="F129" s="232" t="s">
        <v>4681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4883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2090</v>
      </c>
      <c r="F130" s="217" t="s">
        <v>4884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SUM(P131:P141)</f>
        <v>0</v>
      </c>
      <c r="Q130" s="222"/>
      <c r="R130" s="223">
        <f>SUM(R131:R141)</f>
        <v>0</v>
      </c>
      <c r="S130" s="222"/>
      <c r="T130" s="224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SUM(BK131:BK141)</f>
        <v>0</v>
      </c>
    </row>
    <row r="131" s="2" customFormat="1" ht="37.8" customHeight="1">
      <c r="A131" s="39"/>
      <c r="B131" s="40"/>
      <c r="C131" s="230" t="s">
        <v>316</v>
      </c>
      <c r="D131" s="230" t="s">
        <v>276</v>
      </c>
      <c r="E131" s="231" t="s">
        <v>4885</v>
      </c>
      <c r="F131" s="232" t="s">
        <v>4886</v>
      </c>
      <c r="G131" s="233" t="s">
        <v>2064</v>
      </c>
      <c r="H131" s="234">
        <v>2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44.25" customHeight="1">
      <c r="A132" s="39"/>
      <c r="B132" s="40"/>
      <c r="C132" s="230" t="s">
        <v>321</v>
      </c>
      <c r="D132" s="230" t="s">
        <v>276</v>
      </c>
      <c r="E132" s="231" t="s">
        <v>4887</v>
      </c>
      <c r="F132" s="232" t="s">
        <v>4888</v>
      </c>
      <c r="G132" s="233" t="s">
        <v>2064</v>
      </c>
      <c r="H132" s="234">
        <v>5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66.75" customHeight="1">
      <c r="A133" s="39"/>
      <c r="B133" s="40"/>
      <c r="C133" s="230" t="s">
        <v>327</v>
      </c>
      <c r="D133" s="230" t="s">
        <v>276</v>
      </c>
      <c r="E133" s="231" t="s">
        <v>4889</v>
      </c>
      <c r="F133" s="232" t="s">
        <v>4890</v>
      </c>
      <c r="G133" s="233" t="s">
        <v>2064</v>
      </c>
      <c r="H133" s="234">
        <v>20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49.05" customHeight="1">
      <c r="A134" s="39"/>
      <c r="B134" s="40"/>
      <c r="C134" s="230" t="s">
        <v>333</v>
      </c>
      <c r="D134" s="230" t="s">
        <v>276</v>
      </c>
      <c r="E134" s="231" t="s">
        <v>4891</v>
      </c>
      <c r="F134" s="232" t="s">
        <v>4892</v>
      </c>
      <c r="G134" s="233" t="s">
        <v>2064</v>
      </c>
      <c r="H134" s="234">
        <v>19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62.7" customHeight="1">
      <c r="A135" s="39"/>
      <c r="B135" s="40"/>
      <c r="C135" s="230" t="s">
        <v>338</v>
      </c>
      <c r="D135" s="230" t="s">
        <v>276</v>
      </c>
      <c r="E135" s="231" t="s">
        <v>4893</v>
      </c>
      <c r="F135" s="232" t="s">
        <v>4894</v>
      </c>
      <c r="G135" s="233" t="s">
        <v>2064</v>
      </c>
      <c r="H135" s="234">
        <v>19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62.7" customHeight="1">
      <c r="A136" s="39"/>
      <c r="B136" s="40"/>
      <c r="C136" s="230" t="s">
        <v>344</v>
      </c>
      <c r="D136" s="230" t="s">
        <v>276</v>
      </c>
      <c r="E136" s="231" t="s">
        <v>4895</v>
      </c>
      <c r="F136" s="232" t="s">
        <v>4896</v>
      </c>
      <c r="G136" s="233" t="s">
        <v>2064</v>
      </c>
      <c r="H136" s="234">
        <v>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24.15" customHeight="1">
      <c r="A137" s="39"/>
      <c r="B137" s="40"/>
      <c r="C137" s="230" t="s">
        <v>348</v>
      </c>
      <c r="D137" s="230" t="s">
        <v>276</v>
      </c>
      <c r="E137" s="231" t="s">
        <v>4897</v>
      </c>
      <c r="F137" s="232" t="s">
        <v>4898</v>
      </c>
      <c r="G137" s="233" t="s">
        <v>2064</v>
      </c>
      <c r="H137" s="234">
        <v>19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16.5" customHeight="1">
      <c r="A138" s="39"/>
      <c r="B138" s="40"/>
      <c r="C138" s="230" t="s">
        <v>361</v>
      </c>
      <c r="D138" s="230" t="s">
        <v>276</v>
      </c>
      <c r="E138" s="231" t="s">
        <v>4745</v>
      </c>
      <c r="F138" s="232" t="s">
        <v>4746</v>
      </c>
      <c r="G138" s="233" t="s">
        <v>2064</v>
      </c>
      <c r="H138" s="234">
        <v>5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4899</v>
      </c>
      <c r="F139" s="232" t="s">
        <v>4900</v>
      </c>
      <c r="G139" s="233" t="s">
        <v>2064</v>
      </c>
      <c r="H139" s="234">
        <v>5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21.75" customHeight="1">
      <c r="A140" s="39"/>
      <c r="B140" s="40"/>
      <c r="C140" s="230" t="s">
        <v>369</v>
      </c>
      <c r="D140" s="230" t="s">
        <v>276</v>
      </c>
      <c r="E140" s="231" t="s">
        <v>4901</v>
      </c>
      <c r="F140" s="232" t="s">
        <v>4902</v>
      </c>
      <c r="G140" s="233" t="s">
        <v>1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4903</v>
      </c>
      <c r="F141" s="232" t="s">
        <v>4880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98" t="s">
        <v>1</v>
      </c>
      <c r="N141" s="299" t="s">
        <v>41</v>
      </c>
      <c r="O141" s="300"/>
      <c r="P141" s="301">
        <f>O141*H141</f>
        <v>0</v>
      </c>
      <c r="Q141" s="301">
        <v>0</v>
      </c>
      <c r="R141" s="301">
        <f>Q141*H141</f>
        <v>0</v>
      </c>
      <c r="S141" s="301">
        <v>0</v>
      </c>
      <c r="T141" s="30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4Y5BlnvQ9ktwJhaeOMeDLPbfESZjzWa5uhDnSiZjQkuB8w3hIw1J3MpqnqXfhrANOCZuSUDAqir9/SbCpLdF+w==" hashValue="jZgUIR8/CUOwQc7Et6/MyBuUw7DrjQvps2fmu4PiinbiGhOhfM5xCYBrJh3JqcddLIETYPuLu+H5o9IOQH+RLg==" algorithmName="SHA-512" password="C675"/>
  <autoFilter ref="C124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4904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ROUND((SUM(BE129:BE179)),  2)</f>
        <v>0</v>
      </c>
      <c r="G35" s="39"/>
      <c r="H35" s="39"/>
      <c r="I35" s="168">
        <v>0.20999999999999999</v>
      </c>
      <c r="J35" s="167">
        <f>ROUND(((SUM(BE129:BE179))*I35),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ROUND((SUM(BF129:BF179)),  2)</f>
        <v>0</v>
      </c>
      <c r="G36" s="39"/>
      <c r="H36" s="39"/>
      <c r="I36" s="168">
        <v>0.14999999999999999</v>
      </c>
      <c r="J36" s="167">
        <f>ROUND(((SUM(BF129:BF179))*I36),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ROUND((SUM(BG129:BG179)),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ROUND((SUM(BH129:BH179)),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ROUND((SUM(BI129:BI179)),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GAS - Gastro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4905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4906</v>
      </c>
      <c r="E100" s="195"/>
      <c r="F100" s="195"/>
      <c r="G100" s="195"/>
      <c r="H100" s="195"/>
      <c r="I100" s="195"/>
      <c r="J100" s="196">
        <f>J134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4907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4908</v>
      </c>
      <c r="E102" s="195"/>
      <c r="F102" s="195"/>
      <c r="G102" s="195"/>
      <c r="H102" s="195"/>
      <c r="I102" s="195"/>
      <c r="J102" s="196">
        <f>J139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4909</v>
      </c>
      <c r="E103" s="195"/>
      <c r="F103" s="195"/>
      <c r="G103" s="195"/>
      <c r="H103" s="195"/>
      <c r="I103" s="195"/>
      <c r="J103" s="196">
        <f>J143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4910</v>
      </c>
      <c r="E104" s="195"/>
      <c r="F104" s="195"/>
      <c r="G104" s="195"/>
      <c r="H104" s="195"/>
      <c r="I104" s="195"/>
      <c r="J104" s="196">
        <f>J148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4911</v>
      </c>
      <c r="E105" s="195"/>
      <c r="F105" s="195"/>
      <c r="G105" s="195"/>
      <c r="H105" s="195"/>
      <c r="I105" s="195"/>
      <c r="J105" s="196">
        <f>J151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4912</v>
      </c>
      <c r="E106" s="195"/>
      <c r="F106" s="195"/>
      <c r="G106" s="195"/>
      <c r="H106" s="195"/>
      <c r="I106" s="195"/>
      <c r="J106" s="196">
        <f>J162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4913</v>
      </c>
      <c r="E107" s="195"/>
      <c r="F107" s="195"/>
      <c r="G107" s="195"/>
      <c r="H107" s="195"/>
      <c r="I107" s="195"/>
      <c r="J107" s="196">
        <f>J169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7" t="str">
        <f>E7</f>
        <v>Lůžkový hospic Mezi stromy na pozemku č. parc 785/1 v k.ú. Havlíčkův Brod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7" t="s">
        <v>189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2904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GAS - Gastro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25. 4. 2022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Spolek pro lůžkový hospic Mezi Stromy</v>
      </c>
      <c r="G125" s="41"/>
      <c r="H125" s="41"/>
      <c r="I125" s="33" t="s">
        <v>30</v>
      </c>
      <c r="J125" s="37" t="str">
        <f>E23</f>
        <v>PROJEKT II, v.o.s.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Martin Škrabal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3"/>
      <c r="B128" s="204"/>
      <c r="C128" s="205" t="s">
        <v>260</v>
      </c>
      <c r="D128" s="206" t="s">
        <v>61</v>
      </c>
      <c r="E128" s="206" t="s">
        <v>57</v>
      </c>
      <c r="F128" s="206" t="s">
        <v>58</v>
      </c>
      <c r="G128" s="206" t="s">
        <v>261</v>
      </c>
      <c r="H128" s="206" t="s">
        <v>262</v>
      </c>
      <c r="I128" s="206" t="s">
        <v>263</v>
      </c>
      <c r="J128" s="206" t="s">
        <v>230</v>
      </c>
      <c r="K128" s="207" t="s">
        <v>264</v>
      </c>
      <c r="L128" s="208"/>
      <c r="M128" s="101" t="s">
        <v>1</v>
      </c>
      <c r="N128" s="102" t="s">
        <v>40</v>
      </c>
      <c r="O128" s="102" t="s">
        <v>265</v>
      </c>
      <c r="P128" s="102" t="s">
        <v>266</v>
      </c>
      <c r="Q128" s="102" t="s">
        <v>267</v>
      </c>
      <c r="R128" s="102" t="s">
        <v>268</v>
      </c>
      <c r="S128" s="102" t="s">
        <v>269</v>
      </c>
      <c r="T128" s="103" t="s">
        <v>270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9"/>
      <c r="B129" s="40"/>
      <c r="C129" s="108" t="s">
        <v>271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P130+P134+P136+P139+P143+P148+P151+P162+P169</f>
        <v>0</v>
      </c>
      <c r="Q129" s="105"/>
      <c r="R129" s="211">
        <f>R130+R134+R136+R139+R143+R148+R151+R162+R169</f>
        <v>0</v>
      </c>
      <c r="S129" s="105"/>
      <c r="T129" s="212">
        <f>T130+T134+T136+T139+T143+T148+T151+T162+T169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232</v>
      </c>
      <c r="BK129" s="213">
        <f>BK130+BK134+BK136+BK139+BK143+BK148+BK151+BK162+BK169</f>
        <v>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2090</v>
      </c>
      <c r="F130" s="217" t="s">
        <v>4914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SUM(P131:P133)</f>
        <v>0</v>
      </c>
      <c r="Q130" s="222"/>
      <c r="R130" s="223">
        <f>SUM(R131:R133)</f>
        <v>0</v>
      </c>
      <c r="S130" s="222"/>
      <c r="T130" s="224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SUM(BK131:BK133)</f>
        <v>0</v>
      </c>
    </row>
    <row r="131" s="2" customFormat="1" ht="49.05" customHeight="1">
      <c r="A131" s="39"/>
      <c r="B131" s="40"/>
      <c r="C131" s="230" t="s">
        <v>83</v>
      </c>
      <c r="D131" s="230" t="s">
        <v>276</v>
      </c>
      <c r="E131" s="231" t="s">
        <v>4915</v>
      </c>
      <c r="F131" s="232" t="s">
        <v>4916</v>
      </c>
      <c r="G131" s="233" t="s">
        <v>1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85</v>
      </c>
    </row>
    <row r="132" s="2" customFormat="1" ht="44.25" customHeight="1">
      <c r="A132" s="39"/>
      <c r="B132" s="40"/>
      <c r="C132" s="230" t="s">
        <v>85</v>
      </c>
      <c r="D132" s="230" t="s">
        <v>276</v>
      </c>
      <c r="E132" s="231" t="s">
        <v>4917</v>
      </c>
      <c r="F132" s="232" t="s">
        <v>4918</v>
      </c>
      <c r="G132" s="233" t="s">
        <v>1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281</v>
      </c>
    </row>
    <row r="133" s="2" customFormat="1" ht="49.05" customHeight="1">
      <c r="A133" s="39"/>
      <c r="B133" s="40"/>
      <c r="C133" s="230" t="s">
        <v>106</v>
      </c>
      <c r="D133" s="230" t="s">
        <v>276</v>
      </c>
      <c r="E133" s="231" t="s">
        <v>4919</v>
      </c>
      <c r="F133" s="232" t="s">
        <v>4920</v>
      </c>
      <c r="G133" s="233" t="s">
        <v>1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321</v>
      </c>
    </row>
    <row r="134" s="12" customFormat="1" ht="25.92" customHeight="1">
      <c r="A134" s="12"/>
      <c r="B134" s="214"/>
      <c r="C134" s="215"/>
      <c r="D134" s="216" t="s">
        <v>75</v>
      </c>
      <c r="E134" s="217" t="s">
        <v>2071</v>
      </c>
      <c r="F134" s="217" t="s">
        <v>4921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0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76</v>
      </c>
      <c r="AY134" s="225" t="s">
        <v>274</v>
      </c>
      <c r="BK134" s="227">
        <f>BK135</f>
        <v>0</v>
      </c>
    </row>
    <row r="135" s="2" customFormat="1" ht="66.75" customHeight="1">
      <c r="A135" s="39"/>
      <c r="B135" s="40"/>
      <c r="C135" s="230" t="s">
        <v>281</v>
      </c>
      <c r="D135" s="230" t="s">
        <v>276</v>
      </c>
      <c r="E135" s="231" t="s">
        <v>4922</v>
      </c>
      <c r="F135" s="232" t="s">
        <v>4923</v>
      </c>
      <c r="G135" s="233" t="s">
        <v>1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333</v>
      </c>
    </row>
    <row r="136" s="12" customFormat="1" ht="25.92" customHeight="1">
      <c r="A136" s="12"/>
      <c r="B136" s="214"/>
      <c r="C136" s="215"/>
      <c r="D136" s="216" t="s">
        <v>75</v>
      </c>
      <c r="E136" s="217" t="s">
        <v>2094</v>
      </c>
      <c r="F136" s="217" t="s">
        <v>4924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SUM(P137:P138)</f>
        <v>0</v>
      </c>
      <c r="Q136" s="222"/>
      <c r="R136" s="223">
        <f>SUM(R137:R138)</f>
        <v>0</v>
      </c>
      <c r="S136" s="222"/>
      <c r="T136" s="22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83</v>
      </c>
      <c r="AT136" s="226" t="s">
        <v>75</v>
      </c>
      <c r="AU136" s="226" t="s">
        <v>76</v>
      </c>
      <c r="AY136" s="225" t="s">
        <v>274</v>
      </c>
      <c r="BK136" s="227">
        <f>SUM(BK137:BK138)</f>
        <v>0</v>
      </c>
    </row>
    <row r="137" s="2" customFormat="1" ht="66.75" customHeight="1">
      <c r="A137" s="39"/>
      <c r="B137" s="40"/>
      <c r="C137" s="230" t="s">
        <v>316</v>
      </c>
      <c r="D137" s="230" t="s">
        <v>276</v>
      </c>
      <c r="E137" s="231" t="s">
        <v>4925</v>
      </c>
      <c r="F137" s="232" t="s">
        <v>4926</v>
      </c>
      <c r="G137" s="233" t="s">
        <v>1</v>
      </c>
      <c r="H137" s="234">
        <v>3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344</v>
      </c>
    </row>
    <row r="138" s="2" customFormat="1" ht="66.75" customHeight="1">
      <c r="A138" s="39"/>
      <c r="B138" s="40"/>
      <c r="C138" s="230" t="s">
        <v>321</v>
      </c>
      <c r="D138" s="230" t="s">
        <v>276</v>
      </c>
      <c r="E138" s="231" t="s">
        <v>4927</v>
      </c>
      <c r="F138" s="232" t="s">
        <v>4928</v>
      </c>
      <c r="G138" s="233" t="s">
        <v>1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361</v>
      </c>
    </row>
    <row r="139" s="12" customFormat="1" ht="25.92" customHeight="1">
      <c r="A139" s="12"/>
      <c r="B139" s="214"/>
      <c r="C139" s="215"/>
      <c r="D139" s="216" t="s">
        <v>75</v>
      </c>
      <c r="E139" s="217" t="s">
        <v>2075</v>
      </c>
      <c r="F139" s="217" t="s">
        <v>4929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83</v>
      </c>
      <c r="AT139" s="226" t="s">
        <v>75</v>
      </c>
      <c r="AU139" s="226" t="s">
        <v>76</v>
      </c>
      <c r="AY139" s="225" t="s">
        <v>274</v>
      </c>
      <c r="BK139" s="227">
        <f>SUM(BK140:BK142)</f>
        <v>0</v>
      </c>
    </row>
    <row r="140" s="2" customFormat="1" ht="62.7" customHeight="1">
      <c r="A140" s="39"/>
      <c r="B140" s="40"/>
      <c r="C140" s="230" t="s">
        <v>327</v>
      </c>
      <c r="D140" s="230" t="s">
        <v>276</v>
      </c>
      <c r="E140" s="231" t="s">
        <v>4930</v>
      </c>
      <c r="F140" s="232" t="s">
        <v>4931</v>
      </c>
      <c r="G140" s="233" t="s">
        <v>1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369</v>
      </c>
    </row>
    <row r="141" s="2" customFormat="1" ht="76.35" customHeight="1">
      <c r="A141" s="39"/>
      <c r="B141" s="40"/>
      <c r="C141" s="230" t="s">
        <v>333</v>
      </c>
      <c r="D141" s="230" t="s">
        <v>276</v>
      </c>
      <c r="E141" s="231" t="s">
        <v>4932</v>
      </c>
      <c r="F141" s="232" t="s">
        <v>4933</v>
      </c>
      <c r="G141" s="233" t="s">
        <v>1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379</v>
      </c>
    </row>
    <row r="142" s="2" customFormat="1" ht="37.8" customHeight="1">
      <c r="A142" s="39"/>
      <c r="B142" s="40"/>
      <c r="C142" s="230" t="s">
        <v>338</v>
      </c>
      <c r="D142" s="230" t="s">
        <v>276</v>
      </c>
      <c r="E142" s="231" t="s">
        <v>4934</v>
      </c>
      <c r="F142" s="232" t="s">
        <v>4935</v>
      </c>
      <c r="G142" s="233" t="s">
        <v>1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390</v>
      </c>
    </row>
    <row r="143" s="12" customFormat="1" ht="25.92" customHeight="1">
      <c r="A143" s="12"/>
      <c r="B143" s="214"/>
      <c r="C143" s="215"/>
      <c r="D143" s="216" t="s">
        <v>75</v>
      </c>
      <c r="E143" s="217" t="s">
        <v>2097</v>
      </c>
      <c r="F143" s="217" t="s">
        <v>4936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83</v>
      </c>
      <c r="AT143" s="226" t="s">
        <v>75</v>
      </c>
      <c r="AU143" s="226" t="s">
        <v>76</v>
      </c>
      <c r="AY143" s="225" t="s">
        <v>274</v>
      </c>
      <c r="BK143" s="227">
        <f>SUM(BK144:BK147)</f>
        <v>0</v>
      </c>
    </row>
    <row r="144" s="2" customFormat="1" ht="66.75" customHeight="1">
      <c r="A144" s="39"/>
      <c r="B144" s="40"/>
      <c r="C144" s="230" t="s">
        <v>344</v>
      </c>
      <c r="D144" s="230" t="s">
        <v>276</v>
      </c>
      <c r="E144" s="231" t="s">
        <v>4937</v>
      </c>
      <c r="F144" s="232" t="s">
        <v>4938</v>
      </c>
      <c r="G144" s="233" t="s">
        <v>1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401</v>
      </c>
    </row>
    <row r="145" s="2" customFormat="1" ht="16.5" customHeight="1">
      <c r="A145" s="39"/>
      <c r="B145" s="40"/>
      <c r="C145" s="230" t="s">
        <v>348</v>
      </c>
      <c r="D145" s="230" t="s">
        <v>276</v>
      </c>
      <c r="E145" s="231" t="s">
        <v>4939</v>
      </c>
      <c r="F145" s="232" t="s">
        <v>4940</v>
      </c>
      <c r="G145" s="233" t="s">
        <v>1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83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419</v>
      </c>
    </row>
    <row r="146" s="2" customFormat="1" ht="37.8" customHeight="1">
      <c r="A146" s="39"/>
      <c r="B146" s="40"/>
      <c r="C146" s="230" t="s">
        <v>361</v>
      </c>
      <c r="D146" s="230" t="s">
        <v>276</v>
      </c>
      <c r="E146" s="231" t="s">
        <v>4941</v>
      </c>
      <c r="F146" s="232" t="s">
        <v>4942</v>
      </c>
      <c r="G146" s="233" t="s">
        <v>1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83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435</v>
      </c>
    </row>
    <row r="147" s="2" customFormat="1" ht="24.15" customHeight="1">
      <c r="A147" s="39"/>
      <c r="B147" s="40"/>
      <c r="C147" s="230" t="s">
        <v>365</v>
      </c>
      <c r="D147" s="230" t="s">
        <v>276</v>
      </c>
      <c r="E147" s="231" t="s">
        <v>4943</v>
      </c>
      <c r="F147" s="232" t="s">
        <v>4944</v>
      </c>
      <c r="G147" s="233" t="s">
        <v>1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463</v>
      </c>
    </row>
    <row r="148" s="12" customFormat="1" ht="25.92" customHeight="1">
      <c r="A148" s="12"/>
      <c r="B148" s="214"/>
      <c r="C148" s="215"/>
      <c r="D148" s="216" t="s">
        <v>75</v>
      </c>
      <c r="E148" s="217" t="s">
        <v>3787</v>
      </c>
      <c r="F148" s="217" t="s">
        <v>4945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SUM(P149:P150)</f>
        <v>0</v>
      </c>
      <c r="Q148" s="222"/>
      <c r="R148" s="223">
        <f>SUM(R149:R150)</f>
        <v>0</v>
      </c>
      <c r="S148" s="222"/>
      <c r="T148" s="224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83</v>
      </c>
      <c r="AT148" s="226" t="s">
        <v>75</v>
      </c>
      <c r="AU148" s="226" t="s">
        <v>76</v>
      </c>
      <c r="AY148" s="225" t="s">
        <v>274</v>
      </c>
      <c r="BK148" s="227">
        <f>SUM(BK149:BK150)</f>
        <v>0</v>
      </c>
    </row>
    <row r="149" s="2" customFormat="1" ht="76.35" customHeight="1">
      <c r="A149" s="39"/>
      <c r="B149" s="40"/>
      <c r="C149" s="230" t="s">
        <v>369</v>
      </c>
      <c r="D149" s="230" t="s">
        <v>276</v>
      </c>
      <c r="E149" s="231" t="s">
        <v>4946</v>
      </c>
      <c r="F149" s="232" t="s">
        <v>4947</v>
      </c>
      <c r="G149" s="233" t="s">
        <v>1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83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477</v>
      </c>
    </row>
    <row r="150" s="2" customFormat="1" ht="16.5" customHeight="1">
      <c r="A150" s="39"/>
      <c r="B150" s="40"/>
      <c r="C150" s="230" t="s">
        <v>8</v>
      </c>
      <c r="D150" s="230" t="s">
        <v>276</v>
      </c>
      <c r="E150" s="231" t="s">
        <v>4939</v>
      </c>
      <c r="F150" s="232" t="s">
        <v>4940</v>
      </c>
      <c r="G150" s="233" t="s">
        <v>1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281</v>
      </c>
      <c r="AT150" s="241" t="s">
        <v>276</v>
      </c>
      <c r="AU150" s="241" t="s">
        <v>83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281</v>
      </c>
      <c r="BM150" s="241" t="s">
        <v>487</v>
      </c>
    </row>
    <row r="151" s="12" customFormat="1" ht="25.92" customHeight="1">
      <c r="A151" s="12"/>
      <c r="B151" s="214"/>
      <c r="C151" s="215"/>
      <c r="D151" s="216" t="s">
        <v>75</v>
      </c>
      <c r="E151" s="217" t="s">
        <v>2079</v>
      </c>
      <c r="F151" s="217" t="s">
        <v>4948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SUM(P152:P161)</f>
        <v>0</v>
      </c>
      <c r="Q151" s="222"/>
      <c r="R151" s="223">
        <f>SUM(R152:R161)</f>
        <v>0</v>
      </c>
      <c r="S151" s="222"/>
      <c r="T151" s="224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83</v>
      </c>
      <c r="AT151" s="226" t="s">
        <v>75</v>
      </c>
      <c r="AU151" s="226" t="s">
        <v>76</v>
      </c>
      <c r="AY151" s="225" t="s">
        <v>274</v>
      </c>
      <c r="BK151" s="227">
        <f>SUM(BK152:BK161)</f>
        <v>0</v>
      </c>
    </row>
    <row r="152" s="2" customFormat="1" ht="76.35" customHeight="1">
      <c r="A152" s="39"/>
      <c r="B152" s="40"/>
      <c r="C152" s="230" t="s">
        <v>379</v>
      </c>
      <c r="D152" s="230" t="s">
        <v>276</v>
      </c>
      <c r="E152" s="231" t="s">
        <v>4949</v>
      </c>
      <c r="F152" s="232" t="s">
        <v>4950</v>
      </c>
      <c r="G152" s="233" t="s">
        <v>1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83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510</v>
      </c>
    </row>
    <row r="153" s="2" customFormat="1" ht="44.25" customHeight="1">
      <c r="A153" s="39"/>
      <c r="B153" s="40"/>
      <c r="C153" s="230" t="s">
        <v>384</v>
      </c>
      <c r="D153" s="230" t="s">
        <v>276</v>
      </c>
      <c r="E153" s="231" t="s">
        <v>4951</v>
      </c>
      <c r="F153" s="232" t="s">
        <v>4952</v>
      </c>
      <c r="G153" s="233" t="s">
        <v>1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83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546</v>
      </c>
    </row>
    <row r="154" s="2" customFormat="1" ht="24.15" customHeight="1">
      <c r="A154" s="39"/>
      <c r="B154" s="40"/>
      <c r="C154" s="230" t="s">
        <v>390</v>
      </c>
      <c r="D154" s="230" t="s">
        <v>276</v>
      </c>
      <c r="E154" s="231" t="s">
        <v>4953</v>
      </c>
      <c r="F154" s="232" t="s">
        <v>4954</v>
      </c>
      <c r="G154" s="233" t="s">
        <v>1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281</v>
      </c>
      <c r="AT154" s="241" t="s">
        <v>276</v>
      </c>
      <c r="AU154" s="241" t="s">
        <v>83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281</v>
      </c>
      <c r="BM154" s="241" t="s">
        <v>583</v>
      </c>
    </row>
    <row r="155" s="2" customFormat="1" ht="66.75" customHeight="1">
      <c r="A155" s="39"/>
      <c r="B155" s="40"/>
      <c r="C155" s="230" t="s">
        <v>395</v>
      </c>
      <c r="D155" s="230" t="s">
        <v>276</v>
      </c>
      <c r="E155" s="231" t="s">
        <v>4955</v>
      </c>
      <c r="F155" s="232" t="s">
        <v>4956</v>
      </c>
      <c r="G155" s="233" t="s">
        <v>1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281</v>
      </c>
      <c r="AT155" s="241" t="s">
        <v>276</v>
      </c>
      <c r="AU155" s="241" t="s">
        <v>83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281</v>
      </c>
      <c r="BM155" s="241" t="s">
        <v>593</v>
      </c>
    </row>
    <row r="156" s="2" customFormat="1" ht="49.05" customHeight="1">
      <c r="A156" s="39"/>
      <c r="B156" s="40"/>
      <c r="C156" s="230" t="s">
        <v>401</v>
      </c>
      <c r="D156" s="230" t="s">
        <v>276</v>
      </c>
      <c r="E156" s="231" t="s">
        <v>4957</v>
      </c>
      <c r="F156" s="232" t="s">
        <v>4958</v>
      </c>
      <c r="G156" s="233" t="s">
        <v>1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83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601</v>
      </c>
    </row>
    <row r="157" s="2" customFormat="1" ht="16.5" customHeight="1">
      <c r="A157" s="39"/>
      <c r="B157" s="40"/>
      <c r="C157" s="230" t="s">
        <v>7</v>
      </c>
      <c r="D157" s="230" t="s">
        <v>276</v>
      </c>
      <c r="E157" s="231" t="s">
        <v>4959</v>
      </c>
      <c r="F157" s="232" t="s">
        <v>4960</v>
      </c>
      <c r="G157" s="233" t="s">
        <v>1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83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643</v>
      </c>
    </row>
    <row r="158" s="2" customFormat="1" ht="21.75" customHeight="1">
      <c r="A158" s="39"/>
      <c r="B158" s="40"/>
      <c r="C158" s="230" t="s">
        <v>419</v>
      </c>
      <c r="D158" s="230" t="s">
        <v>276</v>
      </c>
      <c r="E158" s="231" t="s">
        <v>4961</v>
      </c>
      <c r="F158" s="232" t="s">
        <v>4962</v>
      </c>
      <c r="G158" s="233" t="s">
        <v>1</v>
      </c>
      <c r="H158" s="234">
        <v>2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83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281</v>
      </c>
      <c r="BM158" s="241" t="s">
        <v>654</v>
      </c>
    </row>
    <row r="159" s="2" customFormat="1" ht="66.75" customHeight="1">
      <c r="A159" s="39"/>
      <c r="B159" s="40"/>
      <c r="C159" s="230" t="s">
        <v>427</v>
      </c>
      <c r="D159" s="230" t="s">
        <v>276</v>
      </c>
      <c r="E159" s="231" t="s">
        <v>4963</v>
      </c>
      <c r="F159" s="232" t="s">
        <v>4964</v>
      </c>
      <c r="G159" s="233" t="s">
        <v>1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281</v>
      </c>
      <c r="AT159" s="241" t="s">
        <v>276</v>
      </c>
      <c r="AU159" s="241" t="s">
        <v>83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281</v>
      </c>
      <c r="BM159" s="241" t="s">
        <v>685</v>
      </c>
    </row>
    <row r="160" s="2" customFormat="1" ht="49.05" customHeight="1">
      <c r="A160" s="39"/>
      <c r="B160" s="40"/>
      <c r="C160" s="230" t="s">
        <v>435</v>
      </c>
      <c r="D160" s="230" t="s">
        <v>276</v>
      </c>
      <c r="E160" s="231" t="s">
        <v>4965</v>
      </c>
      <c r="F160" s="232" t="s">
        <v>4966</v>
      </c>
      <c r="G160" s="233" t="s">
        <v>1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281</v>
      </c>
      <c r="AT160" s="241" t="s">
        <v>276</v>
      </c>
      <c r="AU160" s="241" t="s">
        <v>83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281</v>
      </c>
      <c r="BM160" s="241" t="s">
        <v>698</v>
      </c>
    </row>
    <row r="161" s="2" customFormat="1" ht="49.05" customHeight="1">
      <c r="A161" s="39"/>
      <c r="B161" s="40"/>
      <c r="C161" s="230" t="s">
        <v>439</v>
      </c>
      <c r="D161" s="230" t="s">
        <v>276</v>
      </c>
      <c r="E161" s="231" t="s">
        <v>4967</v>
      </c>
      <c r="F161" s="232" t="s">
        <v>4968</v>
      </c>
      <c r="G161" s="233" t="s">
        <v>1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281</v>
      </c>
      <c r="AT161" s="241" t="s">
        <v>276</v>
      </c>
      <c r="AU161" s="241" t="s">
        <v>83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281</v>
      </c>
      <c r="BM161" s="241" t="s">
        <v>400</v>
      </c>
    </row>
    <row r="162" s="12" customFormat="1" ht="25.92" customHeight="1">
      <c r="A162" s="12"/>
      <c r="B162" s="214"/>
      <c r="C162" s="215"/>
      <c r="D162" s="216" t="s">
        <v>75</v>
      </c>
      <c r="E162" s="217" t="s">
        <v>2082</v>
      </c>
      <c r="F162" s="217" t="s">
        <v>4969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SUM(P163:P168)</f>
        <v>0</v>
      </c>
      <c r="Q162" s="222"/>
      <c r="R162" s="223">
        <f>SUM(R163:R168)</f>
        <v>0</v>
      </c>
      <c r="S162" s="222"/>
      <c r="T162" s="224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83</v>
      </c>
      <c r="AT162" s="226" t="s">
        <v>75</v>
      </c>
      <c r="AU162" s="226" t="s">
        <v>76</v>
      </c>
      <c r="AY162" s="225" t="s">
        <v>274</v>
      </c>
      <c r="BK162" s="227">
        <f>SUM(BK163:BK168)</f>
        <v>0</v>
      </c>
    </row>
    <row r="163" s="2" customFormat="1" ht="24.15" customHeight="1">
      <c r="A163" s="39"/>
      <c r="B163" s="40"/>
      <c r="C163" s="230" t="s">
        <v>463</v>
      </c>
      <c r="D163" s="230" t="s">
        <v>276</v>
      </c>
      <c r="E163" s="231" t="s">
        <v>4970</v>
      </c>
      <c r="F163" s="232" t="s">
        <v>4971</v>
      </c>
      <c r="G163" s="233" t="s">
        <v>1</v>
      </c>
      <c r="H163" s="234">
        <v>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281</v>
      </c>
      <c r="AT163" s="241" t="s">
        <v>276</v>
      </c>
      <c r="AU163" s="241" t="s">
        <v>83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753</v>
      </c>
    </row>
    <row r="164" s="2" customFormat="1" ht="37.8" customHeight="1">
      <c r="A164" s="39"/>
      <c r="B164" s="40"/>
      <c r="C164" s="230" t="s">
        <v>468</v>
      </c>
      <c r="D164" s="230" t="s">
        <v>276</v>
      </c>
      <c r="E164" s="231" t="s">
        <v>4972</v>
      </c>
      <c r="F164" s="232" t="s">
        <v>4973</v>
      </c>
      <c r="G164" s="233" t="s">
        <v>1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281</v>
      </c>
      <c r="AT164" s="241" t="s">
        <v>276</v>
      </c>
      <c r="AU164" s="241" t="s">
        <v>83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281</v>
      </c>
      <c r="BM164" s="241" t="s">
        <v>777</v>
      </c>
    </row>
    <row r="165" s="2" customFormat="1" ht="76.35" customHeight="1">
      <c r="A165" s="39"/>
      <c r="B165" s="40"/>
      <c r="C165" s="230" t="s">
        <v>477</v>
      </c>
      <c r="D165" s="230" t="s">
        <v>276</v>
      </c>
      <c r="E165" s="231" t="s">
        <v>4974</v>
      </c>
      <c r="F165" s="232" t="s">
        <v>4975</v>
      </c>
      <c r="G165" s="233" t="s">
        <v>1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281</v>
      </c>
      <c r="AT165" s="241" t="s">
        <v>276</v>
      </c>
      <c r="AU165" s="241" t="s">
        <v>83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281</v>
      </c>
      <c r="BM165" s="241" t="s">
        <v>806</v>
      </c>
    </row>
    <row r="166" s="2" customFormat="1" ht="66.75" customHeight="1">
      <c r="A166" s="39"/>
      <c r="B166" s="40"/>
      <c r="C166" s="230" t="s">
        <v>481</v>
      </c>
      <c r="D166" s="230" t="s">
        <v>276</v>
      </c>
      <c r="E166" s="231" t="s">
        <v>4976</v>
      </c>
      <c r="F166" s="232" t="s">
        <v>4977</v>
      </c>
      <c r="G166" s="233" t="s">
        <v>1</v>
      </c>
      <c r="H166" s="234">
        <v>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281</v>
      </c>
      <c r="AT166" s="241" t="s">
        <v>276</v>
      </c>
      <c r="AU166" s="241" t="s">
        <v>83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281</v>
      </c>
      <c r="BM166" s="241" t="s">
        <v>819</v>
      </c>
    </row>
    <row r="167" s="2" customFormat="1" ht="66.75" customHeight="1">
      <c r="A167" s="39"/>
      <c r="B167" s="40"/>
      <c r="C167" s="230" t="s">
        <v>487</v>
      </c>
      <c r="D167" s="230" t="s">
        <v>276</v>
      </c>
      <c r="E167" s="231" t="s">
        <v>4978</v>
      </c>
      <c r="F167" s="232" t="s">
        <v>4979</v>
      </c>
      <c r="G167" s="233" t="s">
        <v>1</v>
      </c>
      <c r="H167" s="234">
        <v>2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83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846</v>
      </c>
    </row>
    <row r="168" s="2" customFormat="1" ht="78" customHeight="1">
      <c r="A168" s="39"/>
      <c r="B168" s="40"/>
      <c r="C168" s="230" t="s">
        <v>494</v>
      </c>
      <c r="D168" s="230" t="s">
        <v>276</v>
      </c>
      <c r="E168" s="231" t="s">
        <v>4980</v>
      </c>
      <c r="F168" s="232" t="s">
        <v>4981</v>
      </c>
      <c r="G168" s="233" t="s">
        <v>1</v>
      </c>
      <c r="H168" s="234">
        <v>30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281</v>
      </c>
      <c r="AT168" s="241" t="s">
        <v>276</v>
      </c>
      <c r="AU168" s="241" t="s">
        <v>83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281</v>
      </c>
      <c r="BM168" s="241" t="s">
        <v>854</v>
      </c>
    </row>
    <row r="169" s="12" customFormat="1" ht="25.92" customHeight="1">
      <c r="A169" s="12"/>
      <c r="B169" s="214"/>
      <c r="C169" s="215"/>
      <c r="D169" s="216" t="s">
        <v>75</v>
      </c>
      <c r="E169" s="217" t="s">
        <v>2101</v>
      </c>
      <c r="F169" s="217" t="s">
        <v>4982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SUM(P170:P179)</f>
        <v>0</v>
      </c>
      <c r="Q169" s="222"/>
      <c r="R169" s="223">
        <f>SUM(R170:R179)</f>
        <v>0</v>
      </c>
      <c r="S169" s="222"/>
      <c r="T169" s="224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83</v>
      </c>
      <c r="AT169" s="226" t="s">
        <v>75</v>
      </c>
      <c r="AU169" s="226" t="s">
        <v>76</v>
      </c>
      <c r="AY169" s="225" t="s">
        <v>274</v>
      </c>
      <c r="BK169" s="227">
        <f>SUM(BK170:BK179)</f>
        <v>0</v>
      </c>
    </row>
    <row r="170" s="2" customFormat="1" ht="76.35" customHeight="1">
      <c r="A170" s="39"/>
      <c r="B170" s="40"/>
      <c r="C170" s="230" t="s">
        <v>510</v>
      </c>
      <c r="D170" s="230" t="s">
        <v>276</v>
      </c>
      <c r="E170" s="231" t="s">
        <v>4983</v>
      </c>
      <c r="F170" s="232" t="s">
        <v>4984</v>
      </c>
      <c r="G170" s="233" t="s">
        <v>1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281</v>
      </c>
      <c r="AT170" s="241" t="s">
        <v>276</v>
      </c>
      <c r="AU170" s="241" t="s">
        <v>83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281</v>
      </c>
      <c r="BM170" s="241" t="s">
        <v>862</v>
      </c>
    </row>
    <row r="171" s="2" customFormat="1" ht="44.25" customHeight="1">
      <c r="A171" s="39"/>
      <c r="B171" s="40"/>
      <c r="C171" s="230" t="s">
        <v>518</v>
      </c>
      <c r="D171" s="230" t="s">
        <v>276</v>
      </c>
      <c r="E171" s="231" t="s">
        <v>4985</v>
      </c>
      <c r="F171" s="232" t="s">
        <v>4986</v>
      </c>
      <c r="G171" s="233" t="s">
        <v>1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83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870</v>
      </c>
    </row>
    <row r="172" s="2" customFormat="1" ht="66.75" customHeight="1">
      <c r="A172" s="39"/>
      <c r="B172" s="40"/>
      <c r="C172" s="230" t="s">
        <v>546</v>
      </c>
      <c r="D172" s="230" t="s">
        <v>276</v>
      </c>
      <c r="E172" s="231" t="s">
        <v>4987</v>
      </c>
      <c r="F172" s="232" t="s">
        <v>4988</v>
      </c>
      <c r="G172" s="233" t="s">
        <v>1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281</v>
      </c>
      <c r="AT172" s="241" t="s">
        <v>276</v>
      </c>
      <c r="AU172" s="241" t="s">
        <v>83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281</v>
      </c>
      <c r="BM172" s="241" t="s">
        <v>880</v>
      </c>
    </row>
    <row r="173" s="2" customFormat="1" ht="49.05" customHeight="1">
      <c r="A173" s="39"/>
      <c r="B173" s="40"/>
      <c r="C173" s="230" t="s">
        <v>556</v>
      </c>
      <c r="D173" s="230" t="s">
        <v>276</v>
      </c>
      <c r="E173" s="231" t="s">
        <v>4989</v>
      </c>
      <c r="F173" s="232" t="s">
        <v>4990</v>
      </c>
      <c r="G173" s="233" t="s">
        <v>1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83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888</v>
      </c>
    </row>
    <row r="174" s="2" customFormat="1" ht="66.75" customHeight="1">
      <c r="A174" s="39"/>
      <c r="B174" s="40"/>
      <c r="C174" s="230" t="s">
        <v>583</v>
      </c>
      <c r="D174" s="230" t="s">
        <v>276</v>
      </c>
      <c r="E174" s="231" t="s">
        <v>4991</v>
      </c>
      <c r="F174" s="232" t="s">
        <v>4992</v>
      </c>
      <c r="G174" s="233" t="s">
        <v>1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281</v>
      </c>
      <c r="AT174" s="241" t="s">
        <v>276</v>
      </c>
      <c r="AU174" s="241" t="s">
        <v>83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909</v>
      </c>
    </row>
    <row r="175" s="2" customFormat="1" ht="55.5" customHeight="1">
      <c r="A175" s="39"/>
      <c r="B175" s="40"/>
      <c r="C175" s="230" t="s">
        <v>588</v>
      </c>
      <c r="D175" s="230" t="s">
        <v>276</v>
      </c>
      <c r="E175" s="231" t="s">
        <v>4993</v>
      </c>
      <c r="F175" s="232" t="s">
        <v>4994</v>
      </c>
      <c r="G175" s="233" t="s">
        <v>1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83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921</v>
      </c>
    </row>
    <row r="176" s="2" customFormat="1" ht="37.8" customHeight="1">
      <c r="A176" s="39"/>
      <c r="B176" s="40"/>
      <c r="C176" s="230" t="s">
        <v>593</v>
      </c>
      <c r="D176" s="230" t="s">
        <v>276</v>
      </c>
      <c r="E176" s="231" t="s">
        <v>4995</v>
      </c>
      <c r="F176" s="232" t="s">
        <v>4996</v>
      </c>
      <c r="G176" s="233" t="s">
        <v>1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83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281</v>
      </c>
      <c r="BM176" s="241" t="s">
        <v>946</v>
      </c>
    </row>
    <row r="177" s="2" customFormat="1" ht="44.25" customHeight="1">
      <c r="A177" s="39"/>
      <c r="B177" s="40"/>
      <c r="C177" s="230" t="s">
        <v>597</v>
      </c>
      <c r="D177" s="230" t="s">
        <v>276</v>
      </c>
      <c r="E177" s="231" t="s">
        <v>4997</v>
      </c>
      <c r="F177" s="232" t="s">
        <v>4998</v>
      </c>
      <c r="G177" s="233" t="s">
        <v>1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281</v>
      </c>
      <c r="AT177" s="241" t="s">
        <v>276</v>
      </c>
      <c r="AU177" s="241" t="s">
        <v>83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281</v>
      </c>
      <c r="BM177" s="241" t="s">
        <v>969</v>
      </c>
    </row>
    <row r="178" s="2" customFormat="1" ht="49.05" customHeight="1">
      <c r="A178" s="39"/>
      <c r="B178" s="40"/>
      <c r="C178" s="230" t="s">
        <v>601</v>
      </c>
      <c r="D178" s="230" t="s">
        <v>276</v>
      </c>
      <c r="E178" s="231" t="s">
        <v>4999</v>
      </c>
      <c r="F178" s="232" t="s">
        <v>5000</v>
      </c>
      <c r="G178" s="233" t="s">
        <v>1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281</v>
      </c>
      <c r="AT178" s="241" t="s">
        <v>276</v>
      </c>
      <c r="AU178" s="241" t="s">
        <v>83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281</v>
      </c>
      <c r="BM178" s="241" t="s">
        <v>983</v>
      </c>
    </row>
    <row r="179" s="2" customFormat="1" ht="37.8" customHeight="1">
      <c r="A179" s="39"/>
      <c r="B179" s="40"/>
      <c r="C179" s="230" t="s">
        <v>607</v>
      </c>
      <c r="D179" s="230" t="s">
        <v>276</v>
      </c>
      <c r="E179" s="231" t="s">
        <v>5001</v>
      </c>
      <c r="F179" s="232" t="s">
        <v>5002</v>
      </c>
      <c r="G179" s="233" t="s">
        <v>1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98" t="s">
        <v>1</v>
      </c>
      <c r="N179" s="299" t="s">
        <v>41</v>
      </c>
      <c r="O179" s="300"/>
      <c r="P179" s="301">
        <f>O179*H179</f>
        <v>0</v>
      </c>
      <c r="Q179" s="301">
        <v>0</v>
      </c>
      <c r="R179" s="301">
        <f>Q179*H179</f>
        <v>0</v>
      </c>
      <c r="S179" s="301">
        <v>0</v>
      </c>
      <c r="T179" s="30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83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1004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OXf+4Xfxu4OkC2fJCTzOSCaMBCFYa7vBpK8CBvqZ48dCTlJwZwgmCJMCQN77GmC60EK7TtChwcQfYaPUhu2gMA==" hashValue="zOGaLSxHSLWxHwHrJfG99V28NUHfPc+52P5uPBcNGSPM+iVv+qPXmEhX/RC8n1+MacqhXFF2kYpupdT8budAQA==" algorithmName="SHA-512" password="C675"/>
  <autoFilter ref="C128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148" t="s">
        <v>175</v>
      </c>
      <c r="BA2" s="148" t="s">
        <v>1</v>
      </c>
      <c r="BB2" s="148" t="s">
        <v>1</v>
      </c>
      <c r="BC2" s="148" t="s">
        <v>5003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178</v>
      </c>
      <c r="BA3" s="148" t="s">
        <v>1</v>
      </c>
      <c r="BB3" s="148" t="s">
        <v>1</v>
      </c>
      <c r="BC3" s="148" t="s">
        <v>5004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3584</v>
      </c>
      <c r="BA4" s="148" t="s">
        <v>1</v>
      </c>
      <c r="BB4" s="148" t="s">
        <v>1</v>
      </c>
      <c r="BC4" s="148" t="s">
        <v>5005</v>
      </c>
      <c r="BD4" s="148" t="s">
        <v>85</v>
      </c>
    </row>
    <row r="5" s="1" customFormat="1" ht="6.96" customHeight="1">
      <c r="B5" s="21"/>
      <c r="L5" s="21"/>
      <c r="AZ5" s="148" t="s">
        <v>5006</v>
      </c>
      <c r="BA5" s="148" t="s">
        <v>1</v>
      </c>
      <c r="BB5" s="148" t="s">
        <v>1</v>
      </c>
      <c r="BC5" s="148" t="s">
        <v>5007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192</v>
      </c>
      <c r="BA6" s="148" t="s">
        <v>1</v>
      </c>
      <c r="BB6" s="148" t="s">
        <v>1</v>
      </c>
      <c r="BC6" s="148" t="s">
        <v>344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5008</v>
      </c>
      <c r="BA7" s="148" t="s">
        <v>1</v>
      </c>
      <c r="BB7" s="148" t="s">
        <v>1</v>
      </c>
      <c r="BC7" s="148" t="s">
        <v>5009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8" t="s">
        <v>196</v>
      </c>
      <c r="BA8" s="148" t="s">
        <v>1</v>
      </c>
      <c r="BB8" s="148" t="s">
        <v>1</v>
      </c>
      <c r="BC8" s="148" t="s">
        <v>601</v>
      </c>
      <c r="BD8" s="148" t="s">
        <v>85</v>
      </c>
    </row>
    <row r="9" s="2" customFormat="1" ht="16.5" customHeight="1">
      <c r="A9" s="39"/>
      <c r="B9" s="45"/>
      <c r="C9" s="39"/>
      <c r="D9" s="39"/>
      <c r="E9" s="155" t="s">
        <v>5010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200</v>
      </c>
      <c r="BA9" s="148" t="s">
        <v>1</v>
      </c>
      <c r="BB9" s="148" t="s">
        <v>1</v>
      </c>
      <c r="BC9" s="148" t="s">
        <v>5011</v>
      </c>
      <c r="BD9" s="148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8" t="s">
        <v>5012</v>
      </c>
      <c r="BA10" s="148" t="s">
        <v>1</v>
      </c>
      <c r="BB10" s="148" t="s">
        <v>1</v>
      </c>
      <c r="BC10" s="148" t="s">
        <v>5013</v>
      </c>
      <c r="BD10" s="148" t="s">
        <v>85</v>
      </c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8" t="s">
        <v>224</v>
      </c>
      <c r="BA11" s="148" t="s">
        <v>1</v>
      </c>
      <c r="BB11" s="148" t="s">
        <v>1</v>
      </c>
      <c r="BC11" s="148" t="s">
        <v>316</v>
      </c>
      <c r="BD11" s="148" t="s">
        <v>85</v>
      </c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ROUND((SUM(BE132:BE501)),  2)</f>
        <v>0</v>
      </c>
      <c r="G33" s="39"/>
      <c r="H33" s="39"/>
      <c r="I33" s="168">
        <v>0.20999999999999999</v>
      </c>
      <c r="J33" s="167">
        <f>ROUND(((SUM(BE132:BE501))*I33),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ROUND((SUM(BF132:BF501)),  2)</f>
        <v>0</v>
      </c>
      <c r="G34" s="39"/>
      <c r="H34" s="39"/>
      <c r="I34" s="168">
        <v>0.14999999999999999</v>
      </c>
      <c r="J34" s="167">
        <f>ROUND(((SUM(BF132:BF501))*I34),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ROUND((SUM(BG132:BG501)),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ROUND((SUM(BH132:BH501)),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ROUND((SUM(BI132:BI501)),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SO.02 - Sklad zahradního nářadí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J133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J134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J196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J222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237</v>
      </c>
      <c r="E101" s="200"/>
      <c r="F101" s="200"/>
      <c r="G101" s="200"/>
      <c r="H101" s="200"/>
      <c r="I101" s="200"/>
      <c r="J101" s="201">
        <f>J234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239</v>
      </c>
      <c r="E102" s="200"/>
      <c r="F102" s="200"/>
      <c r="G102" s="200"/>
      <c r="H102" s="200"/>
      <c r="I102" s="200"/>
      <c r="J102" s="201">
        <f>J289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241</v>
      </c>
      <c r="E103" s="200"/>
      <c r="F103" s="200"/>
      <c r="G103" s="200"/>
      <c r="H103" s="200"/>
      <c r="I103" s="200"/>
      <c r="J103" s="201">
        <f>J320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J327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243</v>
      </c>
      <c r="E105" s="195"/>
      <c r="F105" s="195"/>
      <c r="G105" s="195"/>
      <c r="H105" s="195"/>
      <c r="I105" s="195"/>
      <c r="J105" s="196">
        <f>J329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244</v>
      </c>
      <c r="E106" s="200"/>
      <c r="F106" s="200"/>
      <c r="G106" s="200"/>
      <c r="H106" s="200"/>
      <c r="I106" s="200"/>
      <c r="J106" s="201">
        <f>J330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245</v>
      </c>
      <c r="E107" s="200"/>
      <c r="F107" s="200"/>
      <c r="G107" s="200"/>
      <c r="H107" s="200"/>
      <c r="I107" s="200"/>
      <c r="J107" s="201">
        <f>J372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246</v>
      </c>
      <c r="E108" s="200"/>
      <c r="F108" s="200"/>
      <c r="G108" s="200"/>
      <c r="H108" s="200"/>
      <c r="I108" s="200"/>
      <c r="J108" s="201">
        <f>J448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5014</v>
      </c>
      <c r="E109" s="200"/>
      <c r="F109" s="200"/>
      <c r="G109" s="200"/>
      <c r="H109" s="200"/>
      <c r="I109" s="200"/>
      <c r="J109" s="201">
        <f>J458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248</v>
      </c>
      <c r="E110" s="200"/>
      <c r="F110" s="200"/>
      <c r="G110" s="200"/>
      <c r="H110" s="200"/>
      <c r="I110" s="200"/>
      <c r="J110" s="201">
        <f>J462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250</v>
      </c>
      <c r="E111" s="200"/>
      <c r="F111" s="200"/>
      <c r="G111" s="200"/>
      <c r="H111" s="200"/>
      <c r="I111" s="200"/>
      <c r="J111" s="201">
        <f>J485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254</v>
      </c>
      <c r="E112" s="200"/>
      <c r="F112" s="200"/>
      <c r="G112" s="200"/>
      <c r="H112" s="200"/>
      <c r="I112" s="200"/>
      <c r="J112" s="201">
        <f>J492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7" t="str">
        <f>E7</f>
        <v>Lůžkový hospic Mezi stromy na pozemku č. parc 785/1 v k.ú. Havlíčkův Brod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SO.02 - Sklad zahradního nářadí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25. 4. 2022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Spolek pro lůžkový hospic Mezi Stromy</v>
      </c>
      <c r="G128" s="41"/>
      <c r="H128" s="41"/>
      <c r="I128" s="33" t="s">
        <v>30</v>
      </c>
      <c r="J128" s="37" t="str">
        <f>E21</f>
        <v>PROJEKT II, v.o.s.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Martin Škrabal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260</v>
      </c>
      <c r="D131" s="206" t="s">
        <v>61</v>
      </c>
      <c r="E131" s="206" t="s">
        <v>57</v>
      </c>
      <c r="F131" s="206" t="s">
        <v>58</v>
      </c>
      <c r="G131" s="206" t="s">
        <v>261</v>
      </c>
      <c r="H131" s="206" t="s">
        <v>262</v>
      </c>
      <c r="I131" s="206" t="s">
        <v>263</v>
      </c>
      <c r="J131" s="206" t="s">
        <v>230</v>
      </c>
      <c r="K131" s="207" t="s">
        <v>264</v>
      </c>
      <c r="L131" s="208"/>
      <c r="M131" s="101" t="s">
        <v>1</v>
      </c>
      <c r="N131" s="102" t="s">
        <v>40</v>
      </c>
      <c r="O131" s="102" t="s">
        <v>265</v>
      </c>
      <c r="P131" s="102" t="s">
        <v>266</v>
      </c>
      <c r="Q131" s="102" t="s">
        <v>267</v>
      </c>
      <c r="R131" s="102" t="s">
        <v>268</v>
      </c>
      <c r="S131" s="102" t="s">
        <v>269</v>
      </c>
      <c r="T131" s="103" t="s">
        <v>270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271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P133+P329</f>
        <v>0</v>
      </c>
      <c r="Q132" s="105"/>
      <c r="R132" s="211">
        <f>R133+R329</f>
        <v>38.253623929999996</v>
      </c>
      <c r="S132" s="105"/>
      <c r="T132" s="212">
        <f>T133+T329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232</v>
      </c>
      <c r="BK132" s="213">
        <f>BK133+BK329</f>
        <v>0</v>
      </c>
    </row>
    <row r="133" s="12" customFormat="1" ht="25.92" customHeight="1">
      <c r="A133" s="12"/>
      <c r="B133" s="214"/>
      <c r="C133" s="215"/>
      <c r="D133" s="216" t="s">
        <v>75</v>
      </c>
      <c r="E133" s="217" t="s">
        <v>272</v>
      </c>
      <c r="F133" s="217" t="s">
        <v>273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P134+P196+P222+P234+P289+P320+P327</f>
        <v>0</v>
      </c>
      <c r="Q133" s="222"/>
      <c r="R133" s="223">
        <f>R134+R196+R222+R234+R289+R320+R327</f>
        <v>35.681032269999996</v>
      </c>
      <c r="S133" s="222"/>
      <c r="T133" s="224">
        <f>T134+T196+T222+T234+T289+T320+T327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83</v>
      </c>
      <c r="AT133" s="226" t="s">
        <v>75</v>
      </c>
      <c r="AU133" s="226" t="s">
        <v>76</v>
      </c>
      <c r="AY133" s="225" t="s">
        <v>274</v>
      </c>
      <c r="BK133" s="227">
        <f>BK134+BK196+BK222+BK234+BK289+BK320+BK327</f>
        <v>0</v>
      </c>
    </row>
    <row r="134" s="12" customFormat="1" ht="22.8" customHeight="1">
      <c r="A134" s="12"/>
      <c r="B134" s="214"/>
      <c r="C134" s="215"/>
      <c r="D134" s="216" t="s">
        <v>75</v>
      </c>
      <c r="E134" s="228" t="s">
        <v>83</v>
      </c>
      <c r="F134" s="228" t="s">
        <v>275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SUM(P135:P195)</f>
        <v>0</v>
      </c>
      <c r="Q134" s="222"/>
      <c r="R134" s="223">
        <f>SUM(R135:R195)</f>
        <v>0</v>
      </c>
      <c r="S134" s="222"/>
      <c r="T134" s="224">
        <f>SUM(T135:T195)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83</v>
      </c>
      <c r="AY134" s="225" t="s">
        <v>274</v>
      </c>
      <c r="BK134" s="227">
        <f>SUM(BK135:BK195)</f>
        <v>0</v>
      </c>
    </row>
    <row r="135" s="2" customFormat="1" ht="24.15" customHeight="1">
      <c r="A135" s="39"/>
      <c r="B135" s="40"/>
      <c r="C135" s="230" t="s">
        <v>83</v>
      </c>
      <c r="D135" s="230" t="s">
        <v>276</v>
      </c>
      <c r="E135" s="231" t="s">
        <v>3593</v>
      </c>
      <c r="F135" s="232" t="s">
        <v>3594</v>
      </c>
      <c r="G135" s="233" t="s">
        <v>279</v>
      </c>
      <c r="H135" s="234">
        <v>40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5015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601</v>
      </c>
      <c r="G136" s="244"/>
      <c r="H136" s="248">
        <v>40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274</v>
      </c>
    </row>
    <row r="137" s="14" customFormat="1">
      <c r="A137" s="14"/>
      <c r="B137" s="255"/>
      <c r="C137" s="256"/>
      <c r="D137" s="245" t="s">
        <v>283</v>
      </c>
      <c r="E137" s="257" t="s">
        <v>1</v>
      </c>
      <c r="F137" s="258" t="s">
        <v>285</v>
      </c>
      <c r="G137" s="256"/>
      <c r="H137" s="259">
        <v>40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283</v>
      </c>
      <c r="AU137" s="265" t="s">
        <v>85</v>
      </c>
      <c r="AV137" s="14" t="s">
        <v>106</v>
      </c>
      <c r="AW137" s="14" t="s">
        <v>32</v>
      </c>
      <c r="AX137" s="14" t="s">
        <v>76</v>
      </c>
      <c r="AY137" s="265" t="s">
        <v>274</v>
      </c>
    </row>
    <row r="138" s="15" customFormat="1">
      <c r="A138" s="15"/>
      <c r="B138" s="266"/>
      <c r="C138" s="267"/>
      <c r="D138" s="245" t="s">
        <v>283</v>
      </c>
      <c r="E138" s="268" t="s">
        <v>196</v>
      </c>
      <c r="F138" s="269" t="s">
        <v>286</v>
      </c>
      <c r="G138" s="267"/>
      <c r="H138" s="270">
        <v>40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283</v>
      </c>
      <c r="AU138" s="276" t="s">
        <v>85</v>
      </c>
      <c r="AV138" s="15" t="s">
        <v>281</v>
      </c>
      <c r="AW138" s="15" t="s">
        <v>32</v>
      </c>
      <c r="AX138" s="15" t="s">
        <v>83</v>
      </c>
      <c r="AY138" s="276" t="s">
        <v>274</v>
      </c>
    </row>
    <row r="139" s="2" customFormat="1" ht="24.15" customHeight="1">
      <c r="A139" s="39"/>
      <c r="B139" s="40"/>
      <c r="C139" s="230" t="s">
        <v>85</v>
      </c>
      <c r="D139" s="230" t="s">
        <v>276</v>
      </c>
      <c r="E139" s="231" t="s">
        <v>5016</v>
      </c>
      <c r="F139" s="232" t="s">
        <v>5017</v>
      </c>
      <c r="G139" s="233" t="s">
        <v>289</v>
      </c>
      <c r="H139" s="234">
        <v>45.899999999999999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5018</v>
      </c>
    </row>
    <row r="140" s="13" customFormat="1">
      <c r="A140" s="13"/>
      <c r="B140" s="243"/>
      <c r="C140" s="244"/>
      <c r="D140" s="245" t="s">
        <v>283</v>
      </c>
      <c r="E140" s="246" t="s">
        <v>1</v>
      </c>
      <c r="F140" s="247" t="s">
        <v>5019</v>
      </c>
      <c r="G140" s="244"/>
      <c r="H140" s="248">
        <v>45.899999999999999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283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274</v>
      </c>
    </row>
    <row r="141" s="14" customFormat="1">
      <c r="A141" s="14"/>
      <c r="B141" s="255"/>
      <c r="C141" s="256"/>
      <c r="D141" s="245" t="s">
        <v>283</v>
      </c>
      <c r="E141" s="257" t="s">
        <v>1</v>
      </c>
      <c r="F141" s="258" t="s">
        <v>285</v>
      </c>
      <c r="G141" s="256"/>
      <c r="H141" s="259">
        <v>45.899999999999999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283</v>
      </c>
      <c r="AU141" s="265" t="s">
        <v>85</v>
      </c>
      <c r="AV141" s="14" t="s">
        <v>106</v>
      </c>
      <c r="AW141" s="14" t="s">
        <v>32</v>
      </c>
      <c r="AX141" s="14" t="s">
        <v>76</v>
      </c>
      <c r="AY141" s="265" t="s">
        <v>274</v>
      </c>
    </row>
    <row r="142" s="15" customFormat="1">
      <c r="A142" s="15"/>
      <c r="B142" s="266"/>
      <c r="C142" s="267"/>
      <c r="D142" s="245" t="s">
        <v>283</v>
      </c>
      <c r="E142" s="268" t="s">
        <v>3584</v>
      </c>
      <c r="F142" s="269" t="s">
        <v>286</v>
      </c>
      <c r="G142" s="267"/>
      <c r="H142" s="270">
        <v>45.899999999999999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283</v>
      </c>
      <c r="AU142" s="276" t="s">
        <v>85</v>
      </c>
      <c r="AV142" s="15" t="s">
        <v>281</v>
      </c>
      <c r="AW142" s="15" t="s">
        <v>32</v>
      </c>
      <c r="AX142" s="15" t="s">
        <v>83</v>
      </c>
      <c r="AY142" s="276" t="s">
        <v>274</v>
      </c>
    </row>
    <row r="143" s="2" customFormat="1" ht="33" customHeight="1">
      <c r="A143" s="39"/>
      <c r="B143" s="40"/>
      <c r="C143" s="230" t="s">
        <v>106</v>
      </c>
      <c r="D143" s="230" t="s">
        <v>276</v>
      </c>
      <c r="E143" s="231" t="s">
        <v>4629</v>
      </c>
      <c r="F143" s="232" t="s">
        <v>4630</v>
      </c>
      <c r="G143" s="233" t="s">
        <v>289</v>
      </c>
      <c r="H143" s="234">
        <v>3.3919999999999999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5020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5021</v>
      </c>
      <c r="G144" s="244"/>
      <c r="H144" s="248">
        <v>3.3919999999999999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274</v>
      </c>
    </row>
    <row r="145" s="14" customFormat="1">
      <c r="A145" s="14"/>
      <c r="B145" s="255"/>
      <c r="C145" s="256"/>
      <c r="D145" s="245" t="s">
        <v>283</v>
      </c>
      <c r="E145" s="257" t="s">
        <v>1</v>
      </c>
      <c r="F145" s="258" t="s">
        <v>285</v>
      </c>
      <c r="G145" s="256"/>
      <c r="H145" s="259">
        <v>3.3919999999999999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283</v>
      </c>
      <c r="AU145" s="265" t="s">
        <v>85</v>
      </c>
      <c r="AV145" s="14" t="s">
        <v>106</v>
      </c>
      <c r="AW145" s="14" t="s">
        <v>32</v>
      </c>
      <c r="AX145" s="14" t="s">
        <v>76</v>
      </c>
      <c r="AY145" s="265" t="s">
        <v>274</v>
      </c>
    </row>
    <row r="146" s="15" customFormat="1">
      <c r="A146" s="15"/>
      <c r="B146" s="266"/>
      <c r="C146" s="267"/>
      <c r="D146" s="245" t="s">
        <v>283</v>
      </c>
      <c r="E146" s="268" t="s">
        <v>5012</v>
      </c>
      <c r="F146" s="269" t="s">
        <v>286</v>
      </c>
      <c r="G146" s="267"/>
      <c r="H146" s="270">
        <v>3.3919999999999999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283</v>
      </c>
      <c r="AU146" s="276" t="s">
        <v>85</v>
      </c>
      <c r="AV146" s="15" t="s">
        <v>281</v>
      </c>
      <c r="AW146" s="15" t="s">
        <v>32</v>
      </c>
      <c r="AX146" s="15" t="s">
        <v>83</v>
      </c>
      <c r="AY146" s="276" t="s">
        <v>274</v>
      </c>
    </row>
    <row r="147" s="2" customFormat="1" ht="37.8" customHeight="1">
      <c r="A147" s="39"/>
      <c r="B147" s="40"/>
      <c r="C147" s="230" t="s">
        <v>281</v>
      </c>
      <c r="D147" s="230" t="s">
        <v>276</v>
      </c>
      <c r="E147" s="231" t="s">
        <v>317</v>
      </c>
      <c r="F147" s="232" t="s">
        <v>318</v>
      </c>
      <c r="G147" s="233" t="s">
        <v>289</v>
      </c>
      <c r="H147" s="234">
        <v>19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5022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224</v>
      </c>
      <c r="G148" s="244"/>
      <c r="H148" s="248">
        <v>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3" customFormat="1">
      <c r="A149" s="13"/>
      <c r="B149" s="243"/>
      <c r="C149" s="244"/>
      <c r="D149" s="245" t="s">
        <v>283</v>
      </c>
      <c r="E149" s="246" t="s">
        <v>1</v>
      </c>
      <c r="F149" s="247" t="s">
        <v>192</v>
      </c>
      <c r="G149" s="244"/>
      <c r="H149" s="248">
        <v>10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283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274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320</v>
      </c>
      <c r="G150" s="244"/>
      <c r="H150" s="248">
        <v>4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4" customFormat="1">
      <c r="A151" s="14"/>
      <c r="B151" s="255"/>
      <c r="C151" s="256"/>
      <c r="D151" s="245" t="s">
        <v>283</v>
      </c>
      <c r="E151" s="257" t="s">
        <v>1</v>
      </c>
      <c r="F151" s="258" t="s">
        <v>285</v>
      </c>
      <c r="G151" s="256"/>
      <c r="H151" s="259">
        <v>19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283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274</v>
      </c>
    </row>
    <row r="152" s="15" customFormat="1">
      <c r="A152" s="15"/>
      <c r="B152" s="266"/>
      <c r="C152" s="267"/>
      <c r="D152" s="245" t="s">
        <v>283</v>
      </c>
      <c r="E152" s="268" t="s">
        <v>1</v>
      </c>
      <c r="F152" s="269" t="s">
        <v>286</v>
      </c>
      <c r="G152" s="267"/>
      <c r="H152" s="270">
        <v>19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283</v>
      </c>
      <c r="AU152" s="276" t="s">
        <v>85</v>
      </c>
      <c r="AV152" s="15" t="s">
        <v>281</v>
      </c>
      <c r="AW152" s="15" t="s">
        <v>32</v>
      </c>
      <c r="AX152" s="15" t="s">
        <v>83</v>
      </c>
      <c r="AY152" s="276" t="s">
        <v>274</v>
      </c>
    </row>
    <row r="153" s="2" customFormat="1" ht="37.8" customHeight="1">
      <c r="A153" s="39"/>
      <c r="B153" s="40"/>
      <c r="C153" s="230" t="s">
        <v>316</v>
      </c>
      <c r="D153" s="230" t="s">
        <v>276</v>
      </c>
      <c r="E153" s="231" t="s">
        <v>322</v>
      </c>
      <c r="F153" s="232" t="s">
        <v>323</v>
      </c>
      <c r="G153" s="233" t="s">
        <v>289</v>
      </c>
      <c r="H153" s="234">
        <v>34.292000000000002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5023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3584</v>
      </c>
      <c r="G154" s="244"/>
      <c r="H154" s="248">
        <v>45.899999999999999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3" customFormat="1">
      <c r="A155" s="13"/>
      <c r="B155" s="243"/>
      <c r="C155" s="244"/>
      <c r="D155" s="245" t="s">
        <v>283</v>
      </c>
      <c r="E155" s="246" t="s">
        <v>1</v>
      </c>
      <c r="F155" s="247" t="s">
        <v>5012</v>
      </c>
      <c r="G155" s="244"/>
      <c r="H155" s="248">
        <v>3.3919999999999999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283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274</v>
      </c>
    </row>
    <row r="156" s="13" customFormat="1">
      <c r="A156" s="13"/>
      <c r="B156" s="243"/>
      <c r="C156" s="244"/>
      <c r="D156" s="245" t="s">
        <v>283</v>
      </c>
      <c r="E156" s="246" t="s">
        <v>1</v>
      </c>
      <c r="F156" s="247" t="s">
        <v>325</v>
      </c>
      <c r="G156" s="244"/>
      <c r="H156" s="248">
        <v>-5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283</v>
      </c>
      <c r="AU156" s="254" t="s">
        <v>85</v>
      </c>
      <c r="AV156" s="13" t="s">
        <v>85</v>
      </c>
      <c r="AW156" s="13" t="s">
        <v>32</v>
      </c>
      <c r="AX156" s="13" t="s">
        <v>76</v>
      </c>
      <c r="AY156" s="254" t="s">
        <v>274</v>
      </c>
    </row>
    <row r="157" s="13" customFormat="1">
      <c r="A157" s="13"/>
      <c r="B157" s="243"/>
      <c r="C157" s="244"/>
      <c r="D157" s="245" t="s">
        <v>283</v>
      </c>
      <c r="E157" s="246" t="s">
        <v>1</v>
      </c>
      <c r="F157" s="247" t="s">
        <v>326</v>
      </c>
      <c r="G157" s="244"/>
      <c r="H157" s="248">
        <v>-10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283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274</v>
      </c>
    </row>
    <row r="158" s="14" customFormat="1">
      <c r="A158" s="14"/>
      <c r="B158" s="255"/>
      <c r="C158" s="256"/>
      <c r="D158" s="245" t="s">
        <v>283</v>
      </c>
      <c r="E158" s="257" t="s">
        <v>200</v>
      </c>
      <c r="F158" s="258" t="s">
        <v>285</v>
      </c>
      <c r="G158" s="256"/>
      <c r="H158" s="259">
        <v>34.292000000000002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283</v>
      </c>
      <c r="AU158" s="265" t="s">
        <v>85</v>
      </c>
      <c r="AV158" s="14" t="s">
        <v>106</v>
      </c>
      <c r="AW158" s="14" t="s">
        <v>32</v>
      </c>
      <c r="AX158" s="14" t="s">
        <v>76</v>
      </c>
      <c r="AY158" s="265" t="s">
        <v>274</v>
      </c>
    </row>
    <row r="159" s="15" customFormat="1">
      <c r="A159" s="15"/>
      <c r="B159" s="266"/>
      <c r="C159" s="267"/>
      <c r="D159" s="245" t="s">
        <v>283</v>
      </c>
      <c r="E159" s="268" t="s">
        <v>1</v>
      </c>
      <c r="F159" s="269" t="s">
        <v>286</v>
      </c>
      <c r="G159" s="267"/>
      <c r="H159" s="270">
        <v>34.292000000000002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283</v>
      </c>
      <c r="AU159" s="276" t="s">
        <v>85</v>
      </c>
      <c r="AV159" s="15" t="s">
        <v>281</v>
      </c>
      <c r="AW159" s="15" t="s">
        <v>32</v>
      </c>
      <c r="AX159" s="15" t="s">
        <v>83</v>
      </c>
      <c r="AY159" s="276" t="s">
        <v>274</v>
      </c>
    </row>
    <row r="160" s="2" customFormat="1" ht="24.15" customHeight="1">
      <c r="A160" s="39"/>
      <c r="B160" s="40"/>
      <c r="C160" s="230" t="s">
        <v>321</v>
      </c>
      <c r="D160" s="230" t="s">
        <v>276</v>
      </c>
      <c r="E160" s="231" t="s">
        <v>3627</v>
      </c>
      <c r="F160" s="232" t="s">
        <v>3628</v>
      </c>
      <c r="G160" s="233" t="s">
        <v>289</v>
      </c>
      <c r="H160" s="234">
        <v>68.292000000000002</v>
      </c>
      <c r="I160" s="235"/>
      <c r="J160" s="236">
        <f>ROUND(I160*H160,2)</f>
        <v>0</v>
      </c>
      <c r="K160" s="232" t="s">
        <v>280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281</v>
      </c>
      <c r="AT160" s="241" t="s">
        <v>276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281</v>
      </c>
      <c r="BM160" s="241" t="s">
        <v>5024</v>
      </c>
    </row>
    <row r="161" s="13" customFormat="1">
      <c r="A161" s="13"/>
      <c r="B161" s="243"/>
      <c r="C161" s="244"/>
      <c r="D161" s="245" t="s">
        <v>283</v>
      </c>
      <c r="E161" s="246" t="s">
        <v>1</v>
      </c>
      <c r="F161" s="247" t="s">
        <v>5025</v>
      </c>
      <c r="G161" s="244"/>
      <c r="H161" s="248">
        <v>49.292000000000002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283</v>
      </c>
      <c r="AU161" s="254" t="s">
        <v>85</v>
      </c>
      <c r="AV161" s="13" t="s">
        <v>85</v>
      </c>
      <c r="AW161" s="13" t="s">
        <v>32</v>
      </c>
      <c r="AX161" s="13" t="s">
        <v>76</v>
      </c>
      <c r="AY161" s="254" t="s">
        <v>274</v>
      </c>
    </row>
    <row r="162" s="13" customFormat="1">
      <c r="A162" s="13"/>
      <c r="B162" s="243"/>
      <c r="C162" s="244"/>
      <c r="D162" s="245" t="s">
        <v>283</v>
      </c>
      <c r="E162" s="246" t="s">
        <v>1</v>
      </c>
      <c r="F162" s="247" t="s">
        <v>332</v>
      </c>
      <c r="G162" s="244"/>
      <c r="H162" s="248">
        <v>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283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274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192</v>
      </c>
      <c r="G163" s="244"/>
      <c r="H163" s="248">
        <v>10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320</v>
      </c>
      <c r="G164" s="244"/>
      <c r="H164" s="248">
        <v>4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4" customFormat="1">
      <c r="A165" s="14"/>
      <c r="B165" s="255"/>
      <c r="C165" s="256"/>
      <c r="D165" s="245" t="s">
        <v>283</v>
      </c>
      <c r="E165" s="257" t="s">
        <v>1</v>
      </c>
      <c r="F165" s="258" t="s">
        <v>285</v>
      </c>
      <c r="G165" s="256"/>
      <c r="H165" s="259">
        <v>68.292000000000002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283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1</v>
      </c>
      <c r="F166" s="269" t="s">
        <v>286</v>
      </c>
      <c r="G166" s="267"/>
      <c r="H166" s="270">
        <v>68.292000000000002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24.15" customHeight="1">
      <c r="A167" s="39"/>
      <c r="B167" s="40"/>
      <c r="C167" s="230" t="s">
        <v>327</v>
      </c>
      <c r="D167" s="230" t="s">
        <v>276</v>
      </c>
      <c r="E167" s="231" t="s">
        <v>334</v>
      </c>
      <c r="F167" s="232" t="s">
        <v>335</v>
      </c>
      <c r="G167" s="233" t="s">
        <v>289</v>
      </c>
      <c r="H167" s="234">
        <v>10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5026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344</v>
      </c>
      <c r="G168" s="244"/>
      <c r="H168" s="248">
        <v>10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4" customFormat="1">
      <c r="A169" s="14"/>
      <c r="B169" s="255"/>
      <c r="C169" s="256"/>
      <c r="D169" s="245" t="s">
        <v>283</v>
      </c>
      <c r="E169" s="257" t="s">
        <v>1</v>
      </c>
      <c r="F169" s="258" t="s">
        <v>285</v>
      </c>
      <c r="G169" s="256"/>
      <c r="H169" s="259">
        <v>10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283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274</v>
      </c>
    </row>
    <row r="170" s="15" customFormat="1">
      <c r="A170" s="15"/>
      <c r="B170" s="266"/>
      <c r="C170" s="267"/>
      <c r="D170" s="245" t="s">
        <v>283</v>
      </c>
      <c r="E170" s="268" t="s">
        <v>192</v>
      </c>
      <c r="F170" s="269" t="s">
        <v>286</v>
      </c>
      <c r="G170" s="267"/>
      <c r="H170" s="270">
        <v>10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283</v>
      </c>
      <c r="AU170" s="276" t="s">
        <v>85</v>
      </c>
      <c r="AV170" s="15" t="s">
        <v>281</v>
      </c>
      <c r="AW170" s="15" t="s">
        <v>32</v>
      </c>
      <c r="AX170" s="15" t="s">
        <v>83</v>
      </c>
      <c r="AY170" s="276" t="s">
        <v>274</v>
      </c>
    </row>
    <row r="171" s="2" customFormat="1" ht="33" customHeight="1">
      <c r="A171" s="39"/>
      <c r="B171" s="40"/>
      <c r="C171" s="230" t="s">
        <v>333</v>
      </c>
      <c r="D171" s="230" t="s">
        <v>276</v>
      </c>
      <c r="E171" s="231" t="s">
        <v>339</v>
      </c>
      <c r="F171" s="232" t="s">
        <v>340</v>
      </c>
      <c r="G171" s="233" t="s">
        <v>341</v>
      </c>
      <c r="H171" s="234">
        <v>63.439999999999998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5027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343</v>
      </c>
      <c r="G172" s="244"/>
      <c r="H172" s="248">
        <v>63.439999999999998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274</v>
      </c>
    </row>
    <row r="173" s="14" customFormat="1">
      <c r="A173" s="14"/>
      <c r="B173" s="255"/>
      <c r="C173" s="256"/>
      <c r="D173" s="245" t="s">
        <v>283</v>
      </c>
      <c r="E173" s="257" t="s">
        <v>1</v>
      </c>
      <c r="F173" s="258" t="s">
        <v>285</v>
      </c>
      <c r="G173" s="256"/>
      <c r="H173" s="259">
        <v>63.439999999999998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283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274</v>
      </c>
    </row>
    <row r="174" s="15" customFormat="1">
      <c r="A174" s="15"/>
      <c r="B174" s="266"/>
      <c r="C174" s="267"/>
      <c r="D174" s="245" t="s">
        <v>283</v>
      </c>
      <c r="E174" s="268" t="s">
        <v>1</v>
      </c>
      <c r="F174" s="269" t="s">
        <v>286</v>
      </c>
      <c r="G174" s="267"/>
      <c r="H174" s="270">
        <v>63.439999999999998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283</v>
      </c>
      <c r="AU174" s="276" t="s">
        <v>85</v>
      </c>
      <c r="AV174" s="15" t="s">
        <v>281</v>
      </c>
      <c r="AW174" s="15" t="s">
        <v>32</v>
      </c>
      <c r="AX174" s="15" t="s">
        <v>83</v>
      </c>
      <c r="AY174" s="276" t="s">
        <v>274</v>
      </c>
    </row>
    <row r="175" s="2" customFormat="1" ht="16.5" customHeight="1">
      <c r="A175" s="39"/>
      <c r="B175" s="40"/>
      <c r="C175" s="230" t="s">
        <v>338</v>
      </c>
      <c r="D175" s="230" t="s">
        <v>276</v>
      </c>
      <c r="E175" s="231" t="s">
        <v>345</v>
      </c>
      <c r="F175" s="232" t="s">
        <v>346</v>
      </c>
      <c r="G175" s="233" t="s">
        <v>289</v>
      </c>
      <c r="H175" s="234">
        <v>49.292000000000002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5028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224</v>
      </c>
      <c r="G176" s="244"/>
      <c r="H176" s="248">
        <v>5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3" customFormat="1">
      <c r="A177" s="13"/>
      <c r="B177" s="243"/>
      <c r="C177" s="244"/>
      <c r="D177" s="245" t="s">
        <v>283</v>
      </c>
      <c r="E177" s="246" t="s">
        <v>1</v>
      </c>
      <c r="F177" s="247" t="s">
        <v>192</v>
      </c>
      <c r="G177" s="244"/>
      <c r="H177" s="248">
        <v>10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283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274</v>
      </c>
    </row>
    <row r="178" s="13" customFormat="1">
      <c r="A178" s="13"/>
      <c r="B178" s="243"/>
      <c r="C178" s="244"/>
      <c r="D178" s="245" t="s">
        <v>283</v>
      </c>
      <c r="E178" s="246" t="s">
        <v>1</v>
      </c>
      <c r="F178" s="247" t="s">
        <v>200</v>
      </c>
      <c r="G178" s="244"/>
      <c r="H178" s="248">
        <v>34.292000000000002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283</v>
      </c>
      <c r="AU178" s="254" t="s">
        <v>85</v>
      </c>
      <c r="AV178" s="13" t="s">
        <v>85</v>
      </c>
      <c r="AW178" s="13" t="s">
        <v>32</v>
      </c>
      <c r="AX178" s="13" t="s">
        <v>76</v>
      </c>
      <c r="AY178" s="254" t="s">
        <v>274</v>
      </c>
    </row>
    <row r="179" s="14" customFormat="1">
      <c r="A179" s="14"/>
      <c r="B179" s="255"/>
      <c r="C179" s="256"/>
      <c r="D179" s="245" t="s">
        <v>283</v>
      </c>
      <c r="E179" s="257" t="s">
        <v>1</v>
      </c>
      <c r="F179" s="258" t="s">
        <v>285</v>
      </c>
      <c r="G179" s="256"/>
      <c r="H179" s="259">
        <v>49.292000000000002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283</v>
      </c>
      <c r="AU179" s="265" t="s">
        <v>85</v>
      </c>
      <c r="AV179" s="14" t="s">
        <v>106</v>
      </c>
      <c r="AW179" s="14" t="s">
        <v>32</v>
      </c>
      <c r="AX179" s="14" t="s">
        <v>76</v>
      </c>
      <c r="AY179" s="265" t="s">
        <v>274</v>
      </c>
    </row>
    <row r="180" s="15" customFormat="1">
      <c r="A180" s="15"/>
      <c r="B180" s="266"/>
      <c r="C180" s="267"/>
      <c r="D180" s="245" t="s">
        <v>283</v>
      </c>
      <c r="E180" s="268" t="s">
        <v>1</v>
      </c>
      <c r="F180" s="269" t="s">
        <v>286</v>
      </c>
      <c r="G180" s="267"/>
      <c r="H180" s="270">
        <v>49.292000000000002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283</v>
      </c>
      <c r="AU180" s="276" t="s">
        <v>85</v>
      </c>
      <c r="AV180" s="15" t="s">
        <v>281</v>
      </c>
      <c r="AW180" s="15" t="s">
        <v>32</v>
      </c>
      <c r="AX180" s="15" t="s">
        <v>83</v>
      </c>
      <c r="AY180" s="276" t="s">
        <v>274</v>
      </c>
    </row>
    <row r="181" s="2" customFormat="1" ht="24.15" customHeight="1">
      <c r="A181" s="39"/>
      <c r="B181" s="40"/>
      <c r="C181" s="230" t="s">
        <v>344</v>
      </c>
      <c r="D181" s="230" t="s">
        <v>276</v>
      </c>
      <c r="E181" s="231" t="s">
        <v>349</v>
      </c>
      <c r="F181" s="232" t="s">
        <v>350</v>
      </c>
      <c r="G181" s="233" t="s">
        <v>289</v>
      </c>
      <c r="H181" s="234">
        <v>5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281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281</v>
      </c>
      <c r="BM181" s="241" t="s">
        <v>5029</v>
      </c>
    </row>
    <row r="182" s="13" customFormat="1">
      <c r="A182" s="13"/>
      <c r="B182" s="243"/>
      <c r="C182" s="244"/>
      <c r="D182" s="245" t="s">
        <v>283</v>
      </c>
      <c r="E182" s="246" t="s">
        <v>1</v>
      </c>
      <c r="F182" s="247" t="s">
        <v>316</v>
      </c>
      <c r="G182" s="244"/>
      <c r="H182" s="248">
        <v>5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274</v>
      </c>
    </row>
    <row r="183" s="15" customFormat="1">
      <c r="A183" s="15"/>
      <c r="B183" s="266"/>
      <c r="C183" s="267"/>
      <c r="D183" s="245" t="s">
        <v>283</v>
      </c>
      <c r="E183" s="268" t="s">
        <v>224</v>
      </c>
      <c r="F183" s="269" t="s">
        <v>286</v>
      </c>
      <c r="G183" s="267"/>
      <c r="H183" s="270">
        <v>5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283</v>
      </c>
      <c r="AU183" s="276" t="s">
        <v>85</v>
      </c>
      <c r="AV183" s="15" t="s">
        <v>281</v>
      </c>
      <c r="AW183" s="15" t="s">
        <v>32</v>
      </c>
      <c r="AX183" s="15" t="s">
        <v>83</v>
      </c>
      <c r="AY183" s="276" t="s">
        <v>274</v>
      </c>
    </row>
    <row r="184" s="2" customFormat="1" ht="33" customHeight="1">
      <c r="A184" s="39"/>
      <c r="B184" s="40"/>
      <c r="C184" s="230" t="s">
        <v>348</v>
      </c>
      <c r="D184" s="230" t="s">
        <v>276</v>
      </c>
      <c r="E184" s="231" t="s">
        <v>362</v>
      </c>
      <c r="F184" s="232" t="s">
        <v>363</v>
      </c>
      <c r="G184" s="233" t="s">
        <v>279</v>
      </c>
      <c r="H184" s="234">
        <v>40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281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5030</v>
      </c>
    </row>
    <row r="185" s="13" customFormat="1">
      <c r="A185" s="13"/>
      <c r="B185" s="243"/>
      <c r="C185" s="244"/>
      <c r="D185" s="245" t="s">
        <v>283</v>
      </c>
      <c r="E185" s="246" t="s">
        <v>1</v>
      </c>
      <c r="F185" s="247" t="s">
        <v>196</v>
      </c>
      <c r="G185" s="244"/>
      <c r="H185" s="248">
        <v>40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283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274</v>
      </c>
    </row>
    <row r="186" s="14" customFormat="1">
      <c r="A186" s="14"/>
      <c r="B186" s="255"/>
      <c r="C186" s="256"/>
      <c r="D186" s="245" t="s">
        <v>283</v>
      </c>
      <c r="E186" s="257" t="s">
        <v>1</v>
      </c>
      <c r="F186" s="258" t="s">
        <v>285</v>
      </c>
      <c r="G186" s="256"/>
      <c r="H186" s="259">
        <v>40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283</v>
      </c>
      <c r="AU186" s="265" t="s">
        <v>85</v>
      </c>
      <c r="AV186" s="14" t="s">
        <v>106</v>
      </c>
      <c r="AW186" s="14" t="s">
        <v>32</v>
      </c>
      <c r="AX186" s="14" t="s">
        <v>76</v>
      </c>
      <c r="AY186" s="265" t="s">
        <v>274</v>
      </c>
    </row>
    <row r="187" s="15" customFormat="1">
      <c r="A187" s="15"/>
      <c r="B187" s="266"/>
      <c r="C187" s="267"/>
      <c r="D187" s="245" t="s">
        <v>283</v>
      </c>
      <c r="E187" s="268" t="s">
        <v>1</v>
      </c>
      <c r="F187" s="269" t="s">
        <v>286</v>
      </c>
      <c r="G187" s="267"/>
      <c r="H187" s="270">
        <v>40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283</v>
      </c>
      <c r="AU187" s="276" t="s">
        <v>85</v>
      </c>
      <c r="AV187" s="15" t="s">
        <v>281</v>
      </c>
      <c r="AW187" s="15" t="s">
        <v>32</v>
      </c>
      <c r="AX187" s="15" t="s">
        <v>83</v>
      </c>
      <c r="AY187" s="276" t="s">
        <v>274</v>
      </c>
    </row>
    <row r="188" s="2" customFormat="1" ht="24.15" customHeight="1">
      <c r="A188" s="39"/>
      <c r="B188" s="40"/>
      <c r="C188" s="230" t="s">
        <v>361</v>
      </c>
      <c r="D188" s="230" t="s">
        <v>276</v>
      </c>
      <c r="E188" s="231" t="s">
        <v>366</v>
      </c>
      <c r="F188" s="232" t="s">
        <v>367</v>
      </c>
      <c r="G188" s="233" t="s">
        <v>279</v>
      </c>
      <c r="H188" s="234">
        <v>40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281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281</v>
      </c>
      <c r="BM188" s="241" t="s">
        <v>5031</v>
      </c>
    </row>
    <row r="189" s="13" customFormat="1">
      <c r="A189" s="13"/>
      <c r="B189" s="243"/>
      <c r="C189" s="244"/>
      <c r="D189" s="245" t="s">
        <v>283</v>
      </c>
      <c r="E189" s="246" t="s">
        <v>1</v>
      </c>
      <c r="F189" s="247" t="s">
        <v>196</v>
      </c>
      <c r="G189" s="244"/>
      <c r="H189" s="248">
        <v>40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283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274</v>
      </c>
    </row>
    <row r="190" s="14" customFormat="1">
      <c r="A190" s="14"/>
      <c r="B190" s="255"/>
      <c r="C190" s="256"/>
      <c r="D190" s="245" t="s">
        <v>283</v>
      </c>
      <c r="E190" s="257" t="s">
        <v>1</v>
      </c>
      <c r="F190" s="258" t="s">
        <v>285</v>
      </c>
      <c r="G190" s="256"/>
      <c r="H190" s="259">
        <v>40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283</v>
      </c>
      <c r="AU190" s="265" t="s">
        <v>85</v>
      </c>
      <c r="AV190" s="14" t="s">
        <v>106</v>
      </c>
      <c r="AW190" s="14" t="s">
        <v>32</v>
      </c>
      <c r="AX190" s="14" t="s">
        <v>76</v>
      </c>
      <c r="AY190" s="265" t="s">
        <v>274</v>
      </c>
    </row>
    <row r="191" s="15" customFormat="1">
      <c r="A191" s="15"/>
      <c r="B191" s="266"/>
      <c r="C191" s="267"/>
      <c r="D191" s="245" t="s">
        <v>283</v>
      </c>
      <c r="E191" s="268" t="s">
        <v>1</v>
      </c>
      <c r="F191" s="269" t="s">
        <v>286</v>
      </c>
      <c r="G191" s="267"/>
      <c r="H191" s="270">
        <v>40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283</v>
      </c>
      <c r="AU191" s="276" t="s">
        <v>85</v>
      </c>
      <c r="AV191" s="15" t="s">
        <v>281</v>
      </c>
      <c r="AW191" s="15" t="s">
        <v>32</v>
      </c>
      <c r="AX191" s="15" t="s">
        <v>83</v>
      </c>
      <c r="AY191" s="276" t="s">
        <v>274</v>
      </c>
    </row>
    <row r="192" s="2" customFormat="1" ht="24.15" customHeight="1">
      <c r="A192" s="39"/>
      <c r="B192" s="40"/>
      <c r="C192" s="230" t="s">
        <v>365</v>
      </c>
      <c r="D192" s="230" t="s">
        <v>276</v>
      </c>
      <c r="E192" s="231" t="s">
        <v>370</v>
      </c>
      <c r="F192" s="232" t="s">
        <v>371</v>
      </c>
      <c r="G192" s="233" t="s">
        <v>279</v>
      </c>
      <c r="H192" s="234">
        <v>18</v>
      </c>
      <c r="I192" s="235"/>
      <c r="J192" s="236">
        <f>ROUND(I192*H192,2)</f>
        <v>0</v>
      </c>
      <c r="K192" s="232" t="s">
        <v>280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281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281</v>
      </c>
      <c r="BM192" s="241" t="s">
        <v>5032</v>
      </c>
    </row>
    <row r="193" s="13" customFormat="1">
      <c r="A193" s="13"/>
      <c r="B193" s="243"/>
      <c r="C193" s="244"/>
      <c r="D193" s="245" t="s">
        <v>283</v>
      </c>
      <c r="E193" s="246" t="s">
        <v>1</v>
      </c>
      <c r="F193" s="247" t="s">
        <v>390</v>
      </c>
      <c r="G193" s="244"/>
      <c r="H193" s="248">
        <v>18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283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274</v>
      </c>
    </row>
    <row r="194" s="14" customFormat="1">
      <c r="A194" s="14"/>
      <c r="B194" s="255"/>
      <c r="C194" s="256"/>
      <c r="D194" s="245" t="s">
        <v>283</v>
      </c>
      <c r="E194" s="257" t="s">
        <v>1</v>
      </c>
      <c r="F194" s="258" t="s">
        <v>285</v>
      </c>
      <c r="G194" s="256"/>
      <c r="H194" s="259">
        <v>18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283</v>
      </c>
      <c r="AU194" s="265" t="s">
        <v>85</v>
      </c>
      <c r="AV194" s="14" t="s">
        <v>106</v>
      </c>
      <c r="AW194" s="14" t="s">
        <v>32</v>
      </c>
      <c r="AX194" s="14" t="s">
        <v>76</v>
      </c>
      <c r="AY194" s="265" t="s">
        <v>274</v>
      </c>
    </row>
    <row r="195" s="15" customFormat="1">
      <c r="A195" s="15"/>
      <c r="B195" s="266"/>
      <c r="C195" s="267"/>
      <c r="D195" s="245" t="s">
        <v>283</v>
      </c>
      <c r="E195" s="268" t="s">
        <v>1</v>
      </c>
      <c r="F195" s="269" t="s">
        <v>286</v>
      </c>
      <c r="G195" s="267"/>
      <c r="H195" s="270">
        <v>18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283</v>
      </c>
      <c r="AU195" s="276" t="s">
        <v>85</v>
      </c>
      <c r="AV195" s="15" t="s">
        <v>281</v>
      </c>
      <c r="AW195" s="15" t="s">
        <v>32</v>
      </c>
      <c r="AX195" s="15" t="s">
        <v>83</v>
      </c>
      <c r="AY195" s="276" t="s">
        <v>274</v>
      </c>
    </row>
    <row r="196" s="12" customFormat="1" ht="22.8" customHeight="1">
      <c r="A196" s="12"/>
      <c r="B196" s="214"/>
      <c r="C196" s="215"/>
      <c r="D196" s="216" t="s">
        <v>75</v>
      </c>
      <c r="E196" s="228" t="s">
        <v>85</v>
      </c>
      <c r="F196" s="228" t="s">
        <v>374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SUM(P197:P221)</f>
        <v>0</v>
      </c>
      <c r="Q196" s="222"/>
      <c r="R196" s="223">
        <f>SUM(R197:R221)</f>
        <v>13.955900629999999</v>
      </c>
      <c r="S196" s="222"/>
      <c r="T196" s="224">
        <f>SUM(T197:T221)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83</v>
      </c>
      <c r="AT196" s="226" t="s">
        <v>75</v>
      </c>
      <c r="AU196" s="226" t="s">
        <v>83</v>
      </c>
      <c r="AY196" s="225" t="s">
        <v>274</v>
      </c>
      <c r="BK196" s="227">
        <f>SUM(BK197:BK221)</f>
        <v>0</v>
      </c>
    </row>
    <row r="197" s="2" customFormat="1" ht="24.15" customHeight="1">
      <c r="A197" s="39"/>
      <c r="B197" s="40"/>
      <c r="C197" s="230" t="s">
        <v>369</v>
      </c>
      <c r="D197" s="230" t="s">
        <v>276</v>
      </c>
      <c r="E197" s="231" t="s">
        <v>402</v>
      </c>
      <c r="F197" s="232" t="s">
        <v>403</v>
      </c>
      <c r="G197" s="233" t="s">
        <v>289</v>
      </c>
      <c r="H197" s="234">
        <v>0.75800000000000001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2.1600000000000001</v>
      </c>
      <c r="R197" s="239">
        <f>Q197*H197</f>
        <v>1.6372800000000001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281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281</v>
      </c>
      <c r="BM197" s="241" t="s">
        <v>5033</v>
      </c>
    </row>
    <row r="198" s="13" customFormat="1">
      <c r="A198" s="13"/>
      <c r="B198" s="243"/>
      <c r="C198" s="244"/>
      <c r="D198" s="245" t="s">
        <v>283</v>
      </c>
      <c r="E198" s="246" t="s">
        <v>1</v>
      </c>
      <c r="F198" s="247" t="s">
        <v>5034</v>
      </c>
      <c r="G198" s="244"/>
      <c r="H198" s="248">
        <v>0.75800000000000001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283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274</v>
      </c>
    </row>
    <row r="199" s="14" customFormat="1">
      <c r="A199" s="14"/>
      <c r="B199" s="255"/>
      <c r="C199" s="256"/>
      <c r="D199" s="245" t="s">
        <v>283</v>
      </c>
      <c r="E199" s="257" t="s">
        <v>1</v>
      </c>
      <c r="F199" s="258" t="s">
        <v>285</v>
      </c>
      <c r="G199" s="256"/>
      <c r="H199" s="259">
        <v>0.75800000000000001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283</v>
      </c>
      <c r="AU199" s="265" t="s">
        <v>85</v>
      </c>
      <c r="AV199" s="14" t="s">
        <v>106</v>
      </c>
      <c r="AW199" s="14" t="s">
        <v>32</v>
      </c>
      <c r="AX199" s="14" t="s">
        <v>76</v>
      </c>
      <c r="AY199" s="265" t="s">
        <v>274</v>
      </c>
    </row>
    <row r="200" s="15" customFormat="1">
      <c r="A200" s="15"/>
      <c r="B200" s="266"/>
      <c r="C200" s="267"/>
      <c r="D200" s="245" t="s">
        <v>283</v>
      </c>
      <c r="E200" s="268" t="s">
        <v>1</v>
      </c>
      <c r="F200" s="269" t="s">
        <v>286</v>
      </c>
      <c r="G200" s="267"/>
      <c r="H200" s="270">
        <v>0.75800000000000001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283</v>
      </c>
      <c r="AU200" s="276" t="s">
        <v>85</v>
      </c>
      <c r="AV200" s="15" t="s">
        <v>281</v>
      </c>
      <c r="AW200" s="15" t="s">
        <v>32</v>
      </c>
      <c r="AX200" s="15" t="s">
        <v>83</v>
      </c>
      <c r="AY200" s="276" t="s">
        <v>274</v>
      </c>
    </row>
    <row r="201" s="2" customFormat="1" ht="24.15" customHeight="1">
      <c r="A201" s="39"/>
      <c r="B201" s="40"/>
      <c r="C201" s="230" t="s">
        <v>8</v>
      </c>
      <c r="D201" s="230" t="s">
        <v>276</v>
      </c>
      <c r="E201" s="231" t="s">
        <v>5035</v>
      </c>
      <c r="F201" s="232" t="s">
        <v>5036</v>
      </c>
      <c r="G201" s="233" t="s">
        <v>289</v>
      </c>
      <c r="H201" s="234">
        <v>1.77</v>
      </c>
      <c r="I201" s="235"/>
      <c r="J201" s="236">
        <f>ROUND(I201*H201,2)</f>
        <v>0</v>
      </c>
      <c r="K201" s="232" t="s">
        <v>280</v>
      </c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2.5018699999999998</v>
      </c>
      <c r="R201" s="239">
        <f>Q201*H201</f>
        <v>4.4283098999999995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281</v>
      </c>
      <c r="AT201" s="241" t="s">
        <v>276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281</v>
      </c>
      <c r="BM201" s="241" t="s">
        <v>5037</v>
      </c>
    </row>
    <row r="202" s="13" customFormat="1">
      <c r="A202" s="13"/>
      <c r="B202" s="243"/>
      <c r="C202" s="244"/>
      <c r="D202" s="245" t="s">
        <v>283</v>
      </c>
      <c r="E202" s="246" t="s">
        <v>1</v>
      </c>
      <c r="F202" s="247" t="s">
        <v>5038</v>
      </c>
      <c r="G202" s="244"/>
      <c r="H202" s="248">
        <v>1.77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283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274</v>
      </c>
    </row>
    <row r="203" s="14" customFormat="1">
      <c r="A203" s="14"/>
      <c r="B203" s="255"/>
      <c r="C203" s="256"/>
      <c r="D203" s="245" t="s">
        <v>283</v>
      </c>
      <c r="E203" s="257" t="s">
        <v>1</v>
      </c>
      <c r="F203" s="258" t="s">
        <v>285</v>
      </c>
      <c r="G203" s="256"/>
      <c r="H203" s="259">
        <v>1.77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283</v>
      </c>
      <c r="AU203" s="265" t="s">
        <v>85</v>
      </c>
      <c r="AV203" s="14" t="s">
        <v>106</v>
      </c>
      <c r="AW203" s="14" t="s">
        <v>32</v>
      </c>
      <c r="AX203" s="14" t="s">
        <v>76</v>
      </c>
      <c r="AY203" s="265" t="s">
        <v>274</v>
      </c>
    </row>
    <row r="204" s="15" customFormat="1">
      <c r="A204" s="15"/>
      <c r="B204" s="266"/>
      <c r="C204" s="267"/>
      <c r="D204" s="245" t="s">
        <v>283</v>
      </c>
      <c r="E204" s="268" t="s">
        <v>1</v>
      </c>
      <c r="F204" s="269" t="s">
        <v>286</v>
      </c>
      <c r="G204" s="267"/>
      <c r="H204" s="270">
        <v>1.77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283</v>
      </c>
      <c r="AU204" s="276" t="s">
        <v>85</v>
      </c>
      <c r="AV204" s="15" t="s">
        <v>281</v>
      </c>
      <c r="AW204" s="15" t="s">
        <v>32</v>
      </c>
      <c r="AX204" s="15" t="s">
        <v>83</v>
      </c>
      <c r="AY204" s="276" t="s">
        <v>274</v>
      </c>
    </row>
    <row r="205" s="2" customFormat="1" ht="16.5" customHeight="1">
      <c r="A205" s="39"/>
      <c r="B205" s="40"/>
      <c r="C205" s="230" t="s">
        <v>379</v>
      </c>
      <c r="D205" s="230" t="s">
        <v>276</v>
      </c>
      <c r="E205" s="231" t="s">
        <v>428</v>
      </c>
      <c r="F205" s="232" t="s">
        <v>429</v>
      </c>
      <c r="G205" s="233" t="s">
        <v>279</v>
      </c>
      <c r="H205" s="234">
        <v>0.83999999999999997</v>
      </c>
      <c r="I205" s="235"/>
      <c r="J205" s="236">
        <f>ROUND(I205*H205,2)</f>
        <v>0</v>
      </c>
      <c r="K205" s="232" t="s">
        <v>280</v>
      </c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0.00247</v>
      </c>
      <c r="R205" s="239">
        <f>Q205*H205</f>
        <v>0.0020747999999999999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281</v>
      </c>
      <c r="AT205" s="241" t="s">
        <v>276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281</v>
      </c>
      <c r="BM205" s="241" t="s">
        <v>5039</v>
      </c>
    </row>
    <row r="206" s="13" customFormat="1">
      <c r="A206" s="13"/>
      <c r="B206" s="243"/>
      <c r="C206" s="244"/>
      <c r="D206" s="245" t="s">
        <v>283</v>
      </c>
      <c r="E206" s="246" t="s">
        <v>1</v>
      </c>
      <c r="F206" s="247" t="s">
        <v>5040</v>
      </c>
      <c r="G206" s="244"/>
      <c r="H206" s="248">
        <v>0.83999999999999997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283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274</v>
      </c>
    </row>
    <row r="207" s="14" customFormat="1">
      <c r="A207" s="14"/>
      <c r="B207" s="255"/>
      <c r="C207" s="256"/>
      <c r="D207" s="245" t="s">
        <v>283</v>
      </c>
      <c r="E207" s="257" t="s">
        <v>1</v>
      </c>
      <c r="F207" s="258" t="s">
        <v>285</v>
      </c>
      <c r="G207" s="256"/>
      <c r="H207" s="259">
        <v>0.83999999999999997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283</v>
      </c>
      <c r="AU207" s="265" t="s">
        <v>85</v>
      </c>
      <c r="AV207" s="14" t="s">
        <v>106</v>
      </c>
      <c r="AW207" s="14" t="s">
        <v>32</v>
      </c>
      <c r="AX207" s="14" t="s">
        <v>76</v>
      </c>
      <c r="AY207" s="265" t="s">
        <v>274</v>
      </c>
    </row>
    <row r="208" s="15" customFormat="1">
      <c r="A208" s="15"/>
      <c r="B208" s="266"/>
      <c r="C208" s="267"/>
      <c r="D208" s="245" t="s">
        <v>283</v>
      </c>
      <c r="E208" s="268" t="s">
        <v>1</v>
      </c>
      <c r="F208" s="269" t="s">
        <v>286</v>
      </c>
      <c r="G208" s="267"/>
      <c r="H208" s="270">
        <v>0.83999999999999997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6" t="s">
        <v>283</v>
      </c>
      <c r="AU208" s="276" t="s">
        <v>85</v>
      </c>
      <c r="AV208" s="15" t="s">
        <v>281</v>
      </c>
      <c r="AW208" s="15" t="s">
        <v>32</v>
      </c>
      <c r="AX208" s="15" t="s">
        <v>83</v>
      </c>
      <c r="AY208" s="276" t="s">
        <v>274</v>
      </c>
    </row>
    <row r="209" s="2" customFormat="1" ht="16.5" customHeight="1">
      <c r="A209" s="39"/>
      <c r="B209" s="40"/>
      <c r="C209" s="230" t="s">
        <v>384</v>
      </c>
      <c r="D209" s="230" t="s">
        <v>276</v>
      </c>
      <c r="E209" s="231" t="s">
        <v>5041</v>
      </c>
      <c r="F209" s="232" t="s">
        <v>5042</v>
      </c>
      <c r="G209" s="233" t="s">
        <v>341</v>
      </c>
      <c r="H209" s="234">
        <v>0.067000000000000004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1.06277</v>
      </c>
      <c r="R209" s="239">
        <f>Q209*H209</f>
        <v>0.071205589999999999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281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281</v>
      </c>
      <c r="BM209" s="241" t="s">
        <v>5043</v>
      </c>
    </row>
    <row r="210" s="13" customFormat="1">
      <c r="A210" s="13"/>
      <c r="B210" s="243"/>
      <c r="C210" s="244"/>
      <c r="D210" s="245" t="s">
        <v>283</v>
      </c>
      <c r="E210" s="246" t="s">
        <v>1</v>
      </c>
      <c r="F210" s="247" t="s">
        <v>5044</v>
      </c>
      <c r="G210" s="244"/>
      <c r="H210" s="248">
        <v>0.067000000000000004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283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274</v>
      </c>
    </row>
    <row r="211" s="14" customFormat="1">
      <c r="A211" s="14"/>
      <c r="B211" s="255"/>
      <c r="C211" s="256"/>
      <c r="D211" s="245" t="s">
        <v>283</v>
      </c>
      <c r="E211" s="257" t="s">
        <v>1</v>
      </c>
      <c r="F211" s="258" t="s">
        <v>285</v>
      </c>
      <c r="G211" s="256"/>
      <c r="H211" s="259">
        <v>0.067000000000000004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283</v>
      </c>
      <c r="AU211" s="265" t="s">
        <v>85</v>
      </c>
      <c r="AV211" s="14" t="s">
        <v>106</v>
      </c>
      <c r="AW211" s="14" t="s">
        <v>32</v>
      </c>
      <c r="AX211" s="14" t="s">
        <v>76</v>
      </c>
      <c r="AY211" s="265" t="s">
        <v>274</v>
      </c>
    </row>
    <row r="212" s="15" customFormat="1">
      <c r="A212" s="15"/>
      <c r="B212" s="266"/>
      <c r="C212" s="267"/>
      <c r="D212" s="245" t="s">
        <v>283</v>
      </c>
      <c r="E212" s="268" t="s">
        <v>1</v>
      </c>
      <c r="F212" s="269" t="s">
        <v>286</v>
      </c>
      <c r="G212" s="267"/>
      <c r="H212" s="270">
        <v>0.067000000000000004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283</v>
      </c>
      <c r="AU212" s="276" t="s">
        <v>85</v>
      </c>
      <c r="AV212" s="15" t="s">
        <v>281</v>
      </c>
      <c r="AW212" s="15" t="s">
        <v>32</v>
      </c>
      <c r="AX212" s="15" t="s">
        <v>83</v>
      </c>
      <c r="AY212" s="276" t="s">
        <v>274</v>
      </c>
    </row>
    <row r="213" s="2" customFormat="1" ht="16.5" customHeight="1">
      <c r="A213" s="39"/>
      <c r="B213" s="40"/>
      <c r="C213" s="230" t="s">
        <v>390</v>
      </c>
      <c r="D213" s="230" t="s">
        <v>276</v>
      </c>
      <c r="E213" s="231" t="s">
        <v>5045</v>
      </c>
      <c r="F213" s="232" t="s">
        <v>5046</v>
      </c>
      <c r="G213" s="233" t="s">
        <v>289</v>
      </c>
      <c r="H213" s="234">
        <v>3.3919999999999999</v>
      </c>
      <c r="I213" s="235"/>
      <c r="J213" s="236">
        <f>ROUND(I213*H213,2)</f>
        <v>0</v>
      </c>
      <c r="K213" s="232" t="s">
        <v>280</v>
      </c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2.3010199999999998</v>
      </c>
      <c r="R213" s="239">
        <f>Q213*H213</f>
        <v>7.8050598399999993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281</v>
      </c>
      <c r="AT213" s="241" t="s">
        <v>276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281</v>
      </c>
      <c r="BM213" s="241" t="s">
        <v>5047</v>
      </c>
    </row>
    <row r="214" s="13" customFormat="1">
      <c r="A214" s="13"/>
      <c r="B214" s="243"/>
      <c r="C214" s="244"/>
      <c r="D214" s="245" t="s">
        <v>283</v>
      </c>
      <c r="E214" s="246" t="s">
        <v>1</v>
      </c>
      <c r="F214" s="247" t="s">
        <v>5021</v>
      </c>
      <c r="G214" s="244"/>
      <c r="H214" s="248">
        <v>3.3919999999999999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283</v>
      </c>
      <c r="AU214" s="254" t="s">
        <v>85</v>
      </c>
      <c r="AV214" s="13" t="s">
        <v>85</v>
      </c>
      <c r="AW214" s="13" t="s">
        <v>32</v>
      </c>
      <c r="AX214" s="13" t="s">
        <v>76</v>
      </c>
      <c r="AY214" s="254" t="s">
        <v>274</v>
      </c>
    </row>
    <row r="215" s="14" customFormat="1">
      <c r="A215" s="14"/>
      <c r="B215" s="255"/>
      <c r="C215" s="256"/>
      <c r="D215" s="245" t="s">
        <v>283</v>
      </c>
      <c r="E215" s="257" t="s">
        <v>1</v>
      </c>
      <c r="F215" s="258" t="s">
        <v>285</v>
      </c>
      <c r="G215" s="256"/>
      <c r="H215" s="259">
        <v>3.3919999999999999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283</v>
      </c>
      <c r="AU215" s="265" t="s">
        <v>85</v>
      </c>
      <c r="AV215" s="14" t="s">
        <v>106</v>
      </c>
      <c r="AW215" s="14" t="s">
        <v>32</v>
      </c>
      <c r="AX215" s="14" t="s">
        <v>76</v>
      </c>
      <c r="AY215" s="265" t="s">
        <v>274</v>
      </c>
    </row>
    <row r="216" s="15" customFormat="1">
      <c r="A216" s="15"/>
      <c r="B216" s="266"/>
      <c r="C216" s="267"/>
      <c r="D216" s="245" t="s">
        <v>283</v>
      </c>
      <c r="E216" s="268" t="s">
        <v>1</v>
      </c>
      <c r="F216" s="269" t="s">
        <v>286</v>
      </c>
      <c r="G216" s="267"/>
      <c r="H216" s="270">
        <v>3.3919999999999999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283</v>
      </c>
      <c r="AU216" s="276" t="s">
        <v>85</v>
      </c>
      <c r="AV216" s="15" t="s">
        <v>281</v>
      </c>
      <c r="AW216" s="15" t="s">
        <v>32</v>
      </c>
      <c r="AX216" s="15" t="s">
        <v>83</v>
      </c>
      <c r="AY216" s="276" t="s">
        <v>274</v>
      </c>
    </row>
    <row r="217" s="2" customFormat="1" ht="16.5" customHeight="1">
      <c r="A217" s="39"/>
      <c r="B217" s="40"/>
      <c r="C217" s="230" t="s">
        <v>395</v>
      </c>
      <c r="D217" s="230" t="s">
        <v>276</v>
      </c>
      <c r="E217" s="231" t="s">
        <v>469</v>
      </c>
      <c r="F217" s="232" t="s">
        <v>470</v>
      </c>
      <c r="G217" s="233" t="s">
        <v>279</v>
      </c>
      <c r="H217" s="234">
        <v>4.4500000000000002</v>
      </c>
      <c r="I217" s="235"/>
      <c r="J217" s="236">
        <f>ROUND(I217*H217,2)</f>
        <v>0</v>
      </c>
      <c r="K217" s="232" t="s">
        <v>280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0.0026900000000000001</v>
      </c>
      <c r="R217" s="239">
        <f>Q217*H217</f>
        <v>0.0119705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281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281</v>
      </c>
      <c r="BM217" s="241" t="s">
        <v>5048</v>
      </c>
    </row>
    <row r="218" s="13" customFormat="1">
      <c r="A218" s="13"/>
      <c r="B218" s="243"/>
      <c r="C218" s="244"/>
      <c r="D218" s="245" t="s">
        <v>283</v>
      </c>
      <c r="E218" s="246" t="s">
        <v>1</v>
      </c>
      <c r="F218" s="247" t="s">
        <v>5049</v>
      </c>
      <c r="G218" s="244"/>
      <c r="H218" s="248">
        <v>4.4500000000000002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283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274</v>
      </c>
    </row>
    <row r="219" s="14" customFormat="1">
      <c r="A219" s="14"/>
      <c r="B219" s="255"/>
      <c r="C219" s="256"/>
      <c r="D219" s="245" t="s">
        <v>283</v>
      </c>
      <c r="E219" s="257" t="s">
        <v>1</v>
      </c>
      <c r="F219" s="258" t="s">
        <v>285</v>
      </c>
      <c r="G219" s="256"/>
      <c r="H219" s="259">
        <v>4.4500000000000002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283</v>
      </c>
      <c r="AU219" s="265" t="s">
        <v>85</v>
      </c>
      <c r="AV219" s="14" t="s">
        <v>106</v>
      </c>
      <c r="AW219" s="14" t="s">
        <v>32</v>
      </c>
      <c r="AX219" s="14" t="s">
        <v>76</v>
      </c>
      <c r="AY219" s="265" t="s">
        <v>274</v>
      </c>
    </row>
    <row r="220" s="15" customFormat="1">
      <c r="A220" s="15"/>
      <c r="B220" s="266"/>
      <c r="C220" s="267"/>
      <c r="D220" s="245" t="s">
        <v>283</v>
      </c>
      <c r="E220" s="268" t="s">
        <v>1</v>
      </c>
      <c r="F220" s="269" t="s">
        <v>286</v>
      </c>
      <c r="G220" s="267"/>
      <c r="H220" s="270">
        <v>4.4500000000000002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283</v>
      </c>
      <c r="AU220" s="276" t="s">
        <v>85</v>
      </c>
      <c r="AV220" s="15" t="s">
        <v>281</v>
      </c>
      <c r="AW220" s="15" t="s">
        <v>32</v>
      </c>
      <c r="AX220" s="15" t="s">
        <v>83</v>
      </c>
      <c r="AY220" s="276" t="s">
        <v>274</v>
      </c>
    </row>
    <row r="221" s="2" customFormat="1" ht="16.5" customHeight="1">
      <c r="A221" s="39"/>
      <c r="B221" s="40"/>
      <c r="C221" s="230" t="s">
        <v>401</v>
      </c>
      <c r="D221" s="230" t="s">
        <v>276</v>
      </c>
      <c r="E221" s="231" t="s">
        <v>478</v>
      </c>
      <c r="F221" s="232" t="s">
        <v>479</v>
      </c>
      <c r="G221" s="233" t="s">
        <v>279</v>
      </c>
      <c r="H221" s="234">
        <v>4.4500000000000002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5050</v>
      </c>
    </row>
    <row r="222" s="12" customFormat="1" ht="22.8" customHeight="1">
      <c r="A222" s="12"/>
      <c r="B222" s="214"/>
      <c r="C222" s="215"/>
      <c r="D222" s="216" t="s">
        <v>75</v>
      </c>
      <c r="E222" s="228" t="s">
        <v>106</v>
      </c>
      <c r="F222" s="228" t="s">
        <v>486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SUM(P223:P233)</f>
        <v>0</v>
      </c>
      <c r="Q222" s="222"/>
      <c r="R222" s="223">
        <f>SUM(R223:R233)</f>
        <v>12.7864869</v>
      </c>
      <c r="S222" s="222"/>
      <c r="T222" s="224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83</v>
      </c>
      <c r="AT222" s="226" t="s">
        <v>75</v>
      </c>
      <c r="AU222" s="226" t="s">
        <v>83</v>
      </c>
      <c r="AY222" s="225" t="s">
        <v>274</v>
      </c>
      <c r="BK222" s="227">
        <f>SUM(BK223:BK233)</f>
        <v>0</v>
      </c>
    </row>
    <row r="223" s="2" customFormat="1" ht="33" customHeight="1">
      <c r="A223" s="39"/>
      <c r="B223" s="40"/>
      <c r="C223" s="230" t="s">
        <v>7</v>
      </c>
      <c r="D223" s="230" t="s">
        <v>276</v>
      </c>
      <c r="E223" s="231" t="s">
        <v>5051</v>
      </c>
      <c r="F223" s="232" t="s">
        <v>5052</v>
      </c>
      <c r="G223" s="233" t="s">
        <v>279</v>
      </c>
      <c r="H223" s="234">
        <v>28.390000000000001</v>
      </c>
      <c r="I223" s="235"/>
      <c r="J223" s="236">
        <f>ROUND(I223*H223,2)</f>
        <v>0</v>
      </c>
      <c r="K223" s="232" t="s">
        <v>280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0.42831999999999998</v>
      </c>
      <c r="R223" s="239">
        <f>Q223*H223</f>
        <v>12.160004799999999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281</v>
      </c>
      <c r="AT223" s="241" t="s">
        <v>276</v>
      </c>
      <c r="AU223" s="241" t="s">
        <v>85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281</v>
      </c>
      <c r="BM223" s="241" t="s">
        <v>5053</v>
      </c>
    </row>
    <row r="224" s="13" customFormat="1">
      <c r="A224" s="13"/>
      <c r="B224" s="243"/>
      <c r="C224" s="244"/>
      <c r="D224" s="245" t="s">
        <v>283</v>
      </c>
      <c r="E224" s="246" t="s">
        <v>1</v>
      </c>
      <c r="F224" s="247" t="s">
        <v>5054</v>
      </c>
      <c r="G224" s="244"/>
      <c r="H224" s="248">
        <v>24.289999999999999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283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274</v>
      </c>
    </row>
    <row r="225" s="13" customFormat="1">
      <c r="A225" s="13"/>
      <c r="B225" s="243"/>
      <c r="C225" s="244"/>
      <c r="D225" s="245" t="s">
        <v>283</v>
      </c>
      <c r="E225" s="246" t="s">
        <v>1</v>
      </c>
      <c r="F225" s="247" t="s">
        <v>5055</v>
      </c>
      <c r="G225" s="244"/>
      <c r="H225" s="248">
        <v>4.0999999999999996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283</v>
      </c>
      <c r="AU225" s="254" t="s">
        <v>85</v>
      </c>
      <c r="AV225" s="13" t="s">
        <v>85</v>
      </c>
      <c r="AW225" s="13" t="s">
        <v>32</v>
      </c>
      <c r="AX225" s="13" t="s">
        <v>76</v>
      </c>
      <c r="AY225" s="254" t="s">
        <v>274</v>
      </c>
    </row>
    <row r="226" s="14" customFormat="1">
      <c r="A226" s="14"/>
      <c r="B226" s="255"/>
      <c r="C226" s="256"/>
      <c r="D226" s="245" t="s">
        <v>283</v>
      </c>
      <c r="E226" s="257" t="s">
        <v>1</v>
      </c>
      <c r="F226" s="258" t="s">
        <v>285</v>
      </c>
      <c r="G226" s="256"/>
      <c r="H226" s="259">
        <v>28.390000000000001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283</v>
      </c>
      <c r="AU226" s="265" t="s">
        <v>85</v>
      </c>
      <c r="AV226" s="14" t="s">
        <v>106</v>
      </c>
      <c r="AW226" s="14" t="s">
        <v>32</v>
      </c>
      <c r="AX226" s="14" t="s">
        <v>76</v>
      </c>
      <c r="AY226" s="265" t="s">
        <v>274</v>
      </c>
    </row>
    <row r="227" s="15" customFormat="1">
      <c r="A227" s="15"/>
      <c r="B227" s="266"/>
      <c r="C227" s="267"/>
      <c r="D227" s="245" t="s">
        <v>283</v>
      </c>
      <c r="E227" s="268" t="s">
        <v>5008</v>
      </c>
      <c r="F227" s="269" t="s">
        <v>286</v>
      </c>
      <c r="G227" s="267"/>
      <c r="H227" s="270">
        <v>28.390000000000001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6" t="s">
        <v>283</v>
      </c>
      <c r="AU227" s="276" t="s">
        <v>85</v>
      </c>
      <c r="AV227" s="15" t="s">
        <v>281</v>
      </c>
      <c r="AW227" s="15" t="s">
        <v>32</v>
      </c>
      <c r="AX227" s="15" t="s">
        <v>83</v>
      </c>
      <c r="AY227" s="276" t="s">
        <v>274</v>
      </c>
    </row>
    <row r="228" s="2" customFormat="1" ht="16.5" customHeight="1">
      <c r="A228" s="39"/>
      <c r="B228" s="40"/>
      <c r="C228" s="230" t="s">
        <v>419</v>
      </c>
      <c r="D228" s="230" t="s">
        <v>276</v>
      </c>
      <c r="E228" s="231" t="s">
        <v>584</v>
      </c>
      <c r="F228" s="232" t="s">
        <v>585</v>
      </c>
      <c r="G228" s="233" t="s">
        <v>341</v>
      </c>
      <c r="H228" s="234">
        <v>0.30499999999999999</v>
      </c>
      <c r="I228" s="235"/>
      <c r="J228" s="236">
        <f>ROUND(I228*H228,2)</f>
        <v>0</v>
      </c>
      <c r="K228" s="232" t="s">
        <v>280</v>
      </c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1.04922</v>
      </c>
      <c r="R228" s="239">
        <f>Q228*H228</f>
        <v>0.32001210000000002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281</v>
      </c>
      <c r="AT228" s="241" t="s">
        <v>276</v>
      </c>
      <c r="AU228" s="241" t="s">
        <v>85</v>
      </c>
      <c r="AY228" s="18" t="s">
        <v>274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281</v>
      </c>
      <c r="BM228" s="241" t="s">
        <v>5056</v>
      </c>
    </row>
    <row r="229" s="13" customFormat="1">
      <c r="A229" s="13"/>
      <c r="B229" s="243"/>
      <c r="C229" s="244"/>
      <c r="D229" s="245" t="s">
        <v>283</v>
      </c>
      <c r="E229" s="246" t="s">
        <v>1</v>
      </c>
      <c r="F229" s="247" t="s">
        <v>5057</v>
      </c>
      <c r="G229" s="244"/>
      <c r="H229" s="248">
        <v>0.30499999999999999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283</v>
      </c>
      <c r="AU229" s="254" t="s">
        <v>85</v>
      </c>
      <c r="AV229" s="13" t="s">
        <v>85</v>
      </c>
      <c r="AW229" s="13" t="s">
        <v>32</v>
      </c>
      <c r="AX229" s="13" t="s">
        <v>76</v>
      </c>
      <c r="AY229" s="254" t="s">
        <v>274</v>
      </c>
    </row>
    <row r="230" s="14" customFormat="1">
      <c r="A230" s="14"/>
      <c r="B230" s="255"/>
      <c r="C230" s="256"/>
      <c r="D230" s="245" t="s">
        <v>283</v>
      </c>
      <c r="E230" s="257" t="s">
        <v>1</v>
      </c>
      <c r="F230" s="258" t="s">
        <v>285</v>
      </c>
      <c r="G230" s="256"/>
      <c r="H230" s="259">
        <v>0.30499999999999999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283</v>
      </c>
      <c r="AU230" s="265" t="s">
        <v>85</v>
      </c>
      <c r="AV230" s="14" t="s">
        <v>106</v>
      </c>
      <c r="AW230" s="14" t="s">
        <v>32</v>
      </c>
      <c r="AX230" s="14" t="s">
        <v>76</v>
      </c>
      <c r="AY230" s="265" t="s">
        <v>274</v>
      </c>
    </row>
    <row r="231" s="15" customFormat="1">
      <c r="A231" s="15"/>
      <c r="B231" s="266"/>
      <c r="C231" s="267"/>
      <c r="D231" s="245" t="s">
        <v>283</v>
      </c>
      <c r="E231" s="268" t="s">
        <v>1</v>
      </c>
      <c r="F231" s="269" t="s">
        <v>286</v>
      </c>
      <c r="G231" s="267"/>
      <c r="H231" s="270">
        <v>0.30499999999999999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283</v>
      </c>
      <c r="AU231" s="276" t="s">
        <v>85</v>
      </c>
      <c r="AV231" s="15" t="s">
        <v>281</v>
      </c>
      <c r="AW231" s="15" t="s">
        <v>32</v>
      </c>
      <c r="AX231" s="15" t="s">
        <v>83</v>
      </c>
      <c r="AY231" s="276" t="s">
        <v>274</v>
      </c>
    </row>
    <row r="232" s="2" customFormat="1" ht="24.15" customHeight="1">
      <c r="A232" s="39"/>
      <c r="B232" s="40"/>
      <c r="C232" s="230" t="s">
        <v>427</v>
      </c>
      <c r="D232" s="230" t="s">
        <v>276</v>
      </c>
      <c r="E232" s="231" t="s">
        <v>5058</v>
      </c>
      <c r="F232" s="232" t="s">
        <v>5059</v>
      </c>
      <c r="G232" s="233" t="s">
        <v>604</v>
      </c>
      <c r="H232" s="234">
        <v>1</v>
      </c>
      <c r="I232" s="235"/>
      <c r="J232" s="236">
        <f>ROUND(I232*H232,2)</f>
        <v>0</v>
      </c>
      <c r="K232" s="232" t="s">
        <v>280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0.011469999999999999</v>
      </c>
      <c r="R232" s="239">
        <f>Q232*H232</f>
        <v>0.011469999999999999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281</v>
      </c>
      <c r="AT232" s="241" t="s">
        <v>276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5060</v>
      </c>
    </row>
    <row r="233" s="2" customFormat="1" ht="21.75" customHeight="1">
      <c r="A233" s="39"/>
      <c r="B233" s="40"/>
      <c r="C233" s="287" t="s">
        <v>435</v>
      </c>
      <c r="D233" s="287" t="s">
        <v>385</v>
      </c>
      <c r="E233" s="288" t="s">
        <v>5061</v>
      </c>
      <c r="F233" s="289" t="s">
        <v>5062</v>
      </c>
      <c r="G233" s="290" t="s">
        <v>604</v>
      </c>
      <c r="H233" s="291">
        <v>1</v>
      </c>
      <c r="I233" s="292"/>
      <c r="J233" s="293">
        <f>ROUND(I233*H233,2)</f>
        <v>0</v>
      </c>
      <c r="K233" s="289" t="s">
        <v>280</v>
      </c>
      <c r="L233" s="294"/>
      <c r="M233" s="295" t="s">
        <v>1</v>
      </c>
      <c r="N233" s="296" t="s">
        <v>41</v>
      </c>
      <c r="O233" s="92"/>
      <c r="P233" s="239">
        <f>O233*H233</f>
        <v>0</v>
      </c>
      <c r="Q233" s="239">
        <v>0.29499999999999998</v>
      </c>
      <c r="R233" s="239">
        <f>Q233*H233</f>
        <v>0.29499999999999998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333</v>
      </c>
      <c r="AT233" s="241" t="s">
        <v>385</v>
      </c>
      <c r="AU233" s="241" t="s">
        <v>85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281</v>
      </c>
      <c r="BM233" s="241" t="s">
        <v>5063</v>
      </c>
    </row>
    <row r="234" s="12" customFormat="1" ht="22.8" customHeight="1">
      <c r="A234" s="12"/>
      <c r="B234" s="214"/>
      <c r="C234" s="215"/>
      <c r="D234" s="216" t="s">
        <v>75</v>
      </c>
      <c r="E234" s="228" t="s">
        <v>281</v>
      </c>
      <c r="F234" s="228" t="s">
        <v>975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f>SUM(P235:P288)</f>
        <v>0</v>
      </c>
      <c r="Q234" s="222"/>
      <c r="R234" s="223">
        <f>SUM(R235:R288)</f>
        <v>6.7609226199999997</v>
      </c>
      <c r="S234" s="222"/>
      <c r="T234" s="224">
        <f>SUM(T235:T288)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83</v>
      </c>
      <c r="AT234" s="226" t="s">
        <v>75</v>
      </c>
      <c r="AU234" s="226" t="s">
        <v>83</v>
      </c>
      <c r="AY234" s="225" t="s">
        <v>274</v>
      </c>
      <c r="BK234" s="227">
        <f>SUM(BK235:BK288)</f>
        <v>0</v>
      </c>
    </row>
    <row r="235" s="2" customFormat="1" ht="33" customHeight="1">
      <c r="A235" s="39"/>
      <c r="B235" s="40"/>
      <c r="C235" s="230" t="s">
        <v>439</v>
      </c>
      <c r="D235" s="230" t="s">
        <v>276</v>
      </c>
      <c r="E235" s="231" t="s">
        <v>5064</v>
      </c>
      <c r="F235" s="232" t="s">
        <v>5065</v>
      </c>
      <c r="G235" s="233" t="s">
        <v>604</v>
      </c>
      <c r="H235" s="234">
        <v>3</v>
      </c>
      <c r="I235" s="235"/>
      <c r="J235" s="236">
        <f>ROUND(I235*H235,2)</f>
        <v>0</v>
      </c>
      <c r="K235" s="232" t="s">
        <v>280</v>
      </c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0.12901000000000001</v>
      </c>
      <c r="R235" s="239">
        <f>Q235*H235</f>
        <v>0.38703000000000004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281</v>
      </c>
      <c r="AT235" s="241" t="s">
        <v>276</v>
      </c>
      <c r="AU235" s="241" t="s">
        <v>85</v>
      </c>
      <c r="AY235" s="18" t="s">
        <v>274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281</v>
      </c>
      <c r="BM235" s="241" t="s">
        <v>5066</v>
      </c>
    </row>
    <row r="236" s="13" customFormat="1">
      <c r="A236" s="13"/>
      <c r="B236" s="243"/>
      <c r="C236" s="244"/>
      <c r="D236" s="245" t="s">
        <v>283</v>
      </c>
      <c r="E236" s="246" t="s">
        <v>1</v>
      </c>
      <c r="F236" s="247" t="s">
        <v>106</v>
      </c>
      <c r="G236" s="244"/>
      <c r="H236" s="248">
        <v>3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283</v>
      </c>
      <c r="AU236" s="254" t="s">
        <v>85</v>
      </c>
      <c r="AV236" s="13" t="s">
        <v>85</v>
      </c>
      <c r="AW236" s="13" t="s">
        <v>32</v>
      </c>
      <c r="AX236" s="13" t="s">
        <v>76</v>
      </c>
      <c r="AY236" s="254" t="s">
        <v>274</v>
      </c>
    </row>
    <row r="237" s="14" customFormat="1">
      <c r="A237" s="14"/>
      <c r="B237" s="255"/>
      <c r="C237" s="256"/>
      <c r="D237" s="245" t="s">
        <v>283</v>
      </c>
      <c r="E237" s="257" t="s">
        <v>1</v>
      </c>
      <c r="F237" s="258" t="s">
        <v>285</v>
      </c>
      <c r="G237" s="256"/>
      <c r="H237" s="259">
        <v>3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283</v>
      </c>
      <c r="AU237" s="265" t="s">
        <v>85</v>
      </c>
      <c r="AV237" s="14" t="s">
        <v>106</v>
      </c>
      <c r="AW237" s="14" t="s">
        <v>32</v>
      </c>
      <c r="AX237" s="14" t="s">
        <v>76</v>
      </c>
      <c r="AY237" s="265" t="s">
        <v>274</v>
      </c>
    </row>
    <row r="238" s="15" customFormat="1">
      <c r="A238" s="15"/>
      <c r="B238" s="266"/>
      <c r="C238" s="267"/>
      <c r="D238" s="245" t="s">
        <v>283</v>
      </c>
      <c r="E238" s="268" t="s">
        <v>1</v>
      </c>
      <c r="F238" s="269" t="s">
        <v>286</v>
      </c>
      <c r="G238" s="267"/>
      <c r="H238" s="270">
        <v>3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283</v>
      </c>
      <c r="AU238" s="276" t="s">
        <v>85</v>
      </c>
      <c r="AV238" s="15" t="s">
        <v>281</v>
      </c>
      <c r="AW238" s="15" t="s">
        <v>32</v>
      </c>
      <c r="AX238" s="15" t="s">
        <v>83</v>
      </c>
      <c r="AY238" s="276" t="s">
        <v>274</v>
      </c>
    </row>
    <row r="239" s="2" customFormat="1" ht="24.15" customHeight="1">
      <c r="A239" s="39"/>
      <c r="B239" s="40"/>
      <c r="C239" s="287" t="s">
        <v>463</v>
      </c>
      <c r="D239" s="287" t="s">
        <v>385</v>
      </c>
      <c r="E239" s="288" t="s">
        <v>5067</v>
      </c>
      <c r="F239" s="289" t="s">
        <v>5068</v>
      </c>
      <c r="G239" s="290" t="s">
        <v>398</v>
      </c>
      <c r="H239" s="291">
        <v>12.15</v>
      </c>
      <c r="I239" s="292"/>
      <c r="J239" s="293">
        <f>ROUND(I239*H239,2)</f>
        <v>0</v>
      </c>
      <c r="K239" s="289" t="s">
        <v>280</v>
      </c>
      <c r="L239" s="294"/>
      <c r="M239" s="295" t="s">
        <v>1</v>
      </c>
      <c r="N239" s="296" t="s">
        <v>41</v>
      </c>
      <c r="O239" s="92"/>
      <c r="P239" s="239">
        <f>O239*H239</f>
        <v>0</v>
      </c>
      <c r="Q239" s="239">
        <v>0.29499999999999998</v>
      </c>
      <c r="R239" s="239">
        <f>Q239*H239</f>
        <v>3.5842499999999999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333</v>
      </c>
      <c r="AT239" s="241" t="s">
        <v>385</v>
      </c>
      <c r="AU239" s="241" t="s">
        <v>85</v>
      </c>
      <c r="AY239" s="18" t="s">
        <v>274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281</v>
      </c>
      <c r="BM239" s="241" t="s">
        <v>5069</v>
      </c>
    </row>
    <row r="240" s="13" customFormat="1">
      <c r="A240" s="13"/>
      <c r="B240" s="243"/>
      <c r="C240" s="244"/>
      <c r="D240" s="245" t="s">
        <v>283</v>
      </c>
      <c r="E240" s="246" t="s">
        <v>1</v>
      </c>
      <c r="F240" s="247" t="s">
        <v>5070</v>
      </c>
      <c r="G240" s="244"/>
      <c r="H240" s="248">
        <v>12.15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283</v>
      </c>
      <c r="AU240" s="254" t="s">
        <v>85</v>
      </c>
      <c r="AV240" s="13" t="s">
        <v>85</v>
      </c>
      <c r="AW240" s="13" t="s">
        <v>32</v>
      </c>
      <c r="AX240" s="13" t="s">
        <v>76</v>
      </c>
      <c r="AY240" s="254" t="s">
        <v>274</v>
      </c>
    </row>
    <row r="241" s="14" customFormat="1">
      <c r="A241" s="14"/>
      <c r="B241" s="255"/>
      <c r="C241" s="256"/>
      <c r="D241" s="245" t="s">
        <v>283</v>
      </c>
      <c r="E241" s="257" t="s">
        <v>1</v>
      </c>
      <c r="F241" s="258" t="s">
        <v>285</v>
      </c>
      <c r="G241" s="256"/>
      <c r="H241" s="259">
        <v>12.15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283</v>
      </c>
      <c r="AU241" s="265" t="s">
        <v>85</v>
      </c>
      <c r="AV241" s="14" t="s">
        <v>106</v>
      </c>
      <c r="AW241" s="14" t="s">
        <v>32</v>
      </c>
      <c r="AX241" s="14" t="s">
        <v>76</v>
      </c>
      <c r="AY241" s="265" t="s">
        <v>274</v>
      </c>
    </row>
    <row r="242" s="15" customFormat="1">
      <c r="A242" s="15"/>
      <c r="B242" s="266"/>
      <c r="C242" s="267"/>
      <c r="D242" s="245" t="s">
        <v>283</v>
      </c>
      <c r="E242" s="268" t="s">
        <v>1</v>
      </c>
      <c r="F242" s="269" t="s">
        <v>286</v>
      </c>
      <c r="G242" s="267"/>
      <c r="H242" s="270">
        <v>12.15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6" t="s">
        <v>283</v>
      </c>
      <c r="AU242" s="276" t="s">
        <v>85</v>
      </c>
      <c r="AV242" s="15" t="s">
        <v>281</v>
      </c>
      <c r="AW242" s="15" t="s">
        <v>32</v>
      </c>
      <c r="AX242" s="15" t="s">
        <v>83</v>
      </c>
      <c r="AY242" s="276" t="s">
        <v>274</v>
      </c>
    </row>
    <row r="243" s="2" customFormat="1" ht="16.5" customHeight="1">
      <c r="A243" s="39"/>
      <c r="B243" s="40"/>
      <c r="C243" s="230" t="s">
        <v>468</v>
      </c>
      <c r="D243" s="230" t="s">
        <v>276</v>
      </c>
      <c r="E243" s="231" t="s">
        <v>5071</v>
      </c>
      <c r="F243" s="232" t="s">
        <v>5072</v>
      </c>
      <c r="G243" s="233" t="s">
        <v>289</v>
      </c>
      <c r="H243" s="234">
        <v>0.30399999999999999</v>
      </c>
      <c r="I243" s="235"/>
      <c r="J243" s="236">
        <f>ROUND(I243*H243,2)</f>
        <v>0</v>
      </c>
      <c r="K243" s="232" t="s">
        <v>280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2.5020099999999998</v>
      </c>
      <c r="R243" s="239">
        <f>Q243*H243</f>
        <v>0.7606110399999999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281</v>
      </c>
      <c r="AT243" s="241" t="s">
        <v>276</v>
      </c>
      <c r="AU243" s="241" t="s">
        <v>85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281</v>
      </c>
      <c r="BM243" s="241" t="s">
        <v>5073</v>
      </c>
    </row>
    <row r="244" s="13" customFormat="1">
      <c r="A244" s="13"/>
      <c r="B244" s="243"/>
      <c r="C244" s="244"/>
      <c r="D244" s="245" t="s">
        <v>283</v>
      </c>
      <c r="E244" s="246" t="s">
        <v>1</v>
      </c>
      <c r="F244" s="247" t="s">
        <v>5074</v>
      </c>
      <c r="G244" s="244"/>
      <c r="H244" s="248">
        <v>0.30399999999999999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283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274</v>
      </c>
    </row>
    <row r="245" s="14" customFormat="1">
      <c r="A245" s="14"/>
      <c r="B245" s="255"/>
      <c r="C245" s="256"/>
      <c r="D245" s="245" t="s">
        <v>283</v>
      </c>
      <c r="E245" s="257" t="s">
        <v>1</v>
      </c>
      <c r="F245" s="258" t="s">
        <v>285</v>
      </c>
      <c r="G245" s="256"/>
      <c r="H245" s="259">
        <v>0.30399999999999999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283</v>
      </c>
      <c r="AU245" s="265" t="s">
        <v>85</v>
      </c>
      <c r="AV245" s="14" t="s">
        <v>106</v>
      </c>
      <c r="AW245" s="14" t="s">
        <v>32</v>
      </c>
      <c r="AX245" s="14" t="s">
        <v>76</v>
      </c>
      <c r="AY245" s="265" t="s">
        <v>274</v>
      </c>
    </row>
    <row r="246" s="15" customFormat="1">
      <c r="A246" s="15"/>
      <c r="B246" s="266"/>
      <c r="C246" s="267"/>
      <c r="D246" s="245" t="s">
        <v>283</v>
      </c>
      <c r="E246" s="268" t="s">
        <v>1</v>
      </c>
      <c r="F246" s="269" t="s">
        <v>286</v>
      </c>
      <c r="G246" s="267"/>
      <c r="H246" s="270">
        <v>0.30399999999999999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283</v>
      </c>
      <c r="AU246" s="276" t="s">
        <v>85</v>
      </c>
      <c r="AV246" s="15" t="s">
        <v>281</v>
      </c>
      <c r="AW246" s="15" t="s">
        <v>32</v>
      </c>
      <c r="AX246" s="15" t="s">
        <v>83</v>
      </c>
      <c r="AY246" s="276" t="s">
        <v>274</v>
      </c>
    </row>
    <row r="247" s="2" customFormat="1" ht="24.15" customHeight="1">
      <c r="A247" s="39"/>
      <c r="B247" s="40"/>
      <c r="C247" s="230" t="s">
        <v>477</v>
      </c>
      <c r="D247" s="230" t="s">
        <v>276</v>
      </c>
      <c r="E247" s="231" t="s">
        <v>5075</v>
      </c>
      <c r="F247" s="232" t="s">
        <v>5076</v>
      </c>
      <c r="G247" s="233" t="s">
        <v>279</v>
      </c>
      <c r="H247" s="234">
        <v>1.52</v>
      </c>
      <c r="I247" s="235"/>
      <c r="J247" s="236">
        <f>ROUND(I247*H247,2)</f>
        <v>0</v>
      </c>
      <c r="K247" s="232" t="s">
        <v>280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0.0053299999999999997</v>
      </c>
      <c r="R247" s="239">
        <f>Q247*H247</f>
        <v>0.0081015999999999987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281</v>
      </c>
      <c r="AT247" s="241" t="s">
        <v>276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281</v>
      </c>
      <c r="BM247" s="241" t="s">
        <v>5077</v>
      </c>
    </row>
    <row r="248" s="13" customFormat="1">
      <c r="A248" s="13"/>
      <c r="B248" s="243"/>
      <c r="C248" s="244"/>
      <c r="D248" s="245" t="s">
        <v>283</v>
      </c>
      <c r="E248" s="246" t="s">
        <v>1</v>
      </c>
      <c r="F248" s="247" t="s">
        <v>5078</v>
      </c>
      <c r="G248" s="244"/>
      <c r="H248" s="248">
        <v>1.52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283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274</v>
      </c>
    </row>
    <row r="249" s="14" customFormat="1">
      <c r="A249" s="14"/>
      <c r="B249" s="255"/>
      <c r="C249" s="256"/>
      <c r="D249" s="245" t="s">
        <v>283</v>
      </c>
      <c r="E249" s="257" t="s">
        <v>1</v>
      </c>
      <c r="F249" s="258" t="s">
        <v>285</v>
      </c>
      <c r="G249" s="256"/>
      <c r="H249" s="259">
        <v>1.52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283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274</v>
      </c>
    </row>
    <row r="250" s="15" customFormat="1">
      <c r="A250" s="15"/>
      <c r="B250" s="266"/>
      <c r="C250" s="267"/>
      <c r="D250" s="245" t="s">
        <v>283</v>
      </c>
      <c r="E250" s="268" t="s">
        <v>1</v>
      </c>
      <c r="F250" s="269" t="s">
        <v>286</v>
      </c>
      <c r="G250" s="267"/>
      <c r="H250" s="270">
        <v>1.52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283</v>
      </c>
      <c r="AU250" s="276" t="s">
        <v>85</v>
      </c>
      <c r="AV250" s="15" t="s">
        <v>281</v>
      </c>
      <c r="AW250" s="15" t="s">
        <v>32</v>
      </c>
      <c r="AX250" s="15" t="s">
        <v>83</v>
      </c>
      <c r="AY250" s="276" t="s">
        <v>274</v>
      </c>
    </row>
    <row r="251" s="2" customFormat="1" ht="24.15" customHeight="1">
      <c r="A251" s="39"/>
      <c r="B251" s="40"/>
      <c r="C251" s="230" t="s">
        <v>481</v>
      </c>
      <c r="D251" s="230" t="s">
        <v>276</v>
      </c>
      <c r="E251" s="231" t="s">
        <v>5079</v>
      </c>
      <c r="F251" s="232" t="s">
        <v>5080</v>
      </c>
      <c r="G251" s="233" t="s">
        <v>279</v>
      </c>
      <c r="H251" s="234">
        <v>1.52</v>
      </c>
      <c r="I251" s="235"/>
      <c r="J251" s="236">
        <f>ROUND(I251*H251,2)</f>
        <v>0</v>
      </c>
      <c r="K251" s="232" t="s">
        <v>280</v>
      </c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281</v>
      </c>
      <c r="AT251" s="241" t="s">
        <v>276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281</v>
      </c>
      <c r="BM251" s="241" t="s">
        <v>5081</v>
      </c>
    </row>
    <row r="252" s="2" customFormat="1" ht="24.15" customHeight="1">
      <c r="A252" s="39"/>
      <c r="B252" s="40"/>
      <c r="C252" s="230" t="s">
        <v>487</v>
      </c>
      <c r="D252" s="230" t="s">
        <v>276</v>
      </c>
      <c r="E252" s="231" t="s">
        <v>5082</v>
      </c>
      <c r="F252" s="232" t="s">
        <v>5083</v>
      </c>
      <c r="G252" s="233" t="s">
        <v>279</v>
      </c>
      <c r="H252" s="234">
        <v>1.52</v>
      </c>
      <c r="I252" s="235"/>
      <c r="J252" s="236">
        <f>ROUND(I252*H252,2)</f>
        <v>0</v>
      </c>
      <c r="K252" s="232" t="s">
        <v>280</v>
      </c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0.00088000000000000003</v>
      </c>
      <c r="R252" s="239">
        <f>Q252*H252</f>
        <v>0.0013376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281</v>
      </c>
      <c r="AT252" s="241" t="s">
        <v>276</v>
      </c>
      <c r="AU252" s="241" t="s">
        <v>85</v>
      </c>
      <c r="AY252" s="18" t="s">
        <v>274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281</v>
      </c>
      <c r="BM252" s="241" t="s">
        <v>5084</v>
      </c>
    </row>
    <row r="253" s="2" customFormat="1" ht="24.15" customHeight="1">
      <c r="A253" s="39"/>
      <c r="B253" s="40"/>
      <c r="C253" s="230" t="s">
        <v>494</v>
      </c>
      <c r="D253" s="230" t="s">
        <v>276</v>
      </c>
      <c r="E253" s="231" t="s">
        <v>5085</v>
      </c>
      <c r="F253" s="232" t="s">
        <v>5086</v>
      </c>
      <c r="G253" s="233" t="s">
        <v>279</v>
      </c>
      <c r="H253" s="234">
        <v>1.52</v>
      </c>
      <c r="I253" s="235"/>
      <c r="J253" s="236">
        <f>ROUND(I253*H253,2)</f>
        <v>0</v>
      </c>
      <c r="K253" s="232" t="s">
        <v>280</v>
      </c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281</v>
      </c>
      <c r="AT253" s="241" t="s">
        <v>276</v>
      </c>
      <c r="AU253" s="241" t="s">
        <v>85</v>
      </c>
      <c r="AY253" s="18" t="s">
        <v>274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281</v>
      </c>
      <c r="BM253" s="241" t="s">
        <v>5087</v>
      </c>
    </row>
    <row r="254" s="2" customFormat="1" ht="16.5" customHeight="1">
      <c r="A254" s="39"/>
      <c r="B254" s="40"/>
      <c r="C254" s="230" t="s">
        <v>510</v>
      </c>
      <c r="D254" s="230" t="s">
        <v>276</v>
      </c>
      <c r="E254" s="231" t="s">
        <v>1013</v>
      </c>
      <c r="F254" s="232" t="s">
        <v>1014</v>
      </c>
      <c r="G254" s="233" t="s">
        <v>341</v>
      </c>
      <c r="H254" s="234">
        <v>0.045999999999999999</v>
      </c>
      <c r="I254" s="235"/>
      <c r="J254" s="236">
        <f>ROUND(I254*H254,2)</f>
        <v>0</v>
      </c>
      <c r="K254" s="232" t="s">
        <v>280</v>
      </c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1.05555</v>
      </c>
      <c r="R254" s="239">
        <f>Q254*H254</f>
        <v>0.048555299999999996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281</v>
      </c>
      <c r="AT254" s="241" t="s">
        <v>276</v>
      </c>
      <c r="AU254" s="241" t="s">
        <v>85</v>
      </c>
      <c r="AY254" s="18" t="s">
        <v>274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281</v>
      </c>
      <c r="BM254" s="241" t="s">
        <v>5088</v>
      </c>
    </row>
    <row r="255" s="13" customFormat="1">
      <c r="A255" s="13"/>
      <c r="B255" s="243"/>
      <c r="C255" s="244"/>
      <c r="D255" s="245" t="s">
        <v>283</v>
      </c>
      <c r="E255" s="246" t="s">
        <v>1</v>
      </c>
      <c r="F255" s="247" t="s">
        <v>5089</v>
      </c>
      <c r="G255" s="244"/>
      <c r="H255" s="248">
        <v>0.045999999999999999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283</v>
      </c>
      <c r="AU255" s="254" t="s">
        <v>85</v>
      </c>
      <c r="AV255" s="13" t="s">
        <v>85</v>
      </c>
      <c r="AW255" s="13" t="s">
        <v>32</v>
      </c>
      <c r="AX255" s="13" t="s">
        <v>76</v>
      </c>
      <c r="AY255" s="254" t="s">
        <v>274</v>
      </c>
    </row>
    <row r="256" s="14" customFormat="1">
      <c r="A256" s="14"/>
      <c r="B256" s="255"/>
      <c r="C256" s="256"/>
      <c r="D256" s="245" t="s">
        <v>283</v>
      </c>
      <c r="E256" s="257" t="s">
        <v>1</v>
      </c>
      <c r="F256" s="258" t="s">
        <v>285</v>
      </c>
      <c r="G256" s="256"/>
      <c r="H256" s="259">
        <v>0.045999999999999999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283</v>
      </c>
      <c r="AU256" s="265" t="s">
        <v>85</v>
      </c>
      <c r="AV256" s="14" t="s">
        <v>106</v>
      </c>
      <c r="AW256" s="14" t="s">
        <v>32</v>
      </c>
      <c r="AX256" s="14" t="s">
        <v>76</v>
      </c>
      <c r="AY256" s="265" t="s">
        <v>274</v>
      </c>
    </row>
    <row r="257" s="15" customFormat="1">
      <c r="A257" s="15"/>
      <c r="B257" s="266"/>
      <c r="C257" s="267"/>
      <c r="D257" s="245" t="s">
        <v>283</v>
      </c>
      <c r="E257" s="268" t="s">
        <v>1</v>
      </c>
      <c r="F257" s="269" t="s">
        <v>286</v>
      </c>
      <c r="G257" s="267"/>
      <c r="H257" s="270">
        <v>0.045999999999999999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283</v>
      </c>
      <c r="AU257" s="276" t="s">
        <v>85</v>
      </c>
      <c r="AV257" s="15" t="s">
        <v>281</v>
      </c>
      <c r="AW257" s="15" t="s">
        <v>32</v>
      </c>
      <c r="AX257" s="15" t="s">
        <v>83</v>
      </c>
      <c r="AY257" s="276" t="s">
        <v>274</v>
      </c>
    </row>
    <row r="258" s="2" customFormat="1" ht="24.15" customHeight="1">
      <c r="A258" s="39"/>
      <c r="B258" s="40"/>
      <c r="C258" s="230" t="s">
        <v>518</v>
      </c>
      <c r="D258" s="230" t="s">
        <v>276</v>
      </c>
      <c r="E258" s="231" t="s">
        <v>5090</v>
      </c>
      <c r="F258" s="232" t="s">
        <v>5091</v>
      </c>
      <c r="G258" s="233" t="s">
        <v>398</v>
      </c>
      <c r="H258" s="234">
        <v>8.4000000000000004</v>
      </c>
      <c r="I258" s="235"/>
      <c r="J258" s="236">
        <f>ROUND(I258*H258,2)</f>
        <v>0</v>
      </c>
      <c r="K258" s="232" t="s">
        <v>280</v>
      </c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0.016469999999999999</v>
      </c>
      <c r="R258" s="239">
        <f>Q258*H258</f>
        <v>0.138348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281</v>
      </c>
      <c r="AT258" s="241" t="s">
        <v>276</v>
      </c>
      <c r="AU258" s="241" t="s">
        <v>85</v>
      </c>
      <c r="AY258" s="18" t="s">
        <v>274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281</v>
      </c>
      <c r="BM258" s="241" t="s">
        <v>5092</v>
      </c>
    </row>
    <row r="259" s="13" customFormat="1">
      <c r="A259" s="13"/>
      <c r="B259" s="243"/>
      <c r="C259" s="244"/>
      <c r="D259" s="245" t="s">
        <v>283</v>
      </c>
      <c r="E259" s="246" t="s">
        <v>1</v>
      </c>
      <c r="F259" s="247" t="s">
        <v>5093</v>
      </c>
      <c r="G259" s="244"/>
      <c r="H259" s="248">
        <v>8.4000000000000004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283</v>
      </c>
      <c r="AU259" s="254" t="s">
        <v>85</v>
      </c>
      <c r="AV259" s="13" t="s">
        <v>85</v>
      </c>
      <c r="AW259" s="13" t="s">
        <v>32</v>
      </c>
      <c r="AX259" s="13" t="s">
        <v>76</v>
      </c>
      <c r="AY259" s="254" t="s">
        <v>274</v>
      </c>
    </row>
    <row r="260" s="14" customFormat="1">
      <c r="A260" s="14"/>
      <c r="B260" s="255"/>
      <c r="C260" s="256"/>
      <c r="D260" s="245" t="s">
        <v>283</v>
      </c>
      <c r="E260" s="257" t="s">
        <v>1</v>
      </c>
      <c r="F260" s="258" t="s">
        <v>285</v>
      </c>
      <c r="G260" s="256"/>
      <c r="H260" s="259">
        <v>8.4000000000000004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283</v>
      </c>
      <c r="AU260" s="265" t="s">
        <v>85</v>
      </c>
      <c r="AV260" s="14" t="s">
        <v>106</v>
      </c>
      <c r="AW260" s="14" t="s">
        <v>32</v>
      </c>
      <c r="AX260" s="14" t="s">
        <v>76</v>
      </c>
      <c r="AY260" s="265" t="s">
        <v>274</v>
      </c>
    </row>
    <row r="261" s="15" customFormat="1">
      <c r="A261" s="15"/>
      <c r="B261" s="266"/>
      <c r="C261" s="267"/>
      <c r="D261" s="245" t="s">
        <v>283</v>
      </c>
      <c r="E261" s="268" t="s">
        <v>1</v>
      </c>
      <c r="F261" s="269" t="s">
        <v>286</v>
      </c>
      <c r="G261" s="267"/>
      <c r="H261" s="270">
        <v>8.4000000000000004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283</v>
      </c>
      <c r="AU261" s="276" t="s">
        <v>85</v>
      </c>
      <c r="AV261" s="15" t="s">
        <v>281</v>
      </c>
      <c r="AW261" s="15" t="s">
        <v>32</v>
      </c>
      <c r="AX261" s="15" t="s">
        <v>83</v>
      </c>
      <c r="AY261" s="276" t="s">
        <v>274</v>
      </c>
    </row>
    <row r="262" s="2" customFormat="1" ht="16.5" customHeight="1">
      <c r="A262" s="39"/>
      <c r="B262" s="40"/>
      <c r="C262" s="230" t="s">
        <v>546</v>
      </c>
      <c r="D262" s="230" t="s">
        <v>276</v>
      </c>
      <c r="E262" s="231" t="s">
        <v>5094</v>
      </c>
      <c r="F262" s="232" t="s">
        <v>5095</v>
      </c>
      <c r="G262" s="233" t="s">
        <v>289</v>
      </c>
      <c r="H262" s="234">
        <v>0.125</v>
      </c>
      <c r="I262" s="235"/>
      <c r="J262" s="236">
        <f>ROUND(I262*H262,2)</f>
        <v>0</v>
      </c>
      <c r="K262" s="232" t="s">
        <v>280</v>
      </c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2.5019800000000001</v>
      </c>
      <c r="R262" s="239">
        <f>Q262*H262</f>
        <v>0.31274750000000001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281</v>
      </c>
      <c r="AT262" s="241" t="s">
        <v>276</v>
      </c>
      <c r="AU262" s="241" t="s">
        <v>85</v>
      </c>
      <c r="AY262" s="18" t="s">
        <v>274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281</v>
      </c>
      <c r="BM262" s="241" t="s">
        <v>5096</v>
      </c>
    </row>
    <row r="263" s="13" customFormat="1">
      <c r="A263" s="13"/>
      <c r="B263" s="243"/>
      <c r="C263" s="244"/>
      <c r="D263" s="245" t="s">
        <v>283</v>
      </c>
      <c r="E263" s="246" t="s">
        <v>1</v>
      </c>
      <c r="F263" s="247" t="s">
        <v>5097</v>
      </c>
      <c r="G263" s="244"/>
      <c r="H263" s="248">
        <v>0.075999999999999998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283</v>
      </c>
      <c r="AU263" s="254" t="s">
        <v>85</v>
      </c>
      <c r="AV263" s="13" t="s">
        <v>85</v>
      </c>
      <c r="AW263" s="13" t="s">
        <v>32</v>
      </c>
      <c r="AX263" s="13" t="s">
        <v>76</v>
      </c>
      <c r="AY263" s="254" t="s">
        <v>274</v>
      </c>
    </row>
    <row r="264" s="13" customFormat="1">
      <c r="A264" s="13"/>
      <c r="B264" s="243"/>
      <c r="C264" s="244"/>
      <c r="D264" s="245" t="s">
        <v>283</v>
      </c>
      <c r="E264" s="246" t="s">
        <v>1</v>
      </c>
      <c r="F264" s="247" t="s">
        <v>5098</v>
      </c>
      <c r="G264" s="244"/>
      <c r="H264" s="248">
        <v>0.049000000000000002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283</v>
      </c>
      <c r="AU264" s="254" t="s">
        <v>85</v>
      </c>
      <c r="AV264" s="13" t="s">
        <v>85</v>
      </c>
      <c r="AW264" s="13" t="s">
        <v>32</v>
      </c>
      <c r="AX264" s="13" t="s">
        <v>76</v>
      </c>
      <c r="AY264" s="254" t="s">
        <v>274</v>
      </c>
    </row>
    <row r="265" s="14" customFormat="1">
      <c r="A265" s="14"/>
      <c r="B265" s="255"/>
      <c r="C265" s="256"/>
      <c r="D265" s="245" t="s">
        <v>283</v>
      </c>
      <c r="E265" s="257" t="s">
        <v>1</v>
      </c>
      <c r="F265" s="258" t="s">
        <v>285</v>
      </c>
      <c r="G265" s="256"/>
      <c r="H265" s="259">
        <v>0.125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283</v>
      </c>
      <c r="AU265" s="265" t="s">
        <v>85</v>
      </c>
      <c r="AV265" s="14" t="s">
        <v>106</v>
      </c>
      <c r="AW265" s="14" t="s">
        <v>32</v>
      </c>
      <c r="AX265" s="14" t="s">
        <v>76</v>
      </c>
      <c r="AY265" s="265" t="s">
        <v>274</v>
      </c>
    </row>
    <row r="266" s="15" customFormat="1">
      <c r="A266" s="15"/>
      <c r="B266" s="266"/>
      <c r="C266" s="267"/>
      <c r="D266" s="245" t="s">
        <v>283</v>
      </c>
      <c r="E266" s="268" t="s">
        <v>1</v>
      </c>
      <c r="F266" s="269" t="s">
        <v>286</v>
      </c>
      <c r="G266" s="267"/>
      <c r="H266" s="270">
        <v>0.125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283</v>
      </c>
      <c r="AU266" s="276" t="s">
        <v>85</v>
      </c>
      <c r="AV266" s="15" t="s">
        <v>281</v>
      </c>
      <c r="AW266" s="15" t="s">
        <v>32</v>
      </c>
      <c r="AX266" s="15" t="s">
        <v>83</v>
      </c>
      <c r="AY266" s="276" t="s">
        <v>274</v>
      </c>
    </row>
    <row r="267" s="2" customFormat="1" ht="24.15" customHeight="1">
      <c r="A267" s="39"/>
      <c r="B267" s="40"/>
      <c r="C267" s="230" t="s">
        <v>556</v>
      </c>
      <c r="D267" s="230" t="s">
        <v>276</v>
      </c>
      <c r="E267" s="231" t="s">
        <v>1180</v>
      </c>
      <c r="F267" s="232" t="s">
        <v>1181</v>
      </c>
      <c r="G267" s="233" t="s">
        <v>341</v>
      </c>
      <c r="H267" s="234">
        <v>0.010999999999999999</v>
      </c>
      <c r="I267" s="235"/>
      <c r="J267" s="236">
        <f>ROUND(I267*H267,2)</f>
        <v>0</v>
      </c>
      <c r="K267" s="232" t="s">
        <v>280</v>
      </c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1.05291</v>
      </c>
      <c r="R267" s="239">
        <f>Q267*H267</f>
        <v>0.01158201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281</v>
      </c>
      <c r="AT267" s="241" t="s">
        <v>276</v>
      </c>
      <c r="AU267" s="241" t="s">
        <v>85</v>
      </c>
      <c r="AY267" s="18" t="s">
        <v>274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281</v>
      </c>
      <c r="BM267" s="241" t="s">
        <v>5099</v>
      </c>
    </row>
    <row r="268" s="13" customFormat="1">
      <c r="A268" s="13"/>
      <c r="B268" s="243"/>
      <c r="C268" s="244"/>
      <c r="D268" s="245" t="s">
        <v>283</v>
      </c>
      <c r="E268" s="246" t="s">
        <v>1</v>
      </c>
      <c r="F268" s="247" t="s">
        <v>5100</v>
      </c>
      <c r="G268" s="244"/>
      <c r="H268" s="248">
        <v>0.010999999999999999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283</v>
      </c>
      <c r="AU268" s="254" t="s">
        <v>85</v>
      </c>
      <c r="AV268" s="13" t="s">
        <v>85</v>
      </c>
      <c r="AW268" s="13" t="s">
        <v>32</v>
      </c>
      <c r="AX268" s="13" t="s">
        <v>76</v>
      </c>
      <c r="AY268" s="254" t="s">
        <v>274</v>
      </c>
    </row>
    <row r="269" s="14" customFormat="1">
      <c r="A269" s="14"/>
      <c r="B269" s="255"/>
      <c r="C269" s="256"/>
      <c r="D269" s="245" t="s">
        <v>283</v>
      </c>
      <c r="E269" s="257" t="s">
        <v>1</v>
      </c>
      <c r="F269" s="258" t="s">
        <v>285</v>
      </c>
      <c r="G269" s="256"/>
      <c r="H269" s="259">
        <v>0.010999999999999999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283</v>
      </c>
      <c r="AU269" s="265" t="s">
        <v>85</v>
      </c>
      <c r="AV269" s="14" t="s">
        <v>106</v>
      </c>
      <c r="AW269" s="14" t="s">
        <v>32</v>
      </c>
      <c r="AX269" s="14" t="s">
        <v>76</v>
      </c>
      <c r="AY269" s="265" t="s">
        <v>274</v>
      </c>
    </row>
    <row r="270" s="15" customFormat="1">
      <c r="A270" s="15"/>
      <c r="B270" s="266"/>
      <c r="C270" s="267"/>
      <c r="D270" s="245" t="s">
        <v>283</v>
      </c>
      <c r="E270" s="268" t="s">
        <v>1</v>
      </c>
      <c r="F270" s="269" t="s">
        <v>286</v>
      </c>
      <c r="G270" s="267"/>
      <c r="H270" s="270">
        <v>0.010999999999999999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283</v>
      </c>
      <c r="AU270" s="276" t="s">
        <v>85</v>
      </c>
      <c r="AV270" s="15" t="s">
        <v>281</v>
      </c>
      <c r="AW270" s="15" t="s">
        <v>32</v>
      </c>
      <c r="AX270" s="15" t="s">
        <v>83</v>
      </c>
      <c r="AY270" s="276" t="s">
        <v>274</v>
      </c>
    </row>
    <row r="271" s="2" customFormat="1" ht="21.75" customHeight="1">
      <c r="A271" s="39"/>
      <c r="B271" s="40"/>
      <c r="C271" s="230" t="s">
        <v>583</v>
      </c>
      <c r="D271" s="230" t="s">
        <v>276</v>
      </c>
      <c r="E271" s="231" t="s">
        <v>5101</v>
      </c>
      <c r="F271" s="232" t="s">
        <v>5102</v>
      </c>
      <c r="G271" s="233" t="s">
        <v>289</v>
      </c>
      <c r="H271" s="234">
        <v>0.58299999999999996</v>
      </c>
      <c r="I271" s="235"/>
      <c r="J271" s="236">
        <f>ROUND(I271*H271,2)</f>
        <v>0</v>
      </c>
      <c r="K271" s="232" t="s">
        <v>280</v>
      </c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2.5019499999999999</v>
      </c>
      <c r="R271" s="239">
        <f>Q271*H271</f>
        <v>1.4586368499999998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281</v>
      </c>
      <c r="AT271" s="241" t="s">
        <v>276</v>
      </c>
      <c r="AU271" s="241" t="s">
        <v>85</v>
      </c>
      <c r="AY271" s="18" t="s">
        <v>274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281</v>
      </c>
      <c r="BM271" s="241" t="s">
        <v>5103</v>
      </c>
    </row>
    <row r="272" s="13" customFormat="1">
      <c r="A272" s="13"/>
      <c r="B272" s="243"/>
      <c r="C272" s="244"/>
      <c r="D272" s="245" t="s">
        <v>283</v>
      </c>
      <c r="E272" s="246" t="s">
        <v>1</v>
      </c>
      <c r="F272" s="247" t="s">
        <v>5104</v>
      </c>
      <c r="G272" s="244"/>
      <c r="H272" s="248">
        <v>0.58299999999999996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283</v>
      </c>
      <c r="AU272" s="254" t="s">
        <v>85</v>
      </c>
      <c r="AV272" s="13" t="s">
        <v>85</v>
      </c>
      <c r="AW272" s="13" t="s">
        <v>32</v>
      </c>
      <c r="AX272" s="13" t="s">
        <v>76</v>
      </c>
      <c r="AY272" s="254" t="s">
        <v>274</v>
      </c>
    </row>
    <row r="273" s="14" customFormat="1">
      <c r="A273" s="14"/>
      <c r="B273" s="255"/>
      <c r="C273" s="256"/>
      <c r="D273" s="245" t="s">
        <v>283</v>
      </c>
      <c r="E273" s="257" t="s">
        <v>1</v>
      </c>
      <c r="F273" s="258" t="s">
        <v>285</v>
      </c>
      <c r="G273" s="256"/>
      <c r="H273" s="259">
        <v>0.58299999999999996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283</v>
      </c>
      <c r="AU273" s="265" t="s">
        <v>85</v>
      </c>
      <c r="AV273" s="14" t="s">
        <v>106</v>
      </c>
      <c r="AW273" s="14" t="s">
        <v>32</v>
      </c>
      <c r="AX273" s="14" t="s">
        <v>76</v>
      </c>
      <c r="AY273" s="265" t="s">
        <v>274</v>
      </c>
    </row>
    <row r="274" s="15" customFormat="1">
      <c r="A274" s="15"/>
      <c r="B274" s="266"/>
      <c r="C274" s="267"/>
      <c r="D274" s="245" t="s">
        <v>283</v>
      </c>
      <c r="E274" s="268" t="s">
        <v>1</v>
      </c>
      <c r="F274" s="269" t="s">
        <v>286</v>
      </c>
      <c r="G274" s="267"/>
      <c r="H274" s="270">
        <v>0.58299999999999996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6" t="s">
        <v>283</v>
      </c>
      <c r="AU274" s="276" t="s">
        <v>85</v>
      </c>
      <c r="AV274" s="15" t="s">
        <v>281</v>
      </c>
      <c r="AW274" s="15" t="s">
        <v>32</v>
      </c>
      <c r="AX274" s="15" t="s">
        <v>83</v>
      </c>
      <c r="AY274" s="276" t="s">
        <v>274</v>
      </c>
    </row>
    <row r="275" s="2" customFormat="1" ht="24.15" customHeight="1">
      <c r="A275" s="39"/>
      <c r="B275" s="40"/>
      <c r="C275" s="230" t="s">
        <v>588</v>
      </c>
      <c r="D275" s="230" t="s">
        <v>276</v>
      </c>
      <c r="E275" s="231" t="s">
        <v>1196</v>
      </c>
      <c r="F275" s="232" t="s">
        <v>1197</v>
      </c>
      <c r="G275" s="233" t="s">
        <v>341</v>
      </c>
      <c r="H275" s="234">
        <v>0.043999999999999997</v>
      </c>
      <c r="I275" s="235"/>
      <c r="J275" s="236">
        <f>ROUND(I275*H275,2)</f>
        <v>0</v>
      </c>
      <c r="K275" s="232" t="s">
        <v>280</v>
      </c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1.0492699999999999</v>
      </c>
      <c r="R275" s="239">
        <f>Q275*H275</f>
        <v>0.046167879999999994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281</v>
      </c>
      <c r="AT275" s="241" t="s">
        <v>276</v>
      </c>
      <c r="AU275" s="241" t="s">
        <v>85</v>
      </c>
      <c r="AY275" s="18" t="s">
        <v>274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281</v>
      </c>
      <c r="BM275" s="241" t="s">
        <v>5105</v>
      </c>
    </row>
    <row r="276" s="13" customFormat="1">
      <c r="A276" s="13"/>
      <c r="B276" s="243"/>
      <c r="C276" s="244"/>
      <c r="D276" s="245" t="s">
        <v>283</v>
      </c>
      <c r="E276" s="246" t="s">
        <v>1</v>
      </c>
      <c r="F276" s="247" t="s">
        <v>5106</v>
      </c>
      <c r="G276" s="244"/>
      <c r="H276" s="248">
        <v>0.043999999999999997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283</v>
      </c>
      <c r="AU276" s="254" t="s">
        <v>85</v>
      </c>
      <c r="AV276" s="13" t="s">
        <v>85</v>
      </c>
      <c r="AW276" s="13" t="s">
        <v>32</v>
      </c>
      <c r="AX276" s="13" t="s">
        <v>76</v>
      </c>
      <c r="AY276" s="254" t="s">
        <v>274</v>
      </c>
    </row>
    <row r="277" s="14" customFormat="1">
      <c r="A277" s="14"/>
      <c r="B277" s="255"/>
      <c r="C277" s="256"/>
      <c r="D277" s="245" t="s">
        <v>283</v>
      </c>
      <c r="E277" s="257" t="s">
        <v>1</v>
      </c>
      <c r="F277" s="258" t="s">
        <v>285</v>
      </c>
      <c r="G277" s="256"/>
      <c r="H277" s="259">
        <v>0.043999999999999997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283</v>
      </c>
      <c r="AU277" s="265" t="s">
        <v>85</v>
      </c>
      <c r="AV277" s="14" t="s">
        <v>106</v>
      </c>
      <c r="AW277" s="14" t="s">
        <v>32</v>
      </c>
      <c r="AX277" s="14" t="s">
        <v>76</v>
      </c>
      <c r="AY277" s="265" t="s">
        <v>274</v>
      </c>
    </row>
    <row r="278" s="15" customFormat="1">
      <c r="A278" s="15"/>
      <c r="B278" s="266"/>
      <c r="C278" s="267"/>
      <c r="D278" s="245" t="s">
        <v>283</v>
      </c>
      <c r="E278" s="268" t="s">
        <v>1</v>
      </c>
      <c r="F278" s="269" t="s">
        <v>286</v>
      </c>
      <c r="G278" s="267"/>
      <c r="H278" s="270">
        <v>0.043999999999999997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283</v>
      </c>
      <c r="AU278" s="276" t="s">
        <v>85</v>
      </c>
      <c r="AV278" s="15" t="s">
        <v>281</v>
      </c>
      <c r="AW278" s="15" t="s">
        <v>32</v>
      </c>
      <c r="AX278" s="15" t="s">
        <v>83</v>
      </c>
      <c r="AY278" s="276" t="s">
        <v>274</v>
      </c>
    </row>
    <row r="279" s="2" customFormat="1" ht="24.15" customHeight="1">
      <c r="A279" s="39"/>
      <c r="B279" s="40"/>
      <c r="C279" s="230" t="s">
        <v>593</v>
      </c>
      <c r="D279" s="230" t="s">
        <v>276</v>
      </c>
      <c r="E279" s="231" t="s">
        <v>1201</v>
      </c>
      <c r="F279" s="232" t="s">
        <v>1202</v>
      </c>
      <c r="G279" s="233" t="s">
        <v>279</v>
      </c>
      <c r="H279" s="234">
        <v>0.14999999999999999</v>
      </c>
      <c r="I279" s="235"/>
      <c r="J279" s="236">
        <f>ROUND(I279*H279,2)</f>
        <v>0</v>
      </c>
      <c r="K279" s="232" t="s">
        <v>280</v>
      </c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0.01282</v>
      </c>
      <c r="R279" s="239">
        <f>Q279*H279</f>
        <v>0.0019229999999999998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281</v>
      </c>
      <c r="AT279" s="241" t="s">
        <v>276</v>
      </c>
      <c r="AU279" s="241" t="s">
        <v>85</v>
      </c>
      <c r="AY279" s="18" t="s">
        <v>274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281</v>
      </c>
      <c r="BM279" s="241" t="s">
        <v>5107</v>
      </c>
    </row>
    <row r="280" s="13" customFormat="1">
      <c r="A280" s="13"/>
      <c r="B280" s="243"/>
      <c r="C280" s="244"/>
      <c r="D280" s="245" t="s">
        <v>283</v>
      </c>
      <c r="E280" s="246" t="s">
        <v>1</v>
      </c>
      <c r="F280" s="247" t="s">
        <v>5108</v>
      </c>
      <c r="G280" s="244"/>
      <c r="H280" s="248">
        <v>0.14999999999999999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283</v>
      </c>
      <c r="AU280" s="254" t="s">
        <v>85</v>
      </c>
      <c r="AV280" s="13" t="s">
        <v>85</v>
      </c>
      <c r="AW280" s="13" t="s">
        <v>32</v>
      </c>
      <c r="AX280" s="13" t="s">
        <v>76</v>
      </c>
      <c r="AY280" s="254" t="s">
        <v>274</v>
      </c>
    </row>
    <row r="281" s="14" customFormat="1">
      <c r="A281" s="14"/>
      <c r="B281" s="255"/>
      <c r="C281" s="256"/>
      <c r="D281" s="245" t="s">
        <v>283</v>
      </c>
      <c r="E281" s="257" t="s">
        <v>1</v>
      </c>
      <c r="F281" s="258" t="s">
        <v>285</v>
      </c>
      <c r="G281" s="256"/>
      <c r="H281" s="259">
        <v>0.14999999999999999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283</v>
      </c>
      <c r="AU281" s="265" t="s">
        <v>85</v>
      </c>
      <c r="AV281" s="14" t="s">
        <v>106</v>
      </c>
      <c r="AW281" s="14" t="s">
        <v>32</v>
      </c>
      <c r="AX281" s="14" t="s">
        <v>76</v>
      </c>
      <c r="AY281" s="265" t="s">
        <v>274</v>
      </c>
    </row>
    <row r="282" s="15" customFormat="1">
      <c r="A282" s="15"/>
      <c r="B282" s="266"/>
      <c r="C282" s="267"/>
      <c r="D282" s="245" t="s">
        <v>283</v>
      </c>
      <c r="E282" s="268" t="s">
        <v>1</v>
      </c>
      <c r="F282" s="269" t="s">
        <v>286</v>
      </c>
      <c r="G282" s="267"/>
      <c r="H282" s="270">
        <v>0.14999999999999999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6" t="s">
        <v>283</v>
      </c>
      <c r="AU282" s="276" t="s">
        <v>85</v>
      </c>
      <c r="AV282" s="15" t="s">
        <v>281</v>
      </c>
      <c r="AW282" s="15" t="s">
        <v>32</v>
      </c>
      <c r="AX282" s="15" t="s">
        <v>83</v>
      </c>
      <c r="AY282" s="276" t="s">
        <v>274</v>
      </c>
    </row>
    <row r="283" s="2" customFormat="1" ht="24.15" customHeight="1">
      <c r="A283" s="39"/>
      <c r="B283" s="40"/>
      <c r="C283" s="230" t="s">
        <v>597</v>
      </c>
      <c r="D283" s="230" t="s">
        <v>276</v>
      </c>
      <c r="E283" s="231" t="s">
        <v>1208</v>
      </c>
      <c r="F283" s="232" t="s">
        <v>1209</v>
      </c>
      <c r="G283" s="233" t="s">
        <v>279</v>
      </c>
      <c r="H283" s="234">
        <v>0.14999999999999999</v>
      </c>
      <c r="I283" s="235"/>
      <c r="J283" s="236">
        <f>ROUND(I283*H283,2)</f>
        <v>0</v>
      </c>
      <c r="K283" s="232" t="s">
        <v>280</v>
      </c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281</v>
      </c>
      <c r="AT283" s="241" t="s">
        <v>276</v>
      </c>
      <c r="AU283" s="241" t="s">
        <v>85</v>
      </c>
      <c r="AY283" s="18" t="s">
        <v>274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281</v>
      </c>
      <c r="BM283" s="241" t="s">
        <v>5109</v>
      </c>
    </row>
    <row r="284" s="2" customFormat="1" ht="16.5" customHeight="1">
      <c r="A284" s="39"/>
      <c r="B284" s="40"/>
      <c r="C284" s="230" t="s">
        <v>601</v>
      </c>
      <c r="D284" s="230" t="s">
        <v>276</v>
      </c>
      <c r="E284" s="231" t="s">
        <v>1212</v>
      </c>
      <c r="F284" s="232" t="s">
        <v>1213</v>
      </c>
      <c r="G284" s="233" t="s">
        <v>279</v>
      </c>
      <c r="H284" s="234">
        <v>0.248</v>
      </c>
      <c r="I284" s="235"/>
      <c r="J284" s="236">
        <f>ROUND(I284*H284,2)</f>
        <v>0</v>
      </c>
      <c r="K284" s="232" t="s">
        <v>280</v>
      </c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0.0065799999999999999</v>
      </c>
      <c r="R284" s="239">
        <f>Q284*H284</f>
        <v>0.0016318400000000001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281</v>
      </c>
      <c r="AT284" s="241" t="s">
        <v>276</v>
      </c>
      <c r="AU284" s="241" t="s">
        <v>85</v>
      </c>
      <c r="AY284" s="18" t="s">
        <v>274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281</v>
      </c>
      <c r="BM284" s="241" t="s">
        <v>5110</v>
      </c>
    </row>
    <row r="285" s="13" customFormat="1">
      <c r="A285" s="13"/>
      <c r="B285" s="243"/>
      <c r="C285" s="244"/>
      <c r="D285" s="245" t="s">
        <v>283</v>
      </c>
      <c r="E285" s="246" t="s">
        <v>1</v>
      </c>
      <c r="F285" s="247" t="s">
        <v>5111</v>
      </c>
      <c r="G285" s="244"/>
      <c r="H285" s="248">
        <v>0.248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283</v>
      </c>
      <c r="AU285" s="254" t="s">
        <v>85</v>
      </c>
      <c r="AV285" s="13" t="s">
        <v>85</v>
      </c>
      <c r="AW285" s="13" t="s">
        <v>32</v>
      </c>
      <c r="AX285" s="13" t="s">
        <v>76</v>
      </c>
      <c r="AY285" s="254" t="s">
        <v>274</v>
      </c>
    </row>
    <row r="286" s="14" customFormat="1">
      <c r="A286" s="14"/>
      <c r="B286" s="255"/>
      <c r="C286" s="256"/>
      <c r="D286" s="245" t="s">
        <v>283</v>
      </c>
      <c r="E286" s="257" t="s">
        <v>1</v>
      </c>
      <c r="F286" s="258" t="s">
        <v>285</v>
      </c>
      <c r="G286" s="256"/>
      <c r="H286" s="259">
        <v>0.248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283</v>
      </c>
      <c r="AU286" s="265" t="s">
        <v>85</v>
      </c>
      <c r="AV286" s="14" t="s">
        <v>106</v>
      </c>
      <c r="AW286" s="14" t="s">
        <v>32</v>
      </c>
      <c r="AX286" s="14" t="s">
        <v>76</v>
      </c>
      <c r="AY286" s="265" t="s">
        <v>274</v>
      </c>
    </row>
    <row r="287" s="15" customFormat="1">
      <c r="A287" s="15"/>
      <c r="B287" s="266"/>
      <c r="C287" s="267"/>
      <c r="D287" s="245" t="s">
        <v>283</v>
      </c>
      <c r="E287" s="268" t="s">
        <v>1</v>
      </c>
      <c r="F287" s="269" t="s">
        <v>286</v>
      </c>
      <c r="G287" s="267"/>
      <c r="H287" s="270">
        <v>0.248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283</v>
      </c>
      <c r="AU287" s="276" t="s">
        <v>85</v>
      </c>
      <c r="AV287" s="15" t="s">
        <v>281</v>
      </c>
      <c r="AW287" s="15" t="s">
        <v>32</v>
      </c>
      <c r="AX287" s="15" t="s">
        <v>83</v>
      </c>
      <c r="AY287" s="276" t="s">
        <v>274</v>
      </c>
    </row>
    <row r="288" s="2" customFormat="1" ht="16.5" customHeight="1">
      <c r="A288" s="39"/>
      <c r="B288" s="40"/>
      <c r="C288" s="230" t="s">
        <v>607</v>
      </c>
      <c r="D288" s="230" t="s">
        <v>276</v>
      </c>
      <c r="E288" s="231" t="s">
        <v>1218</v>
      </c>
      <c r="F288" s="232" t="s">
        <v>1219</v>
      </c>
      <c r="G288" s="233" t="s">
        <v>279</v>
      </c>
      <c r="H288" s="234">
        <v>0.248</v>
      </c>
      <c r="I288" s="235"/>
      <c r="J288" s="236">
        <f>ROUND(I288*H288,2)</f>
        <v>0</v>
      </c>
      <c r="K288" s="232" t="s">
        <v>280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281</v>
      </c>
      <c r="AT288" s="241" t="s">
        <v>276</v>
      </c>
      <c r="AU288" s="241" t="s">
        <v>85</v>
      </c>
      <c r="AY288" s="18" t="s">
        <v>274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281</v>
      </c>
      <c r="BM288" s="241" t="s">
        <v>5112</v>
      </c>
    </row>
    <row r="289" s="12" customFormat="1" ht="22.8" customHeight="1">
      <c r="A289" s="12"/>
      <c r="B289" s="214"/>
      <c r="C289" s="215"/>
      <c r="D289" s="216" t="s">
        <v>75</v>
      </c>
      <c r="E289" s="228" t="s">
        <v>321</v>
      </c>
      <c r="F289" s="228" t="s">
        <v>1232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SUM(P290:P319)</f>
        <v>0</v>
      </c>
      <c r="Q289" s="222"/>
      <c r="R289" s="223">
        <f>SUM(R290:R319)</f>
        <v>2.1735621200000002</v>
      </c>
      <c r="S289" s="222"/>
      <c r="T289" s="224">
        <f>SUM(T290:T319)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83</v>
      </c>
      <c r="AT289" s="226" t="s">
        <v>75</v>
      </c>
      <c r="AU289" s="226" t="s">
        <v>83</v>
      </c>
      <c r="AY289" s="225" t="s">
        <v>274</v>
      </c>
      <c r="BK289" s="227">
        <f>SUM(BK290:BK319)</f>
        <v>0</v>
      </c>
    </row>
    <row r="290" s="2" customFormat="1" ht="24.15" customHeight="1">
      <c r="A290" s="39"/>
      <c r="B290" s="40"/>
      <c r="C290" s="230" t="s">
        <v>612</v>
      </c>
      <c r="D290" s="230" t="s">
        <v>276</v>
      </c>
      <c r="E290" s="231" t="s">
        <v>1332</v>
      </c>
      <c r="F290" s="232" t="s">
        <v>1333</v>
      </c>
      <c r="G290" s="233" t="s">
        <v>398</v>
      </c>
      <c r="H290" s="234">
        <v>12.9</v>
      </c>
      <c r="I290" s="235"/>
      <c r="J290" s="236">
        <f>ROUND(I290*H290,2)</f>
        <v>0</v>
      </c>
      <c r="K290" s="232" t="s">
        <v>280</v>
      </c>
      <c r="L290" s="45"/>
      <c r="M290" s="237" t="s">
        <v>1</v>
      </c>
      <c r="N290" s="238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281</v>
      </c>
      <c r="AT290" s="241" t="s">
        <v>276</v>
      </c>
      <c r="AU290" s="241" t="s">
        <v>85</v>
      </c>
      <c r="AY290" s="18" t="s">
        <v>274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281</v>
      </c>
      <c r="BM290" s="241" t="s">
        <v>5113</v>
      </c>
    </row>
    <row r="291" s="13" customFormat="1">
      <c r="A291" s="13"/>
      <c r="B291" s="243"/>
      <c r="C291" s="244"/>
      <c r="D291" s="245" t="s">
        <v>283</v>
      </c>
      <c r="E291" s="246" t="s">
        <v>1</v>
      </c>
      <c r="F291" s="247" t="s">
        <v>5114</v>
      </c>
      <c r="G291" s="244"/>
      <c r="H291" s="248">
        <v>12.9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283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274</v>
      </c>
    </row>
    <row r="292" s="14" customFormat="1">
      <c r="A292" s="14"/>
      <c r="B292" s="255"/>
      <c r="C292" s="256"/>
      <c r="D292" s="245" t="s">
        <v>283</v>
      </c>
      <c r="E292" s="257" t="s">
        <v>1</v>
      </c>
      <c r="F292" s="258" t="s">
        <v>285</v>
      </c>
      <c r="G292" s="256"/>
      <c r="H292" s="259">
        <v>12.9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283</v>
      </c>
      <c r="AU292" s="265" t="s">
        <v>85</v>
      </c>
      <c r="AV292" s="14" t="s">
        <v>106</v>
      </c>
      <c r="AW292" s="14" t="s">
        <v>32</v>
      </c>
      <c r="AX292" s="14" t="s">
        <v>76</v>
      </c>
      <c r="AY292" s="265" t="s">
        <v>274</v>
      </c>
    </row>
    <row r="293" s="15" customFormat="1">
      <c r="A293" s="15"/>
      <c r="B293" s="266"/>
      <c r="C293" s="267"/>
      <c r="D293" s="245" t="s">
        <v>283</v>
      </c>
      <c r="E293" s="268" t="s">
        <v>1</v>
      </c>
      <c r="F293" s="269" t="s">
        <v>286</v>
      </c>
      <c r="G293" s="267"/>
      <c r="H293" s="270">
        <v>12.9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283</v>
      </c>
      <c r="AU293" s="276" t="s">
        <v>85</v>
      </c>
      <c r="AV293" s="15" t="s">
        <v>281</v>
      </c>
      <c r="AW293" s="15" t="s">
        <v>32</v>
      </c>
      <c r="AX293" s="15" t="s">
        <v>83</v>
      </c>
      <c r="AY293" s="276" t="s">
        <v>274</v>
      </c>
    </row>
    <row r="294" s="2" customFormat="1" ht="24.15" customHeight="1">
      <c r="A294" s="39"/>
      <c r="B294" s="40"/>
      <c r="C294" s="287" t="s">
        <v>617</v>
      </c>
      <c r="D294" s="287" t="s">
        <v>385</v>
      </c>
      <c r="E294" s="288" t="s">
        <v>1338</v>
      </c>
      <c r="F294" s="289" t="s">
        <v>1339</v>
      </c>
      <c r="G294" s="290" t="s">
        <v>398</v>
      </c>
      <c r="H294" s="291">
        <v>13.545</v>
      </c>
      <c r="I294" s="292"/>
      <c r="J294" s="293">
        <f>ROUND(I294*H294,2)</f>
        <v>0</v>
      </c>
      <c r="K294" s="289" t="s">
        <v>280</v>
      </c>
      <c r="L294" s="294"/>
      <c r="M294" s="295" t="s">
        <v>1</v>
      </c>
      <c r="N294" s="296" t="s">
        <v>41</v>
      </c>
      <c r="O294" s="92"/>
      <c r="P294" s="239">
        <f>O294*H294</f>
        <v>0</v>
      </c>
      <c r="Q294" s="239">
        <v>4.0000000000000003E-05</v>
      </c>
      <c r="R294" s="239">
        <f>Q294*H294</f>
        <v>0.00054180000000000005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333</v>
      </c>
      <c r="AT294" s="241" t="s">
        <v>385</v>
      </c>
      <c r="AU294" s="241" t="s">
        <v>85</v>
      </c>
      <c r="AY294" s="18" t="s">
        <v>274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281</v>
      </c>
      <c r="BM294" s="241" t="s">
        <v>5115</v>
      </c>
    </row>
    <row r="295" s="13" customFormat="1">
      <c r="A295" s="13"/>
      <c r="B295" s="243"/>
      <c r="C295" s="244"/>
      <c r="D295" s="245" t="s">
        <v>283</v>
      </c>
      <c r="E295" s="244"/>
      <c r="F295" s="247" t="s">
        <v>5116</v>
      </c>
      <c r="G295" s="244"/>
      <c r="H295" s="248">
        <v>13.545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283</v>
      </c>
      <c r="AU295" s="254" t="s">
        <v>85</v>
      </c>
      <c r="AV295" s="13" t="s">
        <v>85</v>
      </c>
      <c r="AW295" s="13" t="s">
        <v>4</v>
      </c>
      <c r="AX295" s="13" t="s">
        <v>83</v>
      </c>
      <c r="AY295" s="254" t="s">
        <v>274</v>
      </c>
    </row>
    <row r="296" s="2" customFormat="1" ht="33" customHeight="1">
      <c r="A296" s="39"/>
      <c r="B296" s="40"/>
      <c r="C296" s="230" t="s">
        <v>622</v>
      </c>
      <c r="D296" s="230" t="s">
        <v>276</v>
      </c>
      <c r="E296" s="231" t="s">
        <v>5117</v>
      </c>
      <c r="F296" s="232" t="s">
        <v>5118</v>
      </c>
      <c r="G296" s="233" t="s">
        <v>289</v>
      </c>
      <c r="H296" s="234">
        <v>0.91500000000000004</v>
      </c>
      <c r="I296" s="235"/>
      <c r="J296" s="236">
        <f>ROUND(I296*H296,2)</f>
        <v>0</v>
      </c>
      <c r="K296" s="232" t="s">
        <v>280</v>
      </c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2.3010199999999998</v>
      </c>
      <c r="R296" s="239">
        <f>Q296*H296</f>
        <v>2.1054333000000001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281</v>
      </c>
      <c r="AT296" s="241" t="s">
        <v>276</v>
      </c>
      <c r="AU296" s="241" t="s">
        <v>85</v>
      </c>
      <c r="AY296" s="18" t="s">
        <v>274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281</v>
      </c>
      <c r="BM296" s="241" t="s">
        <v>5119</v>
      </c>
    </row>
    <row r="297" s="13" customFormat="1">
      <c r="A297" s="13"/>
      <c r="B297" s="243"/>
      <c r="C297" s="244"/>
      <c r="D297" s="245" t="s">
        <v>283</v>
      </c>
      <c r="E297" s="246" t="s">
        <v>1</v>
      </c>
      <c r="F297" s="247" t="s">
        <v>5120</v>
      </c>
      <c r="G297" s="244"/>
      <c r="H297" s="248">
        <v>0.91500000000000004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283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274</v>
      </c>
    </row>
    <row r="298" s="14" customFormat="1">
      <c r="A298" s="14"/>
      <c r="B298" s="255"/>
      <c r="C298" s="256"/>
      <c r="D298" s="245" t="s">
        <v>283</v>
      </c>
      <c r="E298" s="257" t="s">
        <v>1</v>
      </c>
      <c r="F298" s="258" t="s">
        <v>285</v>
      </c>
      <c r="G298" s="256"/>
      <c r="H298" s="259">
        <v>0.91500000000000004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283</v>
      </c>
      <c r="AU298" s="265" t="s">
        <v>85</v>
      </c>
      <c r="AV298" s="14" t="s">
        <v>106</v>
      </c>
      <c r="AW298" s="14" t="s">
        <v>32</v>
      </c>
      <c r="AX298" s="14" t="s">
        <v>76</v>
      </c>
      <c r="AY298" s="265" t="s">
        <v>274</v>
      </c>
    </row>
    <row r="299" s="15" customFormat="1">
      <c r="A299" s="15"/>
      <c r="B299" s="266"/>
      <c r="C299" s="267"/>
      <c r="D299" s="245" t="s">
        <v>283</v>
      </c>
      <c r="E299" s="268" t="s">
        <v>5006</v>
      </c>
      <c r="F299" s="269" t="s">
        <v>286</v>
      </c>
      <c r="G299" s="267"/>
      <c r="H299" s="270">
        <v>0.91500000000000004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283</v>
      </c>
      <c r="AU299" s="276" t="s">
        <v>85</v>
      </c>
      <c r="AV299" s="15" t="s">
        <v>281</v>
      </c>
      <c r="AW299" s="15" t="s">
        <v>32</v>
      </c>
      <c r="AX299" s="15" t="s">
        <v>83</v>
      </c>
      <c r="AY299" s="276" t="s">
        <v>274</v>
      </c>
    </row>
    <row r="300" s="2" customFormat="1" ht="24.15" customHeight="1">
      <c r="A300" s="39"/>
      <c r="B300" s="40"/>
      <c r="C300" s="230" t="s">
        <v>627</v>
      </c>
      <c r="D300" s="230" t="s">
        <v>276</v>
      </c>
      <c r="E300" s="231" t="s">
        <v>5121</v>
      </c>
      <c r="F300" s="232" t="s">
        <v>5122</v>
      </c>
      <c r="G300" s="233" t="s">
        <v>289</v>
      </c>
      <c r="H300" s="234">
        <v>0.91500000000000004</v>
      </c>
      <c r="I300" s="235"/>
      <c r="J300" s="236">
        <f>ROUND(I300*H300,2)</f>
        <v>0</v>
      </c>
      <c r="K300" s="232" t="s">
        <v>280</v>
      </c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0.040000000000000001</v>
      </c>
      <c r="R300" s="239">
        <f>Q300*H300</f>
        <v>0.036600000000000001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281</v>
      </c>
      <c r="AT300" s="241" t="s">
        <v>276</v>
      </c>
      <c r="AU300" s="241" t="s">
        <v>85</v>
      </c>
      <c r="AY300" s="18" t="s">
        <v>274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281</v>
      </c>
      <c r="BM300" s="241" t="s">
        <v>5123</v>
      </c>
    </row>
    <row r="301" s="13" customFormat="1">
      <c r="A301" s="13"/>
      <c r="B301" s="243"/>
      <c r="C301" s="244"/>
      <c r="D301" s="245" t="s">
        <v>283</v>
      </c>
      <c r="E301" s="246" t="s">
        <v>1</v>
      </c>
      <c r="F301" s="247" t="s">
        <v>5006</v>
      </c>
      <c r="G301" s="244"/>
      <c r="H301" s="248">
        <v>0.91500000000000004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283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274</v>
      </c>
    </row>
    <row r="302" s="14" customFormat="1">
      <c r="A302" s="14"/>
      <c r="B302" s="255"/>
      <c r="C302" s="256"/>
      <c r="D302" s="245" t="s">
        <v>283</v>
      </c>
      <c r="E302" s="257" t="s">
        <v>1</v>
      </c>
      <c r="F302" s="258" t="s">
        <v>285</v>
      </c>
      <c r="G302" s="256"/>
      <c r="H302" s="259">
        <v>0.91500000000000004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283</v>
      </c>
      <c r="AU302" s="265" t="s">
        <v>85</v>
      </c>
      <c r="AV302" s="14" t="s">
        <v>106</v>
      </c>
      <c r="AW302" s="14" t="s">
        <v>32</v>
      </c>
      <c r="AX302" s="14" t="s">
        <v>76</v>
      </c>
      <c r="AY302" s="265" t="s">
        <v>274</v>
      </c>
    </row>
    <row r="303" s="15" customFormat="1">
      <c r="A303" s="15"/>
      <c r="B303" s="266"/>
      <c r="C303" s="267"/>
      <c r="D303" s="245" t="s">
        <v>283</v>
      </c>
      <c r="E303" s="268" t="s">
        <v>1</v>
      </c>
      <c r="F303" s="269" t="s">
        <v>286</v>
      </c>
      <c r="G303" s="267"/>
      <c r="H303" s="270">
        <v>0.91500000000000004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6" t="s">
        <v>283</v>
      </c>
      <c r="AU303" s="276" t="s">
        <v>85</v>
      </c>
      <c r="AV303" s="15" t="s">
        <v>281</v>
      </c>
      <c r="AW303" s="15" t="s">
        <v>32</v>
      </c>
      <c r="AX303" s="15" t="s">
        <v>83</v>
      </c>
      <c r="AY303" s="276" t="s">
        <v>274</v>
      </c>
    </row>
    <row r="304" s="2" customFormat="1" ht="33" customHeight="1">
      <c r="A304" s="39"/>
      <c r="B304" s="40"/>
      <c r="C304" s="230" t="s">
        <v>632</v>
      </c>
      <c r="D304" s="230" t="s">
        <v>276</v>
      </c>
      <c r="E304" s="231" t="s">
        <v>5124</v>
      </c>
      <c r="F304" s="232" t="s">
        <v>5125</v>
      </c>
      <c r="G304" s="233" t="s">
        <v>289</v>
      </c>
      <c r="H304" s="234">
        <v>0.91500000000000004</v>
      </c>
      <c r="I304" s="235"/>
      <c r="J304" s="236">
        <f>ROUND(I304*H304,2)</f>
        <v>0</v>
      </c>
      <c r="K304" s="232" t="s">
        <v>280</v>
      </c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281</v>
      </c>
      <c r="AT304" s="241" t="s">
        <v>276</v>
      </c>
      <c r="AU304" s="241" t="s">
        <v>85</v>
      </c>
      <c r="AY304" s="18" t="s">
        <v>274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281</v>
      </c>
      <c r="BM304" s="241" t="s">
        <v>5126</v>
      </c>
    </row>
    <row r="305" s="13" customFormat="1">
      <c r="A305" s="13"/>
      <c r="B305" s="243"/>
      <c r="C305" s="244"/>
      <c r="D305" s="245" t="s">
        <v>283</v>
      </c>
      <c r="E305" s="246" t="s">
        <v>1</v>
      </c>
      <c r="F305" s="247" t="s">
        <v>5006</v>
      </c>
      <c r="G305" s="244"/>
      <c r="H305" s="248">
        <v>0.91500000000000004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283</v>
      </c>
      <c r="AU305" s="254" t="s">
        <v>85</v>
      </c>
      <c r="AV305" s="13" t="s">
        <v>85</v>
      </c>
      <c r="AW305" s="13" t="s">
        <v>32</v>
      </c>
      <c r="AX305" s="13" t="s">
        <v>76</v>
      </c>
      <c r="AY305" s="254" t="s">
        <v>274</v>
      </c>
    </row>
    <row r="306" s="14" customFormat="1">
      <c r="A306" s="14"/>
      <c r="B306" s="255"/>
      <c r="C306" s="256"/>
      <c r="D306" s="245" t="s">
        <v>283</v>
      </c>
      <c r="E306" s="257" t="s">
        <v>1</v>
      </c>
      <c r="F306" s="258" t="s">
        <v>285</v>
      </c>
      <c r="G306" s="256"/>
      <c r="H306" s="259">
        <v>0.91500000000000004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283</v>
      </c>
      <c r="AU306" s="265" t="s">
        <v>85</v>
      </c>
      <c r="AV306" s="14" t="s">
        <v>106</v>
      </c>
      <c r="AW306" s="14" t="s">
        <v>32</v>
      </c>
      <c r="AX306" s="14" t="s">
        <v>76</v>
      </c>
      <c r="AY306" s="265" t="s">
        <v>274</v>
      </c>
    </row>
    <row r="307" s="15" customFormat="1">
      <c r="A307" s="15"/>
      <c r="B307" s="266"/>
      <c r="C307" s="267"/>
      <c r="D307" s="245" t="s">
        <v>283</v>
      </c>
      <c r="E307" s="268" t="s">
        <v>1</v>
      </c>
      <c r="F307" s="269" t="s">
        <v>286</v>
      </c>
      <c r="G307" s="267"/>
      <c r="H307" s="270">
        <v>0.91500000000000004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6" t="s">
        <v>283</v>
      </c>
      <c r="AU307" s="276" t="s">
        <v>85</v>
      </c>
      <c r="AV307" s="15" t="s">
        <v>281</v>
      </c>
      <c r="AW307" s="15" t="s">
        <v>32</v>
      </c>
      <c r="AX307" s="15" t="s">
        <v>83</v>
      </c>
      <c r="AY307" s="276" t="s">
        <v>274</v>
      </c>
    </row>
    <row r="308" s="2" customFormat="1" ht="16.5" customHeight="1">
      <c r="A308" s="39"/>
      <c r="B308" s="40"/>
      <c r="C308" s="230" t="s">
        <v>638</v>
      </c>
      <c r="D308" s="230" t="s">
        <v>276</v>
      </c>
      <c r="E308" s="231" t="s">
        <v>1382</v>
      </c>
      <c r="F308" s="232" t="s">
        <v>1383</v>
      </c>
      <c r="G308" s="233" t="s">
        <v>341</v>
      </c>
      <c r="H308" s="234">
        <v>0.025999999999999999</v>
      </c>
      <c r="I308" s="235"/>
      <c r="J308" s="236">
        <f>ROUND(I308*H308,2)</f>
        <v>0</v>
      </c>
      <c r="K308" s="232" t="s">
        <v>280</v>
      </c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1.06277</v>
      </c>
      <c r="R308" s="239">
        <f>Q308*H308</f>
        <v>0.02763202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281</v>
      </c>
      <c r="AT308" s="241" t="s">
        <v>276</v>
      </c>
      <c r="AU308" s="241" t="s">
        <v>85</v>
      </c>
      <c r="AY308" s="18" t="s">
        <v>274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281</v>
      </c>
      <c r="BM308" s="241" t="s">
        <v>5127</v>
      </c>
    </row>
    <row r="309" s="13" customFormat="1">
      <c r="A309" s="13"/>
      <c r="B309" s="243"/>
      <c r="C309" s="244"/>
      <c r="D309" s="245" t="s">
        <v>283</v>
      </c>
      <c r="E309" s="246" t="s">
        <v>1</v>
      </c>
      <c r="F309" s="247" t="s">
        <v>5128</v>
      </c>
      <c r="G309" s="244"/>
      <c r="H309" s="248">
        <v>0.025999999999999999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283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274</v>
      </c>
    </row>
    <row r="310" s="14" customFormat="1">
      <c r="A310" s="14"/>
      <c r="B310" s="255"/>
      <c r="C310" s="256"/>
      <c r="D310" s="245" t="s">
        <v>283</v>
      </c>
      <c r="E310" s="257" t="s">
        <v>1</v>
      </c>
      <c r="F310" s="258" t="s">
        <v>285</v>
      </c>
      <c r="G310" s="256"/>
      <c r="H310" s="259">
        <v>0.025999999999999999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283</v>
      </c>
      <c r="AU310" s="265" t="s">
        <v>85</v>
      </c>
      <c r="AV310" s="14" t="s">
        <v>106</v>
      </c>
      <c r="AW310" s="14" t="s">
        <v>32</v>
      </c>
      <c r="AX310" s="14" t="s">
        <v>76</v>
      </c>
      <c r="AY310" s="265" t="s">
        <v>274</v>
      </c>
    </row>
    <row r="311" s="15" customFormat="1">
      <c r="A311" s="15"/>
      <c r="B311" s="266"/>
      <c r="C311" s="267"/>
      <c r="D311" s="245" t="s">
        <v>283</v>
      </c>
      <c r="E311" s="268" t="s">
        <v>1</v>
      </c>
      <c r="F311" s="269" t="s">
        <v>286</v>
      </c>
      <c r="G311" s="267"/>
      <c r="H311" s="270">
        <v>0.025999999999999999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283</v>
      </c>
      <c r="AU311" s="276" t="s">
        <v>85</v>
      </c>
      <c r="AV311" s="15" t="s">
        <v>281</v>
      </c>
      <c r="AW311" s="15" t="s">
        <v>32</v>
      </c>
      <c r="AX311" s="15" t="s">
        <v>83</v>
      </c>
      <c r="AY311" s="276" t="s">
        <v>274</v>
      </c>
    </row>
    <row r="312" s="2" customFormat="1" ht="24.15" customHeight="1">
      <c r="A312" s="39"/>
      <c r="B312" s="40"/>
      <c r="C312" s="230" t="s">
        <v>643</v>
      </c>
      <c r="D312" s="230" t="s">
        <v>276</v>
      </c>
      <c r="E312" s="231" t="s">
        <v>1410</v>
      </c>
      <c r="F312" s="232" t="s">
        <v>1411</v>
      </c>
      <c r="G312" s="233" t="s">
        <v>279</v>
      </c>
      <c r="H312" s="234">
        <v>15.25</v>
      </c>
      <c r="I312" s="235"/>
      <c r="J312" s="236">
        <f>ROUND(I312*H312,2)</f>
        <v>0</v>
      </c>
      <c r="K312" s="232" t="s">
        <v>280</v>
      </c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281</v>
      </c>
      <c r="AT312" s="241" t="s">
        <v>276</v>
      </c>
      <c r="AU312" s="241" t="s">
        <v>85</v>
      </c>
      <c r="AY312" s="18" t="s">
        <v>274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281</v>
      </c>
      <c r="BM312" s="241" t="s">
        <v>5129</v>
      </c>
    </row>
    <row r="313" s="13" customFormat="1">
      <c r="A313" s="13"/>
      <c r="B313" s="243"/>
      <c r="C313" s="244"/>
      <c r="D313" s="245" t="s">
        <v>283</v>
      </c>
      <c r="E313" s="246" t="s">
        <v>1</v>
      </c>
      <c r="F313" s="247" t="s">
        <v>5130</v>
      </c>
      <c r="G313" s="244"/>
      <c r="H313" s="248">
        <v>15.25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283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274</v>
      </c>
    </row>
    <row r="314" s="14" customFormat="1">
      <c r="A314" s="14"/>
      <c r="B314" s="255"/>
      <c r="C314" s="256"/>
      <c r="D314" s="245" t="s">
        <v>283</v>
      </c>
      <c r="E314" s="257" t="s">
        <v>1</v>
      </c>
      <c r="F314" s="258" t="s">
        <v>285</v>
      </c>
      <c r="G314" s="256"/>
      <c r="H314" s="259">
        <v>15.25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283</v>
      </c>
      <c r="AU314" s="265" t="s">
        <v>85</v>
      </c>
      <c r="AV314" s="14" t="s">
        <v>106</v>
      </c>
      <c r="AW314" s="14" t="s">
        <v>32</v>
      </c>
      <c r="AX314" s="14" t="s">
        <v>76</v>
      </c>
      <c r="AY314" s="265" t="s">
        <v>274</v>
      </c>
    </row>
    <row r="315" s="15" customFormat="1">
      <c r="A315" s="15"/>
      <c r="B315" s="266"/>
      <c r="C315" s="267"/>
      <c r="D315" s="245" t="s">
        <v>283</v>
      </c>
      <c r="E315" s="268" t="s">
        <v>1</v>
      </c>
      <c r="F315" s="269" t="s">
        <v>286</v>
      </c>
      <c r="G315" s="267"/>
      <c r="H315" s="270">
        <v>15.25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6" t="s">
        <v>283</v>
      </c>
      <c r="AU315" s="276" t="s">
        <v>85</v>
      </c>
      <c r="AV315" s="15" t="s">
        <v>281</v>
      </c>
      <c r="AW315" s="15" t="s">
        <v>32</v>
      </c>
      <c r="AX315" s="15" t="s">
        <v>83</v>
      </c>
      <c r="AY315" s="276" t="s">
        <v>274</v>
      </c>
    </row>
    <row r="316" s="2" customFormat="1" ht="16.5" customHeight="1">
      <c r="A316" s="39"/>
      <c r="B316" s="40"/>
      <c r="C316" s="230" t="s">
        <v>648</v>
      </c>
      <c r="D316" s="230" t="s">
        <v>276</v>
      </c>
      <c r="E316" s="231" t="s">
        <v>1414</v>
      </c>
      <c r="F316" s="232" t="s">
        <v>1415</v>
      </c>
      <c r="G316" s="233" t="s">
        <v>279</v>
      </c>
      <c r="H316" s="234">
        <v>15.25</v>
      </c>
      <c r="I316" s="235"/>
      <c r="J316" s="236">
        <f>ROUND(I316*H316,2)</f>
        <v>0</v>
      </c>
      <c r="K316" s="232" t="s">
        <v>280</v>
      </c>
      <c r="L316" s="45"/>
      <c r="M316" s="237" t="s">
        <v>1</v>
      </c>
      <c r="N316" s="238" t="s">
        <v>41</v>
      </c>
      <c r="O316" s="92"/>
      <c r="P316" s="239">
        <f>O316*H316</f>
        <v>0</v>
      </c>
      <c r="Q316" s="239">
        <v>0.00022000000000000001</v>
      </c>
      <c r="R316" s="239">
        <f>Q316*H316</f>
        <v>0.0033549999999999999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281</v>
      </c>
      <c r="AT316" s="241" t="s">
        <v>276</v>
      </c>
      <c r="AU316" s="241" t="s">
        <v>85</v>
      </c>
      <c r="AY316" s="18" t="s">
        <v>274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83</v>
      </c>
      <c r="BK316" s="242">
        <f>ROUND(I316*H316,2)</f>
        <v>0</v>
      </c>
      <c r="BL316" s="18" t="s">
        <v>281</v>
      </c>
      <c r="BM316" s="241" t="s">
        <v>5131</v>
      </c>
    </row>
    <row r="317" s="13" customFormat="1">
      <c r="A317" s="13"/>
      <c r="B317" s="243"/>
      <c r="C317" s="244"/>
      <c r="D317" s="245" t="s">
        <v>283</v>
      </c>
      <c r="E317" s="246" t="s">
        <v>1</v>
      </c>
      <c r="F317" s="247" t="s">
        <v>5130</v>
      </c>
      <c r="G317" s="244"/>
      <c r="H317" s="248">
        <v>15.25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283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274</v>
      </c>
    </row>
    <row r="318" s="14" customFormat="1">
      <c r="A318" s="14"/>
      <c r="B318" s="255"/>
      <c r="C318" s="256"/>
      <c r="D318" s="245" t="s">
        <v>283</v>
      </c>
      <c r="E318" s="257" t="s">
        <v>1</v>
      </c>
      <c r="F318" s="258" t="s">
        <v>285</v>
      </c>
      <c r="G318" s="256"/>
      <c r="H318" s="259">
        <v>15.25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283</v>
      </c>
      <c r="AU318" s="265" t="s">
        <v>85</v>
      </c>
      <c r="AV318" s="14" t="s">
        <v>106</v>
      </c>
      <c r="AW318" s="14" t="s">
        <v>32</v>
      </c>
      <c r="AX318" s="14" t="s">
        <v>76</v>
      </c>
      <c r="AY318" s="265" t="s">
        <v>274</v>
      </c>
    </row>
    <row r="319" s="15" customFormat="1">
      <c r="A319" s="15"/>
      <c r="B319" s="266"/>
      <c r="C319" s="267"/>
      <c r="D319" s="245" t="s">
        <v>283</v>
      </c>
      <c r="E319" s="268" t="s">
        <v>1</v>
      </c>
      <c r="F319" s="269" t="s">
        <v>286</v>
      </c>
      <c r="G319" s="267"/>
      <c r="H319" s="270">
        <v>15.25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283</v>
      </c>
      <c r="AU319" s="276" t="s">
        <v>85</v>
      </c>
      <c r="AV319" s="15" t="s">
        <v>281</v>
      </c>
      <c r="AW319" s="15" t="s">
        <v>32</v>
      </c>
      <c r="AX319" s="15" t="s">
        <v>83</v>
      </c>
      <c r="AY319" s="276" t="s">
        <v>274</v>
      </c>
    </row>
    <row r="320" s="12" customFormat="1" ht="22.8" customHeight="1">
      <c r="A320" s="12"/>
      <c r="B320" s="214"/>
      <c r="C320" s="215"/>
      <c r="D320" s="216" t="s">
        <v>75</v>
      </c>
      <c r="E320" s="228" t="s">
        <v>338</v>
      </c>
      <c r="F320" s="228" t="s">
        <v>1533</v>
      </c>
      <c r="G320" s="215"/>
      <c r="H320" s="215"/>
      <c r="I320" s="218"/>
      <c r="J320" s="229">
        <f>BK320</f>
        <v>0</v>
      </c>
      <c r="K320" s="215"/>
      <c r="L320" s="220"/>
      <c r="M320" s="221"/>
      <c r="N320" s="222"/>
      <c r="O320" s="222"/>
      <c r="P320" s="223">
        <f>SUM(P321:P326)</f>
        <v>0</v>
      </c>
      <c r="Q320" s="222"/>
      <c r="R320" s="223">
        <f>SUM(R321:R326)</f>
        <v>0.0041599999999999996</v>
      </c>
      <c r="S320" s="222"/>
      <c r="T320" s="224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83</v>
      </c>
      <c r="AT320" s="226" t="s">
        <v>75</v>
      </c>
      <c r="AU320" s="226" t="s">
        <v>83</v>
      </c>
      <c r="AY320" s="225" t="s">
        <v>274</v>
      </c>
      <c r="BK320" s="227">
        <f>SUM(BK321:BK326)</f>
        <v>0</v>
      </c>
    </row>
    <row r="321" s="2" customFormat="1" ht="16.5" customHeight="1">
      <c r="A321" s="39"/>
      <c r="B321" s="40"/>
      <c r="C321" s="230" t="s">
        <v>654</v>
      </c>
      <c r="D321" s="230" t="s">
        <v>276</v>
      </c>
      <c r="E321" s="231" t="s">
        <v>1535</v>
      </c>
      <c r="F321" s="232" t="s">
        <v>1540</v>
      </c>
      <c r="G321" s="233" t="s">
        <v>1541</v>
      </c>
      <c r="H321" s="234">
        <v>25</v>
      </c>
      <c r="I321" s="235"/>
      <c r="J321" s="236">
        <f>ROUND(I321*H321,2)</f>
        <v>0</v>
      </c>
      <c r="K321" s="232" t="s">
        <v>1</v>
      </c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281</v>
      </c>
      <c r="AT321" s="241" t="s">
        <v>276</v>
      </c>
      <c r="AU321" s="241" t="s">
        <v>85</v>
      </c>
      <c r="AY321" s="18" t="s">
        <v>274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281</v>
      </c>
      <c r="BM321" s="241" t="s">
        <v>5132</v>
      </c>
    </row>
    <row r="322" s="2" customFormat="1" ht="33" customHeight="1">
      <c r="A322" s="39"/>
      <c r="B322" s="40"/>
      <c r="C322" s="230" t="s">
        <v>659</v>
      </c>
      <c r="D322" s="230" t="s">
        <v>276</v>
      </c>
      <c r="E322" s="231" t="s">
        <v>5133</v>
      </c>
      <c r="F322" s="232" t="s">
        <v>5134</v>
      </c>
      <c r="G322" s="233" t="s">
        <v>279</v>
      </c>
      <c r="H322" s="234">
        <v>32</v>
      </c>
      <c r="I322" s="235"/>
      <c r="J322" s="236">
        <f>ROUND(I322*H322,2)</f>
        <v>0</v>
      </c>
      <c r="K322" s="232" t="s">
        <v>280</v>
      </c>
      <c r="L322" s="45"/>
      <c r="M322" s="237" t="s">
        <v>1</v>
      </c>
      <c r="N322" s="238" t="s">
        <v>41</v>
      </c>
      <c r="O322" s="92"/>
      <c r="P322" s="239">
        <f>O322*H322</f>
        <v>0</v>
      </c>
      <c r="Q322" s="239">
        <v>0.00012999999999999999</v>
      </c>
      <c r="R322" s="239">
        <f>Q322*H322</f>
        <v>0.0041599999999999996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281</v>
      </c>
      <c r="AT322" s="241" t="s">
        <v>276</v>
      </c>
      <c r="AU322" s="241" t="s">
        <v>85</v>
      </c>
      <c r="AY322" s="18" t="s">
        <v>274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83</v>
      </c>
      <c r="BK322" s="242">
        <f>ROUND(I322*H322,2)</f>
        <v>0</v>
      </c>
      <c r="BL322" s="18" t="s">
        <v>281</v>
      </c>
      <c r="BM322" s="241" t="s">
        <v>5135</v>
      </c>
    </row>
    <row r="323" s="13" customFormat="1">
      <c r="A323" s="13"/>
      <c r="B323" s="243"/>
      <c r="C323" s="244"/>
      <c r="D323" s="245" t="s">
        <v>283</v>
      </c>
      <c r="E323" s="246" t="s">
        <v>1</v>
      </c>
      <c r="F323" s="247" t="s">
        <v>5136</v>
      </c>
      <c r="G323" s="244"/>
      <c r="H323" s="248">
        <v>16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283</v>
      </c>
      <c r="AU323" s="254" t="s">
        <v>85</v>
      </c>
      <c r="AV323" s="13" t="s">
        <v>85</v>
      </c>
      <c r="AW323" s="13" t="s">
        <v>32</v>
      </c>
      <c r="AX323" s="13" t="s">
        <v>76</v>
      </c>
      <c r="AY323" s="254" t="s">
        <v>274</v>
      </c>
    </row>
    <row r="324" s="13" customFormat="1">
      <c r="A324" s="13"/>
      <c r="B324" s="243"/>
      <c r="C324" s="244"/>
      <c r="D324" s="245" t="s">
        <v>283</v>
      </c>
      <c r="E324" s="246" t="s">
        <v>1</v>
      </c>
      <c r="F324" s="247" t="s">
        <v>5137</v>
      </c>
      <c r="G324" s="244"/>
      <c r="H324" s="248">
        <v>16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283</v>
      </c>
      <c r="AU324" s="254" t="s">
        <v>85</v>
      </c>
      <c r="AV324" s="13" t="s">
        <v>85</v>
      </c>
      <c r="AW324" s="13" t="s">
        <v>32</v>
      </c>
      <c r="AX324" s="13" t="s">
        <v>76</v>
      </c>
      <c r="AY324" s="254" t="s">
        <v>274</v>
      </c>
    </row>
    <row r="325" s="14" customFormat="1">
      <c r="A325" s="14"/>
      <c r="B325" s="255"/>
      <c r="C325" s="256"/>
      <c r="D325" s="245" t="s">
        <v>283</v>
      </c>
      <c r="E325" s="257" t="s">
        <v>1</v>
      </c>
      <c r="F325" s="258" t="s">
        <v>285</v>
      </c>
      <c r="G325" s="256"/>
      <c r="H325" s="259">
        <v>32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283</v>
      </c>
      <c r="AU325" s="265" t="s">
        <v>85</v>
      </c>
      <c r="AV325" s="14" t="s">
        <v>106</v>
      </c>
      <c r="AW325" s="14" t="s">
        <v>32</v>
      </c>
      <c r="AX325" s="14" t="s">
        <v>76</v>
      </c>
      <c r="AY325" s="265" t="s">
        <v>274</v>
      </c>
    </row>
    <row r="326" s="15" customFormat="1">
      <c r="A326" s="15"/>
      <c r="B326" s="266"/>
      <c r="C326" s="267"/>
      <c r="D326" s="245" t="s">
        <v>283</v>
      </c>
      <c r="E326" s="268" t="s">
        <v>1</v>
      </c>
      <c r="F326" s="269" t="s">
        <v>286</v>
      </c>
      <c r="G326" s="267"/>
      <c r="H326" s="270">
        <v>32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6" t="s">
        <v>283</v>
      </c>
      <c r="AU326" s="276" t="s">
        <v>85</v>
      </c>
      <c r="AV326" s="15" t="s">
        <v>281</v>
      </c>
      <c r="AW326" s="15" t="s">
        <v>32</v>
      </c>
      <c r="AX326" s="15" t="s">
        <v>83</v>
      </c>
      <c r="AY326" s="276" t="s">
        <v>274</v>
      </c>
    </row>
    <row r="327" s="12" customFormat="1" ht="22.8" customHeight="1">
      <c r="A327" s="12"/>
      <c r="B327" s="214"/>
      <c r="C327" s="215"/>
      <c r="D327" s="216" t="s">
        <v>75</v>
      </c>
      <c r="E327" s="228" t="s">
        <v>1579</v>
      </c>
      <c r="F327" s="228" t="s">
        <v>1580</v>
      </c>
      <c r="G327" s="215"/>
      <c r="H327" s="215"/>
      <c r="I327" s="218"/>
      <c r="J327" s="229">
        <f>BK327</f>
        <v>0</v>
      </c>
      <c r="K327" s="215"/>
      <c r="L327" s="220"/>
      <c r="M327" s="221"/>
      <c r="N327" s="222"/>
      <c r="O327" s="222"/>
      <c r="P327" s="223">
        <f>P328</f>
        <v>0</v>
      </c>
      <c r="Q327" s="222"/>
      <c r="R327" s="223">
        <f>R328</f>
        <v>0</v>
      </c>
      <c r="S327" s="222"/>
      <c r="T327" s="224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5" t="s">
        <v>83</v>
      </c>
      <c r="AT327" s="226" t="s">
        <v>75</v>
      </c>
      <c r="AU327" s="226" t="s">
        <v>83</v>
      </c>
      <c r="AY327" s="225" t="s">
        <v>274</v>
      </c>
      <c r="BK327" s="227">
        <f>BK328</f>
        <v>0</v>
      </c>
    </row>
    <row r="328" s="2" customFormat="1" ht="16.5" customHeight="1">
      <c r="A328" s="39"/>
      <c r="B328" s="40"/>
      <c r="C328" s="230" t="s">
        <v>664</v>
      </c>
      <c r="D328" s="230" t="s">
        <v>276</v>
      </c>
      <c r="E328" s="231" t="s">
        <v>5138</v>
      </c>
      <c r="F328" s="232" t="s">
        <v>5139</v>
      </c>
      <c r="G328" s="233" t="s">
        <v>341</v>
      </c>
      <c r="H328" s="234">
        <v>35.680999999999997</v>
      </c>
      <c r="I328" s="235"/>
      <c r="J328" s="236">
        <f>ROUND(I328*H328,2)</f>
        <v>0</v>
      </c>
      <c r="K328" s="232" t="s">
        <v>280</v>
      </c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281</v>
      </c>
      <c r="AT328" s="241" t="s">
        <v>276</v>
      </c>
      <c r="AU328" s="241" t="s">
        <v>85</v>
      </c>
      <c r="AY328" s="18" t="s">
        <v>274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281</v>
      </c>
      <c r="BM328" s="241" t="s">
        <v>5140</v>
      </c>
    </row>
    <row r="329" s="12" customFormat="1" ht="25.92" customHeight="1">
      <c r="A329" s="12"/>
      <c r="B329" s="214"/>
      <c r="C329" s="215"/>
      <c r="D329" s="216" t="s">
        <v>75</v>
      </c>
      <c r="E329" s="217" t="s">
        <v>1585</v>
      </c>
      <c r="F329" s="217" t="s">
        <v>1586</v>
      </c>
      <c r="G329" s="215"/>
      <c r="H329" s="215"/>
      <c r="I329" s="218"/>
      <c r="J329" s="219">
        <f>BK329</f>
        <v>0</v>
      </c>
      <c r="K329" s="215"/>
      <c r="L329" s="220"/>
      <c r="M329" s="221"/>
      <c r="N329" s="222"/>
      <c r="O329" s="222"/>
      <c r="P329" s="223">
        <f>P330+P372+P448+P458+P462+P485+P492</f>
        <v>0</v>
      </c>
      <c r="Q329" s="222"/>
      <c r="R329" s="223">
        <f>R330+R372+R448+R458+R462+R485+R492</f>
        <v>2.5725916600000005</v>
      </c>
      <c r="S329" s="222"/>
      <c r="T329" s="224">
        <f>T330+T372+T448+T458+T462+T485+T492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5" t="s">
        <v>85</v>
      </c>
      <c r="AT329" s="226" t="s">
        <v>75</v>
      </c>
      <c r="AU329" s="226" t="s">
        <v>76</v>
      </c>
      <c r="AY329" s="225" t="s">
        <v>274</v>
      </c>
      <c r="BK329" s="227">
        <f>BK330+BK372+BK448+BK458+BK462+BK485+BK492</f>
        <v>0</v>
      </c>
    </row>
    <row r="330" s="12" customFormat="1" ht="22.8" customHeight="1">
      <c r="A330" s="12"/>
      <c r="B330" s="214"/>
      <c r="C330" s="215"/>
      <c r="D330" s="216" t="s">
        <v>75</v>
      </c>
      <c r="E330" s="228" t="s">
        <v>1587</v>
      </c>
      <c r="F330" s="228" t="s">
        <v>1588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SUM(P331:P371)</f>
        <v>0</v>
      </c>
      <c r="Q330" s="222"/>
      <c r="R330" s="223">
        <f>SUM(R331:R371)</f>
        <v>0.10592441</v>
      </c>
      <c r="S330" s="222"/>
      <c r="T330" s="224">
        <f>SUM(T331:T371)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85</v>
      </c>
      <c r="AT330" s="226" t="s">
        <v>75</v>
      </c>
      <c r="AU330" s="226" t="s">
        <v>83</v>
      </c>
      <c r="AY330" s="225" t="s">
        <v>274</v>
      </c>
      <c r="BK330" s="227">
        <f>SUM(BK331:BK371)</f>
        <v>0</v>
      </c>
    </row>
    <row r="331" s="2" customFormat="1" ht="24.15" customHeight="1">
      <c r="A331" s="39"/>
      <c r="B331" s="40"/>
      <c r="C331" s="230" t="s">
        <v>669</v>
      </c>
      <c r="D331" s="230" t="s">
        <v>276</v>
      </c>
      <c r="E331" s="231" t="s">
        <v>1590</v>
      </c>
      <c r="F331" s="232" t="s">
        <v>1591</v>
      </c>
      <c r="G331" s="233" t="s">
        <v>279</v>
      </c>
      <c r="H331" s="234">
        <v>3.4500000000000002</v>
      </c>
      <c r="I331" s="235"/>
      <c r="J331" s="236">
        <f>ROUND(I331*H331,2)</f>
        <v>0</v>
      </c>
      <c r="K331" s="232" t="s">
        <v>280</v>
      </c>
      <c r="L331" s="45"/>
      <c r="M331" s="237" t="s">
        <v>1</v>
      </c>
      <c r="N331" s="238" t="s">
        <v>41</v>
      </c>
      <c r="O331" s="92"/>
      <c r="P331" s="239">
        <f>O331*H331</f>
        <v>0</v>
      </c>
      <c r="Q331" s="239">
        <v>4.0000000000000003E-05</v>
      </c>
      <c r="R331" s="239">
        <f>Q331*H331</f>
        <v>0.00013800000000000002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379</v>
      </c>
      <c r="AT331" s="241" t="s">
        <v>276</v>
      </c>
      <c r="AU331" s="241" t="s">
        <v>85</v>
      </c>
      <c r="AY331" s="18" t="s">
        <v>274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83</v>
      </c>
      <c r="BK331" s="242">
        <f>ROUND(I331*H331,2)</f>
        <v>0</v>
      </c>
      <c r="BL331" s="18" t="s">
        <v>379</v>
      </c>
      <c r="BM331" s="241" t="s">
        <v>5141</v>
      </c>
    </row>
    <row r="332" s="13" customFormat="1">
      <c r="A332" s="13"/>
      <c r="B332" s="243"/>
      <c r="C332" s="244"/>
      <c r="D332" s="245" t="s">
        <v>283</v>
      </c>
      <c r="E332" s="246" t="s">
        <v>1</v>
      </c>
      <c r="F332" s="247" t="s">
        <v>5142</v>
      </c>
      <c r="G332" s="244"/>
      <c r="H332" s="248">
        <v>3.4500000000000002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283</v>
      </c>
      <c r="AU332" s="254" t="s">
        <v>85</v>
      </c>
      <c r="AV332" s="13" t="s">
        <v>85</v>
      </c>
      <c r="AW332" s="13" t="s">
        <v>32</v>
      </c>
      <c r="AX332" s="13" t="s">
        <v>76</v>
      </c>
      <c r="AY332" s="254" t="s">
        <v>274</v>
      </c>
    </row>
    <row r="333" s="14" customFormat="1">
      <c r="A333" s="14"/>
      <c r="B333" s="255"/>
      <c r="C333" s="256"/>
      <c r="D333" s="245" t="s">
        <v>283</v>
      </c>
      <c r="E333" s="257" t="s">
        <v>1</v>
      </c>
      <c r="F333" s="258" t="s">
        <v>285</v>
      </c>
      <c r="G333" s="256"/>
      <c r="H333" s="259">
        <v>3.4500000000000002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283</v>
      </c>
      <c r="AU333" s="265" t="s">
        <v>85</v>
      </c>
      <c r="AV333" s="14" t="s">
        <v>106</v>
      </c>
      <c r="AW333" s="14" t="s">
        <v>32</v>
      </c>
      <c r="AX333" s="14" t="s">
        <v>76</v>
      </c>
      <c r="AY333" s="265" t="s">
        <v>274</v>
      </c>
    </row>
    <row r="334" s="15" customFormat="1">
      <c r="A334" s="15"/>
      <c r="B334" s="266"/>
      <c r="C334" s="267"/>
      <c r="D334" s="245" t="s">
        <v>283</v>
      </c>
      <c r="E334" s="268" t="s">
        <v>1</v>
      </c>
      <c r="F334" s="269" t="s">
        <v>286</v>
      </c>
      <c r="G334" s="267"/>
      <c r="H334" s="270">
        <v>3.4500000000000002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6" t="s">
        <v>283</v>
      </c>
      <c r="AU334" s="276" t="s">
        <v>85</v>
      </c>
      <c r="AV334" s="15" t="s">
        <v>281</v>
      </c>
      <c r="AW334" s="15" t="s">
        <v>32</v>
      </c>
      <c r="AX334" s="15" t="s">
        <v>83</v>
      </c>
      <c r="AY334" s="276" t="s">
        <v>274</v>
      </c>
    </row>
    <row r="335" s="2" customFormat="1" ht="24.15" customHeight="1">
      <c r="A335" s="39"/>
      <c r="B335" s="40"/>
      <c r="C335" s="287" t="s">
        <v>674</v>
      </c>
      <c r="D335" s="287" t="s">
        <v>385</v>
      </c>
      <c r="E335" s="288" t="s">
        <v>1599</v>
      </c>
      <c r="F335" s="289" t="s">
        <v>1600</v>
      </c>
      <c r="G335" s="290" t="s">
        <v>279</v>
      </c>
      <c r="H335" s="291">
        <v>4.2119999999999997</v>
      </c>
      <c r="I335" s="292"/>
      <c r="J335" s="293">
        <f>ROUND(I335*H335,2)</f>
        <v>0</v>
      </c>
      <c r="K335" s="289" t="s">
        <v>280</v>
      </c>
      <c r="L335" s="294"/>
      <c r="M335" s="295" t="s">
        <v>1</v>
      </c>
      <c r="N335" s="296" t="s">
        <v>41</v>
      </c>
      <c r="O335" s="92"/>
      <c r="P335" s="239">
        <f>O335*H335</f>
        <v>0</v>
      </c>
      <c r="Q335" s="239">
        <v>0.00029999999999999997</v>
      </c>
      <c r="R335" s="239">
        <f>Q335*H335</f>
        <v>0.0012635999999999997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510</v>
      </c>
      <c r="AT335" s="241" t="s">
        <v>385</v>
      </c>
      <c r="AU335" s="241" t="s">
        <v>85</v>
      </c>
      <c r="AY335" s="18" t="s">
        <v>274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379</v>
      </c>
      <c r="BM335" s="241" t="s">
        <v>5143</v>
      </c>
    </row>
    <row r="336" s="13" customFormat="1">
      <c r="A336" s="13"/>
      <c r="B336" s="243"/>
      <c r="C336" s="244"/>
      <c r="D336" s="245" t="s">
        <v>283</v>
      </c>
      <c r="E336" s="244"/>
      <c r="F336" s="247" t="s">
        <v>5144</v>
      </c>
      <c r="G336" s="244"/>
      <c r="H336" s="248">
        <v>4.2119999999999997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283</v>
      </c>
      <c r="AU336" s="254" t="s">
        <v>85</v>
      </c>
      <c r="AV336" s="13" t="s">
        <v>85</v>
      </c>
      <c r="AW336" s="13" t="s">
        <v>4</v>
      </c>
      <c r="AX336" s="13" t="s">
        <v>83</v>
      </c>
      <c r="AY336" s="254" t="s">
        <v>274</v>
      </c>
    </row>
    <row r="337" s="2" customFormat="1" ht="24.15" customHeight="1">
      <c r="A337" s="39"/>
      <c r="B337" s="40"/>
      <c r="C337" s="230" t="s">
        <v>680</v>
      </c>
      <c r="D337" s="230" t="s">
        <v>276</v>
      </c>
      <c r="E337" s="231" t="s">
        <v>1640</v>
      </c>
      <c r="F337" s="232" t="s">
        <v>1641</v>
      </c>
      <c r="G337" s="233" t="s">
        <v>279</v>
      </c>
      <c r="H337" s="234">
        <v>17.699999999999999</v>
      </c>
      <c r="I337" s="235"/>
      <c r="J337" s="236">
        <f>ROUND(I337*H337,2)</f>
        <v>0</v>
      </c>
      <c r="K337" s="232" t="s">
        <v>280</v>
      </c>
      <c r="L337" s="45"/>
      <c r="M337" s="237" t="s">
        <v>1</v>
      </c>
      <c r="N337" s="238" t="s">
        <v>41</v>
      </c>
      <c r="O337" s="92"/>
      <c r="P337" s="239">
        <f>O337*H337</f>
        <v>0</v>
      </c>
      <c r="Q337" s="239">
        <v>0.00018000000000000001</v>
      </c>
      <c r="R337" s="239">
        <f>Q337*H337</f>
        <v>0.003186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379</v>
      </c>
      <c r="AT337" s="241" t="s">
        <v>276</v>
      </c>
      <c r="AU337" s="241" t="s">
        <v>85</v>
      </c>
      <c r="AY337" s="18" t="s">
        <v>274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379</v>
      </c>
      <c r="BM337" s="241" t="s">
        <v>5145</v>
      </c>
    </row>
    <row r="338" s="13" customFormat="1">
      <c r="A338" s="13"/>
      <c r="B338" s="243"/>
      <c r="C338" s="244"/>
      <c r="D338" s="245" t="s">
        <v>283</v>
      </c>
      <c r="E338" s="246" t="s">
        <v>1</v>
      </c>
      <c r="F338" s="247" t="s">
        <v>5004</v>
      </c>
      <c r="G338" s="244"/>
      <c r="H338" s="248">
        <v>17.699999999999999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283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274</v>
      </c>
    </row>
    <row r="339" s="15" customFormat="1">
      <c r="A339" s="15"/>
      <c r="B339" s="266"/>
      <c r="C339" s="267"/>
      <c r="D339" s="245" t="s">
        <v>283</v>
      </c>
      <c r="E339" s="268" t="s">
        <v>178</v>
      </c>
      <c r="F339" s="269" t="s">
        <v>286</v>
      </c>
      <c r="G339" s="267"/>
      <c r="H339" s="270">
        <v>17.699999999999999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283</v>
      </c>
      <c r="AU339" s="276" t="s">
        <v>85</v>
      </c>
      <c r="AV339" s="15" t="s">
        <v>281</v>
      </c>
      <c r="AW339" s="15" t="s">
        <v>32</v>
      </c>
      <c r="AX339" s="15" t="s">
        <v>83</v>
      </c>
      <c r="AY339" s="276" t="s">
        <v>274</v>
      </c>
    </row>
    <row r="340" s="2" customFormat="1" ht="21.75" customHeight="1">
      <c r="A340" s="39"/>
      <c r="B340" s="40"/>
      <c r="C340" s="287" t="s">
        <v>685</v>
      </c>
      <c r="D340" s="287" t="s">
        <v>385</v>
      </c>
      <c r="E340" s="288" t="s">
        <v>1648</v>
      </c>
      <c r="F340" s="289" t="s">
        <v>1649</v>
      </c>
      <c r="G340" s="290" t="s">
        <v>279</v>
      </c>
      <c r="H340" s="291">
        <v>20.629000000000001</v>
      </c>
      <c r="I340" s="292"/>
      <c r="J340" s="293">
        <f>ROUND(I340*H340,2)</f>
        <v>0</v>
      </c>
      <c r="K340" s="289" t="s">
        <v>280</v>
      </c>
      <c r="L340" s="294"/>
      <c r="M340" s="295" t="s">
        <v>1</v>
      </c>
      <c r="N340" s="296" t="s">
        <v>41</v>
      </c>
      <c r="O340" s="92"/>
      <c r="P340" s="239">
        <f>O340*H340</f>
        <v>0</v>
      </c>
      <c r="Q340" s="239">
        <v>0.0025400000000000002</v>
      </c>
      <c r="R340" s="239">
        <f>Q340*H340</f>
        <v>0.052397660000000006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510</v>
      </c>
      <c r="AT340" s="241" t="s">
        <v>385</v>
      </c>
      <c r="AU340" s="241" t="s">
        <v>85</v>
      </c>
      <c r="AY340" s="18" t="s">
        <v>274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379</v>
      </c>
      <c r="BM340" s="241" t="s">
        <v>5146</v>
      </c>
    </row>
    <row r="341" s="13" customFormat="1">
      <c r="A341" s="13"/>
      <c r="B341" s="243"/>
      <c r="C341" s="244"/>
      <c r="D341" s="245" t="s">
        <v>283</v>
      </c>
      <c r="E341" s="244"/>
      <c r="F341" s="247" t="s">
        <v>5147</v>
      </c>
      <c r="G341" s="244"/>
      <c r="H341" s="248">
        <v>20.629000000000001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283</v>
      </c>
      <c r="AU341" s="254" t="s">
        <v>85</v>
      </c>
      <c r="AV341" s="13" t="s">
        <v>85</v>
      </c>
      <c r="AW341" s="13" t="s">
        <v>4</v>
      </c>
      <c r="AX341" s="13" t="s">
        <v>83</v>
      </c>
      <c r="AY341" s="254" t="s">
        <v>274</v>
      </c>
    </row>
    <row r="342" s="2" customFormat="1" ht="24.15" customHeight="1">
      <c r="A342" s="39"/>
      <c r="B342" s="40"/>
      <c r="C342" s="230" t="s">
        <v>692</v>
      </c>
      <c r="D342" s="230" t="s">
        <v>276</v>
      </c>
      <c r="E342" s="231" t="s">
        <v>1653</v>
      </c>
      <c r="F342" s="232" t="s">
        <v>1654</v>
      </c>
      <c r="G342" s="233" t="s">
        <v>279</v>
      </c>
      <c r="H342" s="234">
        <v>8.3949999999999996</v>
      </c>
      <c r="I342" s="235"/>
      <c r="J342" s="236">
        <f>ROUND(I342*H342,2)</f>
        <v>0</v>
      </c>
      <c r="K342" s="232" t="s">
        <v>280</v>
      </c>
      <c r="L342" s="45"/>
      <c r="M342" s="237" t="s">
        <v>1</v>
      </c>
      <c r="N342" s="238" t="s">
        <v>41</v>
      </c>
      <c r="O342" s="92"/>
      <c r="P342" s="239">
        <f>O342*H342</f>
        <v>0</v>
      </c>
      <c r="Q342" s="239">
        <v>0.00076999999999999996</v>
      </c>
      <c r="R342" s="239">
        <f>Q342*H342</f>
        <v>0.0064641499999999992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379</v>
      </c>
      <c r="AT342" s="241" t="s">
        <v>276</v>
      </c>
      <c r="AU342" s="241" t="s">
        <v>85</v>
      </c>
      <c r="AY342" s="18" t="s">
        <v>274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83</v>
      </c>
      <c r="BK342" s="242">
        <f>ROUND(I342*H342,2)</f>
        <v>0</v>
      </c>
      <c r="BL342" s="18" t="s">
        <v>379</v>
      </c>
      <c r="BM342" s="241" t="s">
        <v>5148</v>
      </c>
    </row>
    <row r="343" s="13" customFormat="1">
      <c r="A343" s="13"/>
      <c r="B343" s="243"/>
      <c r="C343" s="244"/>
      <c r="D343" s="245" t="s">
        <v>283</v>
      </c>
      <c r="E343" s="246" t="s">
        <v>1</v>
      </c>
      <c r="F343" s="247" t="s">
        <v>5149</v>
      </c>
      <c r="G343" s="244"/>
      <c r="H343" s="248">
        <v>8.3949999999999996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283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274</v>
      </c>
    </row>
    <row r="344" s="15" customFormat="1">
      <c r="A344" s="15"/>
      <c r="B344" s="266"/>
      <c r="C344" s="267"/>
      <c r="D344" s="245" t="s">
        <v>283</v>
      </c>
      <c r="E344" s="268" t="s">
        <v>175</v>
      </c>
      <c r="F344" s="269" t="s">
        <v>286</v>
      </c>
      <c r="G344" s="267"/>
      <c r="H344" s="270">
        <v>8.3949999999999996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6" t="s">
        <v>283</v>
      </c>
      <c r="AU344" s="276" t="s">
        <v>85</v>
      </c>
      <c r="AV344" s="15" t="s">
        <v>281</v>
      </c>
      <c r="AW344" s="15" t="s">
        <v>32</v>
      </c>
      <c r="AX344" s="15" t="s">
        <v>83</v>
      </c>
      <c r="AY344" s="276" t="s">
        <v>274</v>
      </c>
    </row>
    <row r="345" s="2" customFormat="1" ht="21.75" customHeight="1">
      <c r="A345" s="39"/>
      <c r="B345" s="40"/>
      <c r="C345" s="287" t="s">
        <v>698</v>
      </c>
      <c r="D345" s="287" t="s">
        <v>385</v>
      </c>
      <c r="E345" s="288" t="s">
        <v>1648</v>
      </c>
      <c r="F345" s="289" t="s">
        <v>1649</v>
      </c>
      <c r="G345" s="290" t="s">
        <v>279</v>
      </c>
      <c r="H345" s="291">
        <v>10.25</v>
      </c>
      <c r="I345" s="292"/>
      <c r="J345" s="293">
        <f>ROUND(I345*H345,2)</f>
        <v>0</v>
      </c>
      <c r="K345" s="289" t="s">
        <v>280</v>
      </c>
      <c r="L345" s="294"/>
      <c r="M345" s="295" t="s">
        <v>1</v>
      </c>
      <c r="N345" s="296" t="s">
        <v>41</v>
      </c>
      <c r="O345" s="92"/>
      <c r="P345" s="239">
        <f>O345*H345</f>
        <v>0</v>
      </c>
      <c r="Q345" s="239">
        <v>0.0025400000000000002</v>
      </c>
      <c r="R345" s="239">
        <f>Q345*H345</f>
        <v>0.026035000000000003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510</v>
      </c>
      <c r="AT345" s="241" t="s">
        <v>385</v>
      </c>
      <c r="AU345" s="241" t="s">
        <v>85</v>
      </c>
      <c r="AY345" s="18" t="s">
        <v>274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379</v>
      </c>
      <c r="BM345" s="241" t="s">
        <v>5150</v>
      </c>
    </row>
    <row r="346" s="13" customFormat="1">
      <c r="A346" s="13"/>
      <c r="B346" s="243"/>
      <c r="C346" s="244"/>
      <c r="D346" s="245" t="s">
        <v>283</v>
      </c>
      <c r="E346" s="244"/>
      <c r="F346" s="247" t="s">
        <v>5151</v>
      </c>
      <c r="G346" s="244"/>
      <c r="H346" s="248">
        <v>10.25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283</v>
      </c>
      <c r="AU346" s="254" t="s">
        <v>85</v>
      </c>
      <c r="AV346" s="13" t="s">
        <v>85</v>
      </c>
      <c r="AW346" s="13" t="s">
        <v>4</v>
      </c>
      <c r="AX346" s="13" t="s">
        <v>83</v>
      </c>
      <c r="AY346" s="254" t="s">
        <v>274</v>
      </c>
    </row>
    <row r="347" s="2" customFormat="1" ht="24.15" customHeight="1">
      <c r="A347" s="39"/>
      <c r="B347" s="40"/>
      <c r="C347" s="230" t="s">
        <v>705</v>
      </c>
      <c r="D347" s="230" t="s">
        <v>276</v>
      </c>
      <c r="E347" s="231" t="s">
        <v>1664</v>
      </c>
      <c r="F347" s="232" t="s">
        <v>1665</v>
      </c>
      <c r="G347" s="233" t="s">
        <v>279</v>
      </c>
      <c r="H347" s="234">
        <v>17.699999999999999</v>
      </c>
      <c r="I347" s="235"/>
      <c r="J347" s="236">
        <f>ROUND(I347*H347,2)</f>
        <v>0</v>
      </c>
      <c r="K347" s="232" t="s">
        <v>280</v>
      </c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379</v>
      </c>
      <c r="AT347" s="241" t="s">
        <v>276</v>
      </c>
      <c r="AU347" s="241" t="s">
        <v>85</v>
      </c>
      <c r="AY347" s="18" t="s">
        <v>274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379</v>
      </c>
      <c r="BM347" s="241" t="s">
        <v>5152</v>
      </c>
    </row>
    <row r="348" s="13" customFormat="1">
      <c r="A348" s="13"/>
      <c r="B348" s="243"/>
      <c r="C348" s="244"/>
      <c r="D348" s="245" t="s">
        <v>283</v>
      </c>
      <c r="E348" s="246" t="s">
        <v>1</v>
      </c>
      <c r="F348" s="247" t="s">
        <v>178</v>
      </c>
      <c r="G348" s="244"/>
      <c r="H348" s="248">
        <v>17.699999999999999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283</v>
      </c>
      <c r="AU348" s="254" t="s">
        <v>85</v>
      </c>
      <c r="AV348" s="13" t="s">
        <v>85</v>
      </c>
      <c r="AW348" s="13" t="s">
        <v>32</v>
      </c>
      <c r="AX348" s="13" t="s">
        <v>76</v>
      </c>
      <c r="AY348" s="254" t="s">
        <v>274</v>
      </c>
    </row>
    <row r="349" s="14" customFormat="1">
      <c r="A349" s="14"/>
      <c r="B349" s="255"/>
      <c r="C349" s="256"/>
      <c r="D349" s="245" t="s">
        <v>283</v>
      </c>
      <c r="E349" s="257" t="s">
        <v>1</v>
      </c>
      <c r="F349" s="258" t="s">
        <v>285</v>
      </c>
      <c r="G349" s="256"/>
      <c r="H349" s="259">
        <v>17.699999999999999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5" t="s">
        <v>283</v>
      </c>
      <c r="AU349" s="265" t="s">
        <v>85</v>
      </c>
      <c r="AV349" s="14" t="s">
        <v>106</v>
      </c>
      <c r="AW349" s="14" t="s">
        <v>32</v>
      </c>
      <c r="AX349" s="14" t="s">
        <v>76</v>
      </c>
      <c r="AY349" s="265" t="s">
        <v>274</v>
      </c>
    </row>
    <row r="350" s="15" customFormat="1">
      <c r="A350" s="15"/>
      <c r="B350" s="266"/>
      <c r="C350" s="267"/>
      <c r="D350" s="245" t="s">
        <v>283</v>
      </c>
      <c r="E350" s="268" t="s">
        <v>1</v>
      </c>
      <c r="F350" s="269" t="s">
        <v>286</v>
      </c>
      <c r="G350" s="267"/>
      <c r="H350" s="270">
        <v>17.699999999999999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6" t="s">
        <v>283</v>
      </c>
      <c r="AU350" s="276" t="s">
        <v>85</v>
      </c>
      <c r="AV350" s="15" t="s">
        <v>281</v>
      </c>
      <c r="AW350" s="15" t="s">
        <v>32</v>
      </c>
      <c r="AX350" s="15" t="s">
        <v>83</v>
      </c>
      <c r="AY350" s="276" t="s">
        <v>274</v>
      </c>
    </row>
    <row r="351" s="2" customFormat="1" ht="24.15" customHeight="1">
      <c r="A351" s="39"/>
      <c r="B351" s="40"/>
      <c r="C351" s="287" t="s">
        <v>400</v>
      </c>
      <c r="D351" s="287" t="s">
        <v>385</v>
      </c>
      <c r="E351" s="288" t="s">
        <v>386</v>
      </c>
      <c r="F351" s="289" t="s">
        <v>387</v>
      </c>
      <c r="G351" s="290" t="s">
        <v>279</v>
      </c>
      <c r="H351" s="291">
        <v>18.585000000000001</v>
      </c>
      <c r="I351" s="292"/>
      <c r="J351" s="293">
        <f>ROUND(I351*H351,2)</f>
        <v>0</v>
      </c>
      <c r="K351" s="289" t="s">
        <v>280</v>
      </c>
      <c r="L351" s="294"/>
      <c r="M351" s="295" t="s">
        <v>1</v>
      </c>
      <c r="N351" s="296" t="s">
        <v>41</v>
      </c>
      <c r="O351" s="92"/>
      <c r="P351" s="239">
        <f>O351*H351</f>
        <v>0</v>
      </c>
      <c r="Q351" s="239">
        <v>0.00029999999999999997</v>
      </c>
      <c r="R351" s="239">
        <f>Q351*H351</f>
        <v>0.0055754999999999997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510</v>
      </c>
      <c r="AT351" s="241" t="s">
        <v>385</v>
      </c>
      <c r="AU351" s="241" t="s">
        <v>85</v>
      </c>
      <c r="AY351" s="18" t="s">
        <v>274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379</v>
      </c>
      <c r="BM351" s="241" t="s">
        <v>5153</v>
      </c>
    </row>
    <row r="352" s="13" customFormat="1">
      <c r="A352" s="13"/>
      <c r="B352" s="243"/>
      <c r="C352" s="244"/>
      <c r="D352" s="245" t="s">
        <v>283</v>
      </c>
      <c r="E352" s="244"/>
      <c r="F352" s="247" t="s">
        <v>5154</v>
      </c>
      <c r="G352" s="244"/>
      <c r="H352" s="248">
        <v>18.585000000000001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283</v>
      </c>
      <c r="AU352" s="254" t="s">
        <v>85</v>
      </c>
      <c r="AV352" s="13" t="s">
        <v>85</v>
      </c>
      <c r="AW352" s="13" t="s">
        <v>4</v>
      </c>
      <c r="AX352" s="13" t="s">
        <v>83</v>
      </c>
      <c r="AY352" s="254" t="s">
        <v>274</v>
      </c>
    </row>
    <row r="353" s="2" customFormat="1" ht="24.15" customHeight="1">
      <c r="A353" s="39"/>
      <c r="B353" s="40"/>
      <c r="C353" s="230" t="s">
        <v>749</v>
      </c>
      <c r="D353" s="230" t="s">
        <v>276</v>
      </c>
      <c r="E353" s="231" t="s">
        <v>1671</v>
      </c>
      <c r="F353" s="232" t="s">
        <v>1672</v>
      </c>
      <c r="G353" s="233" t="s">
        <v>279</v>
      </c>
      <c r="H353" s="234">
        <v>17.699999999999999</v>
      </c>
      <c r="I353" s="235"/>
      <c r="J353" s="236">
        <f>ROUND(I353*H353,2)</f>
        <v>0</v>
      </c>
      <c r="K353" s="232" t="s">
        <v>280</v>
      </c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379</v>
      </c>
      <c r="AT353" s="241" t="s">
        <v>276</v>
      </c>
      <c r="AU353" s="241" t="s">
        <v>85</v>
      </c>
      <c r="AY353" s="18" t="s">
        <v>274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379</v>
      </c>
      <c r="BM353" s="241" t="s">
        <v>5155</v>
      </c>
    </row>
    <row r="354" s="13" customFormat="1">
      <c r="A354" s="13"/>
      <c r="B354" s="243"/>
      <c r="C354" s="244"/>
      <c r="D354" s="245" t="s">
        <v>283</v>
      </c>
      <c r="E354" s="246" t="s">
        <v>1</v>
      </c>
      <c r="F354" s="247" t="s">
        <v>178</v>
      </c>
      <c r="G354" s="244"/>
      <c r="H354" s="248">
        <v>17.699999999999999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283</v>
      </c>
      <c r="AU354" s="254" t="s">
        <v>85</v>
      </c>
      <c r="AV354" s="13" t="s">
        <v>85</v>
      </c>
      <c r="AW354" s="13" t="s">
        <v>32</v>
      </c>
      <c r="AX354" s="13" t="s">
        <v>76</v>
      </c>
      <c r="AY354" s="254" t="s">
        <v>274</v>
      </c>
    </row>
    <row r="355" s="14" customFormat="1">
      <c r="A355" s="14"/>
      <c r="B355" s="255"/>
      <c r="C355" s="256"/>
      <c r="D355" s="245" t="s">
        <v>283</v>
      </c>
      <c r="E355" s="257" t="s">
        <v>1</v>
      </c>
      <c r="F355" s="258" t="s">
        <v>285</v>
      </c>
      <c r="G355" s="256"/>
      <c r="H355" s="259">
        <v>17.699999999999999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283</v>
      </c>
      <c r="AU355" s="265" t="s">
        <v>85</v>
      </c>
      <c r="AV355" s="14" t="s">
        <v>106</v>
      </c>
      <c r="AW355" s="14" t="s">
        <v>32</v>
      </c>
      <c r="AX355" s="14" t="s">
        <v>76</v>
      </c>
      <c r="AY355" s="265" t="s">
        <v>274</v>
      </c>
    </row>
    <row r="356" s="15" customFormat="1">
      <c r="A356" s="15"/>
      <c r="B356" s="266"/>
      <c r="C356" s="267"/>
      <c r="D356" s="245" t="s">
        <v>283</v>
      </c>
      <c r="E356" s="268" t="s">
        <v>1</v>
      </c>
      <c r="F356" s="269" t="s">
        <v>286</v>
      </c>
      <c r="G356" s="267"/>
      <c r="H356" s="270">
        <v>17.699999999999999</v>
      </c>
      <c r="I356" s="271"/>
      <c r="J356" s="267"/>
      <c r="K356" s="267"/>
      <c r="L356" s="272"/>
      <c r="M356" s="273"/>
      <c r="N356" s="274"/>
      <c r="O356" s="274"/>
      <c r="P356" s="274"/>
      <c r="Q356" s="274"/>
      <c r="R356" s="274"/>
      <c r="S356" s="274"/>
      <c r="T356" s="27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6" t="s">
        <v>283</v>
      </c>
      <c r="AU356" s="276" t="s">
        <v>85</v>
      </c>
      <c r="AV356" s="15" t="s">
        <v>281</v>
      </c>
      <c r="AW356" s="15" t="s">
        <v>32</v>
      </c>
      <c r="AX356" s="15" t="s">
        <v>83</v>
      </c>
      <c r="AY356" s="276" t="s">
        <v>274</v>
      </c>
    </row>
    <row r="357" s="2" customFormat="1" ht="24.15" customHeight="1">
      <c r="A357" s="39"/>
      <c r="B357" s="40"/>
      <c r="C357" s="287" t="s">
        <v>753</v>
      </c>
      <c r="D357" s="287" t="s">
        <v>385</v>
      </c>
      <c r="E357" s="288" t="s">
        <v>386</v>
      </c>
      <c r="F357" s="289" t="s">
        <v>387</v>
      </c>
      <c r="G357" s="290" t="s">
        <v>279</v>
      </c>
      <c r="H357" s="291">
        <v>18.585000000000001</v>
      </c>
      <c r="I357" s="292"/>
      <c r="J357" s="293">
        <f>ROUND(I357*H357,2)</f>
        <v>0</v>
      </c>
      <c r="K357" s="289" t="s">
        <v>280</v>
      </c>
      <c r="L357" s="294"/>
      <c r="M357" s="295" t="s">
        <v>1</v>
      </c>
      <c r="N357" s="296" t="s">
        <v>41</v>
      </c>
      <c r="O357" s="92"/>
      <c r="P357" s="239">
        <f>O357*H357</f>
        <v>0</v>
      </c>
      <c r="Q357" s="239">
        <v>0.00029999999999999997</v>
      </c>
      <c r="R357" s="239">
        <f>Q357*H357</f>
        <v>0.0055754999999999997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510</v>
      </c>
      <c r="AT357" s="241" t="s">
        <v>385</v>
      </c>
      <c r="AU357" s="241" t="s">
        <v>85</v>
      </c>
      <c r="AY357" s="18" t="s">
        <v>274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83</v>
      </c>
      <c r="BK357" s="242">
        <f>ROUND(I357*H357,2)</f>
        <v>0</v>
      </c>
      <c r="BL357" s="18" t="s">
        <v>379</v>
      </c>
      <c r="BM357" s="241" t="s">
        <v>5156</v>
      </c>
    </row>
    <row r="358" s="13" customFormat="1">
      <c r="A358" s="13"/>
      <c r="B358" s="243"/>
      <c r="C358" s="244"/>
      <c r="D358" s="245" t="s">
        <v>283</v>
      </c>
      <c r="E358" s="244"/>
      <c r="F358" s="247" t="s">
        <v>5154</v>
      </c>
      <c r="G358" s="244"/>
      <c r="H358" s="248">
        <v>18.585000000000001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283</v>
      </c>
      <c r="AU358" s="254" t="s">
        <v>85</v>
      </c>
      <c r="AV358" s="13" t="s">
        <v>85</v>
      </c>
      <c r="AW358" s="13" t="s">
        <v>4</v>
      </c>
      <c r="AX358" s="13" t="s">
        <v>83</v>
      </c>
      <c r="AY358" s="254" t="s">
        <v>274</v>
      </c>
    </row>
    <row r="359" s="2" customFormat="1" ht="24.15" customHeight="1">
      <c r="A359" s="39"/>
      <c r="B359" s="40"/>
      <c r="C359" s="230" t="s">
        <v>763</v>
      </c>
      <c r="D359" s="230" t="s">
        <v>276</v>
      </c>
      <c r="E359" s="231" t="s">
        <v>1677</v>
      </c>
      <c r="F359" s="232" t="s">
        <v>1678</v>
      </c>
      <c r="G359" s="233" t="s">
        <v>279</v>
      </c>
      <c r="H359" s="234">
        <v>8.3949999999999996</v>
      </c>
      <c r="I359" s="235"/>
      <c r="J359" s="236">
        <f>ROUND(I359*H359,2)</f>
        <v>0</v>
      </c>
      <c r="K359" s="232" t="s">
        <v>280</v>
      </c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379</v>
      </c>
      <c r="AT359" s="241" t="s">
        <v>276</v>
      </c>
      <c r="AU359" s="241" t="s">
        <v>85</v>
      </c>
      <c r="AY359" s="18" t="s">
        <v>274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379</v>
      </c>
      <c r="BM359" s="241" t="s">
        <v>5157</v>
      </c>
    </row>
    <row r="360" s="13" customFormat="1">
      <c r="A360" s="13"/>
      <c r="B360" s="243"/>
      <c r="C360" s="244"/>
      <c r="D360" s="245" t="s">
        <v>283</v>
      </c>
      <c r="E360" s="246" t="s">
        <v>1</v>
      </c>
      <c r="F360" s="247" t="s">
        <v>175</v>
      </c>
      <c r="G360" s="244"/>
      <c r="H360" s="248">
        <v>8.3949999999999996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283</v>
      </c>
      <c r="AU360" s="254" t="s">
        <v>85</v>
      </c>
      <c r="AV360" s="13" t="s">
        <v>85</v>
      </c>
      <c r="AW360" s="13" t="s">
        <v>32</v>
      </c>
      <c r="AX360" s="13" t="s">
        <v>76</v>
      </c>
      <c r="AY360" s="254" t="s">
        <v>274</v>
      </c>
    </row>
    <row r="361" s="14" customFormat="1">
      <c r="A361" s="14"/>
      <c r="B361" s="255"/>
      <c r="C361" s="256"/>
      <c r="D361" s="245" t="s">
        <v>283</v>
      </c>
      <c r="E361" s="257" t="s">
        <v>1</v>
      </c>
      <c r="F361" s="258" t="s">
        <v>285</v>
      </c>
      <c r="G361" s="256"/>
      <c r="H361" s="259">
        <v>8.3949999999999996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283</v>
      </c>
      <c r="AU361" s="265" t="s">
        <v>85</v>
      </c>
      <c r="AV361" s="14" t="s">
        <v>106</v>
      </c>
      <c r="AW361" s="14" t="s">
        <v>32</v>
      </c>
      <c r="AX361" s="14" t="s">
        <v>76</v>
      </c>
      <c r="AY361" s="265" t="s">
        <v>274</v>
      </c>
    </row>
    <row r="362" s="15" customFormat="1">
      <c r="A362" s="15"/>
      <c r="B362" s="266"/>
      <c r="C362" s="267"/>
      <c r="D362" s="245" t="s">
        <v>283</v>
      </c>
      <c r="E362" s="268" t="s">
        <v>1</v>
      </c>
      <c r="F362" s="269" t="s">
        <v>286</v>
      </c>
      <c r="G362" s="267"/>
      <c r="H362" s="270">
        <v>8.3949999999999996</v>
      </c>
      <c r="I362" s="271"/>
      <c r="J362" s="267"/>
      <c r="K362" s="267"/>
      <c r="L362" s="272"/>
      <c r="M362" s="273"/>
      <c r="N362" s="274"/>
      <c r="O362" s="274"/>
      <c r="P362" s="274"/>
      <c r="Q362" s="274"/>
      <c r="R362" s="274"/>
      <c r="S362" s="274"/>
      <c r="T362" s="27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6" t="s">
        <v>283</v>
      </c>
      <c r="AU362" s="276" t="s">
        <v>85</v>
      </c>
      <c r="AV362" s="15" t="s">
        <v>281</v>
      </c>
      <c r="AW362" s="15" t="s">
        <v>32</v>
      </c>
      <c r="AX362" s="15" t="s">
        <v>83</v>
      </c>
      <c r="AY362" s="276" t="s">
        <v>274</v>
      </c>
    </row>
    <row r="363" s="2" customFormat="1" ht="24.15" customHeight="1">
      <c r="A363" s="39"/>
      <c r="B363" s="40"/>
      <c r="C363" s="287" t="s">
        <v>777</v>
      </c>
      <c r="D363" s="287" t="s">
        <v>385</v>
      </c>
      <c r="E363" s="288" t="s">
        <v>386</v>
      </c>
      <c r="F363" s="289" t="s">
        <v>387</v>
      </c>
      <c r="G363" s="290" t="s">
        <v>279</v>
      </c>
      <c r="H363" s="291">
        <v>8.8149999999999995</v>
      </c>
      <c r="I363" s="292"/>
      <c r="J363" s="293">
        <f>ROUND(I363*H363,2)</f>
        <v>0</v>
      </c>
      <c r="K363" s="289" t="s">
        <v>280</v>
      </c>
      <c r="L363" s="294"/>
      <c r="M363" s="295" t="s">
        <v>1</v>
      </c>
      <c r="N363" s="296" t="s">
        <v>41</v>
      </c>
      <c r="O363" s="92"/>
      <c r="P363" s="239">
        <f>O363*H363</f>
        <v>0</v>
      </c>
      <c r="Q363" s="239">
        <v>0.00029999999999999997</v>
      </c>
      <c r="R363" s="239">
        <f>Q363*H363</f>
        <v>0.0026444999999999997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510</v>
      </c>
      <c r="AT363" s="241" t="s">
        <v>385</v>
      </c>
      <c r="AU363" s="241" t="s">
        <v>85</v>
      </c>
      <c r="AY363" s="18" t="s">
        <v>274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379</v>
      </c>
      <c r="BM363" s="241" t="s">
        <v>5158</v>
      </c>
    </row>
    <row r="364" s="13" customFormat="1">
      <c r="A364" s="13"/>
      <c r="B364" s="243"/>
      <c r="C364" s="244"/>
      <c r="D364" s="245" t="s">
        <v>283</v>
      </c>
      <c r="E364" s="244"/>
      <c r="F364" s="247" t="s">
        <v>5159</v>
      </c>
      <c r="G364" s="244"/>
      <c r="H364" s="248">
        <v>8.8149999999999995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283</v>
      </c>
      <c r="AU364" s="254" t="s">
        <v>85</v>
      </c>
      <c r="AV364" s="13" t="s">
        <v>85</v>
      </c>
      <c r="AW364" s="13" t="s">
        <v>4</v>
      </c>
      <c r="AX364" s="13" t="s">
        <v>83</v>
      </c>
      <c r="AY364" s="254" t="s">
        <v>274</v>
      </c>
    </row>
    <row r="365" s="2" customFormat="1" ht="24.15" customHeight="1">
      <c r="A365" s="39"/>
      <c r="B365" s="40"/>
      <c r="C365" s="230" t="s">
        <v>785</v>
      </c>
      <c r="D365" s="230" t="s">
        <v>276</v>
      </c>
      <c r="E365" s="231" t="s">
        <v>1684</v>
      </c>
      <c r="F365" s="232" t="s">
        <v>1685</v>
      </c>
      <c r="G365" s="233" t="s">
        <v>279</v>
      </c>
      <c r="H365" s="234">
        <v>8.3949999999999996</v>
      </c>
      <c r="I365" s="235"/>
      <c r="J365" s="236">
        <f>ROUND(I365*H365,2)</f>
        <v>0</v>
      </c>
      <c r="K365" s="232" t="s">
        <v>280</v>
      </c>
      <c r="L365" s="45"/>
      <c r="M365" s="237" t="s">
        <v>1</v>
      </c>
      <c r="N365" s="238" t="s">
        <v>41</v>
      </c>
      <c r="O365" s="92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379</v>
      </c>
      <c r="AT365" s="241" t="s">
        <v>276</v>
      </c>
      <c r="AU365" s="241" t="s">
        <v>85</v>
      </c>
      <c r="AY365" s="18" t="s">
        <v>274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83</v>
      </c>
      <c r="BK365" s="242">
        <f>ROUND(I365*H365,2)</f>
        <v>0</v>
      </c>
      <c r="BL365" s="18" t="s">
        <v>379</v>
      </c>
      <c r="BM365" s="241" t="s">
        <v>5160</v>
      </c>
    </row>
    <row r="366" s="13" customFormat="1">
      <c r="A366" s="13"/>
      <c r="B366" s="243"/>
      <c r="C366" s="244"/>
      <c r="D366" s="245" t="s">
        <v>283</v>
      </c>
      <c r="E366" s="246" t="s">
        <v>1</v>
      </c>
      <c r="F366" s="247" t="s">
        <v>175</v>
      </c>
      <c r="G366" s="244"/>
      <c r="H366" s="248">
        <v>8.3949999999999996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283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274</v>
      </c>
    </row>
    <row r="367" s="14" customFormat="1">
      <c r="A367" s="14"/>
      <c r="B367" s="255"/>
      <c r="C367" s="256"/>
      <c r="D367" s="245" t="s">
        <v>283</v>
      </c>
      <c r="E367" s="257" t="s">
        <v>1</v>
      </c>
      <c r="F367" s="258" t="s">
        <v>285</v>
      </c>
      <c r="G367" s="256"/>
      <c r="H367" s="259">
        <v>8.3949999999999996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283</v>
      </c>
      <c r="AU367" s="265" t="s">
        <v>85</v>
      </c>
      <c r="AV367" s="14" t="s">
        <v>106</v>
      </c>
      <c r="AW367" s="14" t="s">
        <v>32</v>
      </c>
      <c r="AX367" s="14" t="s">
        <v>76</v>
      </c>
      <c r="AY367" s="265" t="s">
        <v>274</v>
      </c>
    </row>
    <row r="368" s="15" customFormat="1">
      <c r="A368" s="15"/>
      <c r="B368" s="266"/>
      <c r="C368" s="267"/>
      <c r="D368" s="245" t="s">
        <v>283</v>
      </c>
      <c r="E368" s="268" t="s">
        <v>1</v>
      </c>
      <c r="F368" s="269" t="s">
        <v>286</v>
      </c>
      <c r="G368" s="267"/>
      <c r="H368" s="270">
        <v>8.3949999999999996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283</v>
      </c>
      <c r="AU368" s="276" t="s">
        <v>85</v>
      </c>
      <c r="AV368" s="15" t="s">
        <v>281</v>
      </c>
      <c r="AW368" s="15" t="s">
        <v>32</v>
      </c>
      <c r="AX368" s="15" t="s">
        <v>83</v>
      </c>
      <c r="AY368" s="276" t="s">
        <v>274</v>
      </c>
    </row>
    <row r="369" s="2" customFormat="1" ht="24.15" customHeight="1">
      <c r="A369" s="39"/>
      <c r="B369" s="40"/>
      <c r="C369" s="287" t="s">
        <v>806</v>
      </c>
      <c r="D369" s="287" t="s">
        <v>385</v>
      </c>
      <c r="E369" s="288" t="s">
        <v>386</v>
      </c>
      <c r="F369" s="289" t="s">
        <v>387</v>
      </c>
      <c r="G369" s="290" t="s">
        <v>279</v>
      </c>
      <c r="H369" s="291">
        <v>8.8149999999999995</v>
      </c>
      <c r="I369" s="292"/>
      <c r="J369" s="293">
        <f>ROUND(I369*H369,2)</f>
        <v>0</v>
      </c>
      <c r="K369" s="289" t="s">
        <v>280</v>
      </c>
      <c r="L369" s="294"/>
      <c r="M369" s="295" t="s">
        <v>1</v>
      </c>
      <c r="N369" s="296" t="s">
        <v>41</v>
      </c>
      <c r="O369" s="92"/>
      <c r="P369" s="239">
        <f>O369*H369</f>
        <v>0</v>
      </c>
      <c r="Q369" s="239">
        <v>0.00029999999999999997</v>
      </c>
      <c r="R369" s="239">
        <f>Q369*H369</f>
        <v>0.0026444999999999997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510</v>
      </c>
      <c r="AT369" s="241" t="s">
        <v>385</v>
      </c>
      <c r="AU369" s="241" t="s">
        <v>85</v>
      </c>
      <c r="AY369" s="18" t="s">
        <v>274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83</v>
      </c>
      <c r="BK369" s="242">
        <f>ROUND(I369*H369,2)</f>
        <v>0</v>
      </c>
      <c r="BL369" s="18" t="s">
        <v>379</v>
      </c>
      <c r="BM369" s="241" t="s">
        <v>5161</v>
      </c>
    </row>
    <row r="370" s="13" customFormat="1">
      <c r="A370" s="13"/>
      <c r="B370" s="243"/>
      <c r="C370" s="244"/>
      <c r="D370" s="245" t="s">
        <v>283</v>
      </c>
      <c r="E370" s="244"/>
      <c r="F370" s="247" t="s">
        <v>5159</v>
      </c>
      <c r="G370" s="244"/>
      <c r="H370" s="248">
        <v>8.8149999999999995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283</v>
      </c>
      <c r="AU370" s="254" t="s">
        <v>85</v>
      </c>
      <c r="AV370" s="13" t="s">
        <v>85</v>
      </c>
      <c r="AW370" s="13" t="s">
        <v>4</v>
      </c>
      <c r="AX370" s="13" t="s">
        <v>83</v>
      </c>
      <c r="AY370" s="254" t="s">
        <v>274</v>
      </c>
    </row>
    <row r="371" s="2" customFormat="1" ht="24.15" customHeight="1">
      <c r="A371" s="39"/>
      <c r="B371" s="40"/>
      <c r="C371" s="230" t="s">
        <v>815</v>
      </c>
      <c r="D371" s="230" t="s">
        <v>276</v>
      </c>
      <c r="E371" s="231" t="s">
        <v>5162</v>
      </c>
      <c r="F371" s="232" t="s">
        <v>5163</v>
      </c>
      <c r="G371" s="233" t="s">
        <v>1692</v>
      </c>
      <c r="H371" s="297"/>
      <c r="I371" s="235"/>
      <c r="J371" s="236">
        <f>ROUND(I371*H371,2)</f>
        <v>0</v>
      </c>
      <c r="K371" s="232" t="s">
        <v>280</v>
      </c>
      <c r="L371" s="45"/>
      <c r="M371" s="237" t="s">
        <v>1</v>
      </c>
      <c r="N371" s="238" t="s">
        <v>41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379</v>
      </c>
      <c r="AT371" s="241" t="s">
        <v>276</v>
      </c>
      <c r="AU371" s="241" t="s">
        <v>85</v>
      </c>
      <c r="AY371" s="18" t="s">
        <v>274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83</v>
      </c>
      <c r="BK371" s="242">
        <f>ROUND(I371*H371,2)</f>
        <v>0</v>
      </c>
      <c r="BL371" s="18" t="s">
        <v>379</v>
      </c>
      <c r="BM371" s="241" t="s">
        <v>5164</v>
      </c>
    </row>
    <row r="372" s="12" customFormat="1" ht="22.8" customHeight="1">
      <c r="A372" s="12"/>
      <c r="B372" s="214"/>
      <c r="C372" s="215"/>
      <c r="D372" s="216" t="s">
        <v>75</v>
      </c>
      <c r="E372" s="228" t="s">
        <v>1694</v>
      </c>
      <c r="F372" s="228" t="s">
        <v>1695</v>
      </c>
      <c r="G372" s="215"/>
      <c r="H372" s="215"/>
      <c r="I372" s="218"/>
      <c r="J372" s="229">
        <f>BK372</f>
        <v>0</v>
      </c>
      <c r="K372" s="215"/>
      <c r="L372" s="220"/>
      <c r="M372" s="221"/>
      <c r="N372" s="222"/>
      <c r="O372" s="222"/>
      <c r="P372" s="223">
        <f>SUM(P373:P447)</f>
        <v>0</v>
      </c>
      <c r="Q372" s="222"/>
      <c r="R372" s="223">
        <f>SUM(R373:R447)</f>
        <v>2.3523893000000005</v>
      </c>
      <c r="S372" s="222"/>
      <c r="T372" s="224">
        <f>SUM(T373:T447)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5" t="s">
        <v>85</v>
      </c>
      <c r="AT372" s="226" t="s">
        <v>75</v>
      </c>
      <c r="AU372" s="226" t="s">
        <v>83</v>
      </c>
      <c r="AY372" s="225" t="s">
        <v>274</v>
      </c>
      <c r="BK372" s="227">
        <f>SUM(BK373:BK447)</f>
        <v>0</v>
      </c>
    </row>
    <row r="373" s="2" customFormat="1" ht="24.15" customHeight="1">
      <c r="A373" s="39"/>
      <c r="B373" s="40"/>
      <c r="C373" s="230" t="s">
        <v>819</v>
      </c>
      <c r="D373" s="230" t="s">
        <v>276</v>
      </c>
      <c r="E373" s="231" t="s">
        <v>1697</v>
      </c>
      <c r="F373" s="232" t="s">
        <v>1698</v>
      </c>
      <c r="G373" s="233" t="s">
        <v>279</v>
      </c>
      <c r="H373" s="234">
        <v>23.25</v>
      </c>
      <c r="I373" s="235"/>
      <c r="J373" s="236">
        <f>ROUND(I373*H373,2)</f>
        <v>0</v>
      </c>
      <c r="K373" s="232" t="s">
        <v>280</v>
      </c>
      <c r="L373" s="45"/>
      <c r="M373" s="237" t="s">
        <v>1</v>
      </c>
      <c r="N373" s="238" t="s">
        <v>41</v>
      </c>
      <c r="O373" s="92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379</v>
      </c>
      <c r="AT373" s="241" t="s">
        <v>276</v>
      </c>
      <c r="AU373" s="241" t="s">
        <v>85</v>
      </c>
      <c r="AY373" s="18" t="s">
        <v>274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83</v>
      </c>
      <c r="BK373" s="242">
        <f>ROUND(I373*H373,2)</f>
        <v>0</v>
      </c>
      <c r="BL373" s="18" t="s">
        <v>379</v>
      </c>
      <c r="BM373" s="241" t="s">
        <v>5165</v>
      </c>
    </row>
    <row r="374" s="13" customFormat="1">
      <c r="A374" s="13"/>
      <c r="B374" s="243"/>
      <c r="C374" s="244"/>
      <c r="D374" s="245" t="s">
        <v>283</v>
      </c>
      <c r="E374" s="246" t="s">
        <v>1</v>
      </c>
      <c r="F374" s="247" t="s">
        <v>5166</v>
      </c>
      <c r="G374" s="244"/>
      <c r="H374" s="248">
        <v>17.649999999999999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283</v>
      </c>
      <c r="AU374" s="254" t="s">
        <v>85</v>
      </c>
      <c r="AV374" s="13" t="s">
        <v>85</v>
      </c>
      <c r="AW374" s="13" t="s">
        <v>32</v>
      </c>
      <c r="AX374" s="13" t="s">
        <v>76</v>
      </c>
      <c r="AY374" s="254" t="s">
        <v>274</v>
      </c>
    </row>
    <row r="375" s="13" customFormat="1">
      <c r="A375" s="13"/>
      <c r="B375" s="243"/>
      <c r="C375" s="244"/>
      <c r="D375" s="245" t="s">
        <v>283</v>
      </c>
      <c r="E375" s="246" t="s">
        <v>1</v>
      </c>
      <c r="F375" s="247" t="s">
        <v>5167</v>
      </c>
      <c r="G375" s="244"/>
      <c r="H375" s="248">
        <v>4.2000000000000002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283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274</v>
      </c>
    </row>
    <row r="376" s="13" customFormat="1">
      <c r="A376" s="13"/>
      <c r="B376" s="243"/>
      <c r="C376" s="244"/>
      <c r="D376" s="245" t="s">
        <v>283</v>
      </c>
      <c r="E376" s="246" t="s">
        <v>1</v>
      </c>
      <c r="F376" s="247" t="s">
        <v>5168</v>
      </c>
      <c r="G376" s="244"/>
      <c r="H376" s="248">
        <v>1.3999999999999999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283</v>
      </c>
      <c r="AU376" s="254" t="s">
        <v>85</v>
      </c>
      <c r="AV376" s="13" t="s">
        <v>85</v>
      </c>
      <c r="AW376" s="13" t="s">
        <v>32</v>
      </c>
      <c r="AX376" s="13" t="s">
        <v>76</v>
      </c>
      <c r="AY376" s="254" t="s">
        <v>274</v>
      </c>
    </row>
    <row r="377" s="14" customFormat="1">
      <c r="A377" s="14"/>
      <c r="B377" s="255"/>
      <c r="C377" s="256"/>
      <c r="D377" s="245" t="s">
        <v>283</v>
      </c>
      <c r="E377" s="257" t="s">
        <v>1</v>
      </c>
      <c r="F377" s="258" t="s">
        <v>285</v>
      </c>
      <c r="G377" s="256"/>
      <c r="H377" s="259">
        <v>23.25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283</v>
      </c>
      <c r="AU377" s="265" t="s">
        <v>85</v>
      </c>
      <c r="AV377" s="14" t="s">
        <v>106</v>
      </c>
      <c r="AW377" s="14" t="s">
        <v>32</v>
      </c>
      <c r="AX377" s="14" t="s">
        <v>76</v>
      </c>
      <c r="AY377" s="265" t="s">
        <v>274</v>
      </c>
    </row>
    <row r="378" s="15" customFormat="1">
      <c r="A378" s="15"/>
      <c r="B378" s="266"/>
      <c r="C378" s="267"/>
      <c r="D378" s="245" t="s">
        <v>283</v>
      </c>
      <c r="E378" s="268" t="s">
        <v>1</v>
      </c>
      <c r="F378" s="269" t="s">
        <v>286</v>
      </c>
      <c r="G378" s="267"/>
      <c r="H378" s="270">
        <v>23.25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6" t="s">
        <v>283</v>
      </c>
      <c r="AU378" s="276" t="s">
        <v>85</v>
      </c>
      <c r="AV378" s="15" t="s">
        <v>281</v>
      </c>
      <c r="AW378" s="15" t="s">
        <v>32</v>
      </c>
      <c r="AX378" s="15" t="s">
        <v>83</v>
      </c>
      <c r="AY378" s="276" t="s">
        <v>274</v>
      </c>
    </row>
    <row r="379" s="2" customFormat="1" ht="16.5" customHeight="1">
      <c r="A379" s="39"/>
      <c r="B379" s="40"/>
      <c r="C379" s="287" t="s">
        <v>823</v>
      </c>
      <c r="D379" s="287" t="s">
        <v>385</v>
      </c>
      <c r="E379" s="288" t="s">
        <v>1703</v>
      </c>
      <c r="F379" s="289" t="s">
        <v>1704</v>
      </c>
      <c r="G379" s="290" t="s">
        <v>341</v>
      </c>
      <c r="H379" s="291">
        <v>0.0070000000000000001</v>
      </c>
      <c r="I379" s="292"/>
      <c r="J379" s="293">
        <f>ROUND(I379*H379,2)</f>
        <v>0</v>
      </c>
      <c r="K379" s="289" t="s">
        <v>280</v>
      </c>
      <c r="L379" s="294"/>
      <c r="M379" s="295" t="s">
        <v>1</v>
      </c>
      <c r="N379" s="296" t="s">
        <v>41</v>
      </c>
      <c r="O379" s="92"/>
      <c r="P379" s="239">
        <f>O379*H379</f>
        <v>0</v>
      </c>
      <c r="Q379" s="239">
        <v>1</v>
      </c>
      <c r="R379" s="239">
        <f>Q379*H379</f>
        <v>0.0070000000000000001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510</v>
      </c>
      <c r="AT379" s="241" t="s">
        <v>385</v>
      </c>
      <c r="AU379" s="241" t="s">
        <v>85</v>
      </c>
      <c r="AY379" s="18" t="s">
        <v>274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83</v>
      </c>
      <c r="BK379" s="242">
        <f>ROUND(I379*H379,2)</f>
        <v>0</v>
      </c>
      <c r="BL379" s="18" t="s">
        <v>379</v>
      </c>
      <c r="BM379" s="241" t="s">
        <v>5169</v>
      </c>
    </row>
    <row r="380" s="13" customFormat="1">
      <c r="A380" s="13"/>
      <c r="B380" s="243"/>
      <c r="C380" s="244"/>
      <c r="D380" s="245" t="s">
        <v>283</v>
      </c>
      <c r="E380" s="244"/>
      <c r="F380" s="247" t="s">
        <v>5170</v>
      </c>
      <c r="G380" s="244"/>
      <c r="H380" s="248">
        <v>0.0070000000000000001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283</v>
      </c>
      <c r="AU380" s="254" t="s">
        <v>85</v>
      </c>
      <c r="AV380" s="13" t="s">
        <v>85</v>
      </c>
      <c r="AW380" s="13" t="s">
        <v>4</v>
      </c>
      <c r="AX380" s="13" t="s">
        <v>83</v>
      </c>
      <c r="AY380" s="254" t="s">
        <v>274</v>
      </c>
    </row>
    <row r="381" s="2" customFormat="1" ht="24.15" customHeight="1">
      <c r="A381" s="39"/>
      <c r="B381" s="40"/>
      <c r="C381" s="230" t="s">
        <v>846</v>
      </c>
      <c r="D381" s="230" t="s">
        <v>276</v>
      </c>
      <c r="E381" s="231" t="s">
        <v>1708</v>
      </c>
      <c r="F381" s="232" t="s">
        <v>1709</v>
      </c>
      <c r="G381" s="233" t="s">
        <v>279</v>
      </c>
      <c r="H381" s="234">
        <v>23.25</v>
      </c>
      <c r="I381" s="235"/>
      <c r="J381" s="236">
        <f>ROUND(I381*H381,2)</f>
        <v>0</v>
      </c>
      <c r="K381" s="232" t="s">
        <v>280</v>
      </c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0.00088000000000000003</v>
      </c>
      <c r="R381" s="239">
        <f>Q381*H381</f>
        <v>0.020459999999999999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379</v>
      </c>
      <c r="AT381" s="241" t="s">
        <v>276</v>
      </c>
      <c r="AU381" s="241" t="s">
        <v>85</v>
      </c>
      <c r="AY381" s="18" t="s">
        <v>274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379</v>
      </c>
      <c r="BM381" s="241" t="s">
        <v>5171</v>
      </c>
    </row>
    <row r="382" s="13" customFormat="1">
      <c r="A382" s="13"/>
      <c r="B382" s="243"/>
      <c r="C382" s="244"/>
      <c r="D382" s="245" t="s">
        <v>283</v>
      </c>
      <c r="E382" s="246" t="s">
        <v>1</v>
      </c>
      <c r="F382" s="247" t="s">
        <v>5166</v>
      </c>
      <c r="G382" s="244"/>
      <c r="H382" s="248">
        <v>17.649999999999999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283</v>
      </c>
      <c r="AU382" s="254" t="s">
        <v>85</v>
      </c>
      <c r="AV382" s="13" t="s">
        <v>85</v>
      </c>
      <c r="AW382" s="13" t="s">
        <v>32</v>
      </c>
      <c r="AX382" s="13" t="s">
        <v>76</v>
      </c>
      <c r="AY382" s="254" t="s">
        <v>274</v>
      </c>
    </row>
    <row r="383" s="13" customFormat="1">
      <c r="A383" s="13"/>
      <c r="B383" s="243"/>
      <c r="C383" s="244"/>
      <c r="D383" s="245" t="s">
        <v>283</v>
      </c>
      <c r="E383" s="246" t="s">
        <v>1</v>
      </c>
      <c r="F383" s="247" t="s">
        <v>5167</v>
      </c>
      <c r="G383" s="244"/>
      <c r="H383" s="248">
        <v>4.2000000000000002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283</v>
      </c>
      <c r="AU383" s="254" t="s">
        <v>85</v>
      </c>
      <c r="AV383" s="13" t="s">
        <v>85</v>
      </c>
      <c r="AW383" s="13" t="s">
        <v>32</v>
      </c>
      <c r="AX383" s="13" t="s">
        <v>76</v>
      </c>
      <c r="AY383" s="254" t="s">
        <v>274</v>
      </c>
    </row>
    <row r="384" s="13" customFormat="1">
      <c r="A384" s="13"/>
      <c r="B384" s="243"/>
      <c r="C384" s="244"/>
      <c r="D384" s="245" t="s">
        <v>283</v>
      </c>
      <c r="E384" s="246" t="s">
        <v>1</v>
      </c>
      <c r="F384" s="247" t="s">
        <v>5168</v>
      </c>
      <c r="G384" s="244"/>
      <c r="H384" s="248">
        <v>1.3999999999999999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283</v>
      </c>
      <c r="AU384" s="254" t="s">
        <v>85</v>
      </c>
      <c r="AV384" s="13" t="s">
        <v>85</v>
      </c>
      <c r="AW384" s="13" t="s">
        <v>32</v>
      </c>
      <c r="AX384" s="13" t="s">
        <v>76</v>
      </c>
      <c r="AY384" s="254" t="s">
        <v>274</v>
      </c>
    </row>
    <row r="385" s="14" customFormat="1">
      <c r="A385" s="14"/>
      <c r="B385" s="255"/>
      <c r="C385" s="256"/>
      <c r="D385" s="245" t="s">
        <v>283</v>
      </c>
      <c r="E385" s="257" t="s">
        <v>1</v>
      </c>
      <c r="F385" s="258" t="s">
        <v>285</v>
      </c>
      <c r="G385" s="256"/>
      <c r="H385" s="259">
        <v>23.25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283</v>
      </c>
      <c r="AU385" s="265" t="s">
        <v>85</v>
      </c>
      <c r="AV385" s="14" t="s">
        <v>106</v>
      </c>
      <c r="AW385" s="14" t="s">
        <v>32</v>
      </c>
      <c r="AX385" s="14" t="s">
        <v>76</v>
      </c>
      <c r="AY385" s="265" t="s">
        <v>274</v>
      </c>
    </row>
    <row r="386" s="15" customFormat="1">
      <c r="A386" s="15"/>
      <c r="B386" s="266"/>
      <c r="C386" s="267"/>
      <c r="D386" s="245" t="s">
        <v>283</v>
      </c>
      <c r="E386" s="268" t="s">
        <v>1</v>
      </c>
      <c r="F386" s="269" t="s">
        <v>286</v>
      </c>
      <c r="G386" s="267"/>
      <c r="H386" s="270">
        <v>23.25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6" t="s">
        <v>283</v>
      </c>
      <c r="AU386" s="276" t="s">
        <v>85</v>
      </c>
      <c r="AV386" s="15" t="s">
        <v>281</v>
      </c>
      <c r="AW386" s="15" t="s">
        <v>32</v>
      </c>
      <c r="AX386" s="15" t="s">
        <v>83</v>
      </c>
      <c r="AY386" s="276" t="s">
        <v>274</v>
      </c>
    </row>
    <row r="387" s="2" customFormat="1" ht="49.05" customHeight="1">
      <c r="A387" s="39"/>
      <c r="B387" s="40"/>
      <c r="C387" s="287" t="s">
        <v>850</v>
      </c>
      <c r="D387" s="287" t="s">
        <v>385</v>
      </c>
      <c r="E387" s="288" t="s">
        <v>5172</v>
      </c>
      <c r="F387" s="289" t="s">
        <v>5173</v>
      </c>
      <c r="G387" s="290" t="s">
        <v>279</v>
      </c>
      <c r="H387" s="291">
        <v>27.097999999999999</v>
      </c>
      <c r="I387" s="292"/>
      <c r="J387" s="293">
        <f>ROUND(I387*H387,2)</f>
        <v>0</v>
      </c>
      <c r="K387" s="289" t="s">
        <v>280</v>
      </c>
      <c r="L387" s="294"/>
      <c r="M387" s="295" t="s">
        <v>1</v>
      </c>
      <c r="N387" s="296" t="s">
        <v>41</v>
      </c>
      <c r="O387" s="92"/>
      <c r="P387" s="239">
        <f>O387*H387</f>
        <v>0</v>
      </c>
      <c r="Q387" s="239">
        <v>0.0047999999999999996</v>
      </c>
      <c r="R387" s="239">
        <f>Q387*H387</f>
        <v>0.13007039999999998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510</v>
      </c>
      <c r="AT387" s="241" t="s">
        <v>385</v>
      </c>
      <c r="AU387" s="241" t="s">
        <v>85</v>
      </c>
      <c r="AY387" s="18" t="s">
        <v>274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379</v>
      </c>
      <c r="BM387" s="241" t="s">
        <v>5174</v>
      </c>
    </row>
    <row r="388" s="13" customFormat="1">
      <c r="A388" s="13"/>
      <c r="B388" s="243"/>
      <c r="C388" s="244"/>
      <c r="D388" s="245" t="s">
        <v>283</v>
      </c>
      <c r="E388" s="244"/>
      <c r="F388" s="247" t="s">
        <v>5175</v>
      </c>
      <c r="G388" s="244"/>
      <c r="H388" s="248">
        <v>27.097999999999999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283</v>
      </c>
      <c r="AU388" s="254" t="s">
        <v>85</v>
      </c>
      <c r="AV388" s="13" t="s">
        <v>85</v>
      </c>
      <c r="AW388" s="13" t="s">
        <v>4</v>
      </c>
      <c r="AX388" s="13" t="s">
        <v>83</v>
      </c>
      <c r="AY388" s="254" t="s">
        <v>274</v>
      </c>
    </row>
    <row r="389" s="2" customFormat="1" ht="24.15" customHeight="1">
      <c r="A389" s="39"/>
      <c r="B389" s="40"/>
      <c r="C389" s="230" t="s">
        <v>854</v>
      </c>
      <c r="D389" s="230" t="s">
        <v>276</v>
      </c>
      <c r="E389" s="231" t="s">
        <v>1717</v>
      </c>
      <c r="F389" s="232" t="s">
        <v>1718</v>
      </c>
      <c r="G389" s="233" t="s">
        <v>279</v>
      </c>
      <c r="H389" s="234">
        <v>21.170000000000002</v>
      </c>
      <c r="I389" s="235"/>
      <c r="J389" s="236">
        <f>ROUND(I389*H389,2)</f>
        <v>0</v>
      </c>
      <c r="K389" s="232" t="s">
        <v>280</v>
      </c>
      <c r="L389" s="45"/>
      <c r="M389" s="237" t="s">
        <v>1</v>
      </c>
      <c r="N389" s="238" t="s">
        <v>41</v>
      </c>
      <c r="O389" s="92"/>
      <c r="P389" s="239">
        <f>O389*H389</f>
        <v>0</v>
      </c>
      <c r="Q389" s="239">
        <v>0.00019000000000000001</v>
      </c>
      <c r="R389" s="239">
        <f>Q389*H389</f>
        <v>0.0040223000000000004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379</v>
      </c>
      <c r="AT389" s="241" t="s">
        <v>276</v>
      </c>
      <c r="AU389" s="241" t="s">
        <v>85</v>
      </c>
      <c r="AY389" s="18" t="s">
        <v>274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83</v>
      </c>
      <c r="BK389" s="242">
        <f>ROUND(I389*H389,2)</f>
        <v>0</v>
      </c>
      <c r="BL389" s="18" t="s">
        <v>379</v>
      </c>
      <c r="BM389" s="241" t="s">
        <v>5176</v>
      </c>
    </row>
    <row r="390" s="13" customFormat="1">
      <c r="A390" s="13"/>
      <c r="B390" s="243"/>
      <c r="C390" s="244"/>
      <c r="D390" s="245" t="s">
        <v>283</v>
      </c>
      <c r="E390" s="246" t="s">
        <v>1</v>
      </c>
      <c r="F390" s="247" t="s">
        <v>5166</v>
      </c>
      <c r="G390" s="244"/>
      <c r="H390" s="248">
        <v>17.649999999999999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283</v>
      </c>
      <c r="AU390" s="254" t="s">
        <v>85</v>
      </c>
      <c r="AV390" s="13" t="s">
        <v>85</v>
      </c>
      <c r="AW390" s="13" t="s">
        <v>32</v>
      </c>
      <c r="AX390" s="13" t="s">
        <v>76</v>
      </c>
      <c r="AY390" s="254" t="s">
        <v>274</v>
      </c>
    </row>
    <row r="391" s="13" customFormat="1">
      <c r="A391" s="13"/>
      <c r="B391" s="243"/>
      <c r="C391" s="244"/>
      <c r="D391" s="245" t="s">
        <v>283</v>
      </c>
      <c r="E391" s="246" t="s">
        <v>1</v>
      </c>
      <c r="F391" s="247" t="s">
        <v>5177</v>
      </c>
      <c r="G391" s="244"/>
      <c r="H391" s="248">
        <v>2.52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283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274</v>
      </c>
    </row>
    <row r="392" s="13" customFormat="1">
      <c r="A392" s="13"/>
      <c r="B392" s="243"/>
      <c r="C392" s="244"/>
      <c r="D392" s="245" t="s">
        <v>283</v>
      </c>
      <c r="E392" s="246" t="s">
        <v>1</v>
      </c>
      <c r="F392" s="247" t="s">
        <v>5178</v>
      </c>
      <c r="G392" s="244"/>
      <c r="H392" s="248">
        <v>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283</v>
      </c>
      <c r="AU392" s="254" t="s">
        <v>85</v>
      </c>
      <c r="AV392" s="13" t="s">
        <v>85</v>
      </c>
      <c r="AW392" s="13" t="s">
        <v>32</v>
      </c>
      <c r="AX392" s="13" t="s">
        <v>76</v>
      </c>
      <c r="AY392" s="254" t="s">
        <v>274</v>
      </c>
    </row>
    <row r="393" s="14" customFormat="1">
      <c r="A393" s="14"/>
      <c r="B393" s="255"/>
      <c r="C393" s="256"/>
      <c r="D393" s="245" t="s">
        <v>283</v>
      </c>
      <c r="E393" s="257" t="s">
        <v>1</v>
      </c>
      <c r="F393" s="258" t="s">
        <v>285</v>
      </c>
      <c r="G393" s="256"/>
      <c r="H393" s="259">
        <v>21.170000000000002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283</v>
      </c>
      <c r="AU393" s="265" t="s">
        <v>85</v>
      </c>
      <c r="AV393" s="14" t="s">
        <v>106</v>
      </c>
      <c r="AW393" s="14" t="s">
        <v>32</v>
      </c>
      <c r="AX393" s="14" t="s">
        <v>76</v>
      </c>
      <c r="AY393" s="265" t="s">
        <v>274</v>
      </c>
    </row>
    <row r="394" s="15" customFormat="1">
      <c r="A394" s="15"/>
      <c r="B394" s="266"/>
      <c r="C394" s="267"/>
      <c r="D394" s="245" t="s">
        <v>283</v>
      </c>
      <c r="E394" s="268" t="s">
        <v>1</v>
      </c>
      <c r="F394" s="269" t="s">
        <v>286</v>
      </c>
      <c r="G394" s="267"/>
      <c r="H394" s="270">
        <v>21.170000000000002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6" t="s">
        <v>283</v>
      </c>
      <c r="AU394" s="276" t="s">
        <v>85</v>
      </c>
      <c r="AV394" s="15" t="s">
        <v>281</v>
      </c>
      <c r="AW394" s="15" t="s">
        <v>32</v>
      </c>
      <c r="AX394" s="15" t="s">
        <v>83</v>
      </c>
      <c r="AY394" s="276" t="s">
        <v>274</v>
      </c>
    </row>
    <row r="395" s="2" customFormat="1" ht="33" customHeight="1">
      <c r="A395" s="39"/>
      <c r="B395" s="40"/>
      <c r="C395" s="287" t="s">
        <v>858</v>
      </c>
      <c r="D395" s="287" t="s">
        <v>385</v>
      </c>
      <c r="E395" s="288" t="s">
        <v>1723</v>
      </c>
      <c r="F395" s="289" t="s">
        <v>1724</v>
      </c>
      <c r="G395" s="290" t="s">
        <v>279</v>
      </c>
      <c r="H395" s="291">
        <v>24.673999999999999</v>
      </c>
      <c r="I395" s="292"/>
      <c r="J395" s="293">
        <f>ROUND(I395*H395,2)</f>
        <v>0</v>
      </c>
      <c r="K395" s="289" t="s">
        <v>280</v>
      </c>
      <c r="L395" s="294"/>
      <c r="M395" s="295" t="s">
        <v>1</v>
      </c>
      <c r="N395" s="296" t="s">
        <v>41</v>
      </c>
      <c r="O395" s="92"/>
      <c r="P395" s="239">
        <f>O395*H395</f>
        <v>0</v>
      </c>
      <c r="Q395" s="239">
        <v>0.0019</v>
      </c>
      <c r="R395" s="239">
        <f>Q395*H395</f>
        <v>0.046880600000000001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510</v>
      </c>
      <c r="AT395" s="241" t="s">
        <v>385</v>
      </c>
      <c r="AU395" s="241" t="s">
        <v>85</v>
      </c>
      <c r="AY395" s="18" t="s">
        <v>274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379</v>
      </c>
      <c r="BM395" s="241" t="s">
        <v>5179</v>
      </c>
    </row>
    <row r="396" s="13" customFormat="1">
      <c r="A396" s="13"/>
      <c r="B396" s="243"/>
      <c r="C396" s="244"/>
      <c r="D396" s="245" t="s">
        <v>283</v>
      </c>
      <c r="E396" s="244"/>
      <c r="F396" s="247" t="s">
        <v>5180</v>
      </c>
      <c r="G396" s="244"/>
      <c r="H396" s="248">
        <v>24.673999999999999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283</v>
      </c>
      <c r="AU396" s="254" t="s">
        <v>85</v>
      </c>
      <c r="AV396" s="13" t="s">
        <v>85</v>
      </c>
      <c r="AW396" s="13" t="s">
        <v>4</v>
      </c>
      <c r="AX396" s="13" t="s">
        <v>83</v>
      </c>
      <c r="AY396" s="254" t="s">
        <v>274</v>
      </c>
    </row>
    <row r="397" s="2" customFormat="1" ht="37.8" customHeight="1">
      <c r="A397" s="39"/>
      <c r="B397" s="40"/>
      <c r="C397" s="230" t="s">
        <v>862</v>
      </c>
      <c r="D397" s="230" t="s">
        <v>276</v>
      </c>
      <c r="E397" s="231" t="s">
        <v>1728</v>
      </c>
      <c r="F397" s="232" t="s">
        <v>1729</v>
      </c>
      <c r="G397" s="233" t="s">
        <v>398</v>
      </c>
      <c r="H397" s="234">
        <v>12</v>
      </c>
      <c r="I397" s="235"/>
      <c r="J397" s="236">
        <f>ROUND(I397*H397,2)</f>
        <v>0</v>
      </c>
      <c r="K397" s="232" t="s">
        <v>280</v>
      </c>
      <c r="L397" s="45"/>
      <c r="M397" s="237" t="s">
        <v>1</v>
      </c>
      <c r="N397" s="238" t="s">
        <v>41</v>
      </c>
      <c r="O397" s="92"/>
      <c r="P397" s="239">
        <f>O397*H397</f>
        <v>0</v>
      </c>
      <c r="Q397" s="239">
        <v>0.00059999999999999995</v>
      </c>
      <c r="R397" s="239">
        <f>Q397*H397</f>
        <v>0.0071999999999999998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379</v>
      </c>
      <c r="AT397" s="241" t="s">
        <v>276</v>
      </c>
      <c r="AU397" s="241" t="s">
        <v>85</v>
      </c>
      <c r="AY397" s="18" t="s">
        <v>274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83</v>
      </c>
      <c r="BK397" s="242">
        <f>ROUND(I397*H397,2)</f>
        <v>0</v>
      </c>
      <c r="BL397" s="18" t="s">
        <v>379</v>
      </c>
      <c r="BM397" s="241" t="s">
        <v>5181</v>
      </c>
    </row>
    <row r="398" s="13" customFormat="1">
      <c r="A398" s="13"/>
      <c r="B398" s="243"/>
      <c r="C398" s="244"/>
      <c r="D398" s="245" t="s">
        <v>283</v>
      </c>
      <c r="E398" s="246" t="s">
        <v>1</v>
      </c>
      <c r="F398" s="247" t="s">
        <v>5182</v>
      </c>
      <c r="G398" s="244"/>
      <c r="H398" s="248">
        <v>12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283</v>
      </c>
      <c r="AU398" s="254" t="s">
        <v>85</v>
      </c>
      <c r="AV398" s="13" t="s">
        <v>85</v>
      </c>
      <c r="AW398" s="13" t="s">
        <v>32</v>
      </c>
      <c r="AX398" s="13" t="s">
        <v>76</v>
      </c>
      <c r="AY398" s="254" t="s">
        <v>274</v>
      </c>
    </row>
    <row r="399" s="14" customFormat="1">
      <c r="A399" s="14"/>
      <c r="B399" s="255"/>
      <c r="C399" s="256"/>
      <c r="D399" s="245" t="s">
        <v>283</v>
      </c>
      <c r="E399" s="257" t="s">
        <v>1</v>
      </c>
      <c r="F399" s="258" t="s">
        <v>285</v>
      </c>
      <c r="G399" s="256"/>
      <c r="H399" s="259">
        <v>12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283</v>
      </c>
      <c r="AU399" s="265" t="s">
        <v>85</v>
      </c>
      <c r="AV399" s="14" t="s">
        <v>106</v>
      </c>
      <c r="AW399" s="14" t="s">
        <v>32</v>
      </c>
      <c r="AX399" s="14" t="s">
        <v>76</v>
      </c>
      <c r="AY399" s="265" t="s">
        <v>274</v>
      </c>
    </row>
    <row r="400" s="15" customFormat="1">
      <c r="A400" s="15"/>
      <c r="B400" s="266"/>
      <c r="C400" s="267"/>
      <c r="D400" s="245" t="s">
        <v>283</v>
      </c>
      <c r="E400" s="268" t="s">
        <v>1</v>
      </c>
      <c r="F400" s="269" t="s">
        <v>286</v>
      </c>
      <c r="G400" s="267"/>
      <c r="H400" s="270">
        <v>12</v>
      </c>
      <c r="I400" s="271"/>
      <c r="J400" s="267"/>
      <c r="K400" s="267"/>
      <c r="L400" s="272"/>
      <c r="M400" s="273"/>
      <c r="N400" s="274"/>
      <c r="O400" s="274"/>
      <c r="P400" s="274"/>
      <c r="Q400" s="274"/>
      <c r="R400" s="274"/>
      <c r="S400" s="274"/>
      <c r="T400" s="27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6" t="s">
        <v>283</v>
      </c>
      <c r="AU400" s="276" t="s">
        <v>85</v>
      </c>
      <c r="AV400" s="15" t="s">
        <v>281</v>
      </c>
      <c r="AW400" s="15" t="s">
        <v>32</v>
      </c>
      <c r="AX400" s="15" t="s">
        <v>83</v>
      </c>
      <c r="AY400" s="276" t="s">
        <v>274</v>
      </c>
    </row>
    <row r="401" s="2" customFormat="1" ht="37.8" customHeight="1">
      <c r="A401" s="39"/>
      <c r="B401" s="40"/>
      <c r="C401" s="230" t="s">
        <v>866</v>
      </c>
      <c r="D401" s="230" t="s">
        <v>276</v>
      </c>
      <c r="E401" s="231" t="s">
        <v>1733</v>
      </c>
      <c r="F401" s="232" t="s">
        <v>1734</v>
      </c>
      <c r="G401" s="233" t="s">
        <v>398</v>
      </c>
      <c r="H401" s="234">
        <v>8</v>
      </c>
      <c r="I401" s="235"/>
      <c r="J401" s="236">
        <f>ROUND(I401*H401,2)</f>
        <v>0</v>
      </c>
      <c r="K401" s="232" t="s">
        <v>280</v>
      </c>
      <c r="L401" s="45"/>
      <c r="M401" s="237" t="s">
        <v>1</v>
      </c>
      <c r="N401" s="238" t="s">
        <v>41</v>
      </c>
      <c r="O401" s="92"/>
      <c r="P401" s="239">
        <f>O401*H401</f>
        <v>0</v>
      </c>
      <c r="Q401" s="239">
        <v>0.00059999999999999995</v>
      </c>
      <c r="R401" s="239">
        <f>Q401*H401</f>
        <v>0.0047999999999999996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379</v>
      </c>
      <c r="AT401" s="241" t="s">
        <v>276</v>
      </c>
      <c r="AU401" s="241" t="s">
        <v>85</v>
      </c>
      <c r="AY401" s="18" t="s">
        <v>274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83</v>
      </c>
      <c r="BK401" s="242">
        <f>ROUND(I401*H401,2)</f>
        <v>0</v>
      </c>
      <c r="BL401" s="18" t="s">
        <v>379</v>
      </c>
      <c r="BM401" s="241" t="s">
        <v>5183</v>
      </c>
    </row>
    <row r="402" s="13" customFormat="1">
      <c r="A402" s="13"/>
      <c r="B402" s="243"/>
      <c r="C402" s="244"/>
      <c r="D402" s="245" t="s">
        <v>283</v>
      </c>
      <c r="E402" s="246" t="s">
        <v>1</v>
      </c>
      <c r="F402" s="247" t="s">
        <v>5184</v>
      </c>
      <c r="G402" s="244"/>
      <c r="H402" s="248">
        <v>8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283</v>
      </c>
      <c r="AU402" s="254" t="s">
        <v>85</v>
      </c>
      <c r="AV402" s="13" t="s">
        <v>85</v>
      </c>
      <c r="AW402" s="13" t="s">
        <v>32</v>
      </c>
      <c r="AX402" s="13" t="s">
        <v>76</v>
      </c>
      <c r="AY402" s="254" t="s">
        <v>274</v>
      </c>
    </row>
    <row r="403" s="14" customFormat="1">
      <c r="A403" s="14"/>
      <c r="B403" s="255"/>
      <c r="C403" s="256"/>
      <c r="D403" s="245" t="s">
        <v>283</v>
      </c>
      <c r="E403" s="257" t="s">
        <v>1</v>
      </c>
      <c r="F403" s="258" t="s">
        <v>285</v>
      </c>
      <c r="G403" s="256"/>
      <c r="H403" s="259">
        <v>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283</v>
      </c>
      <c r="AU403" s="265" t="s">
        <v>85</v>
      </c>
      <c r="AV403" s="14" t="s">
        <v>106</v>
      </c>
      <c r="AW403" s="14" t="s">
        <v>32</v>
      </c>
      <c r="AX403" s="14" t="s">
        <v>76</v>
      </c>
      <c r="AY403" s="265" t="s">
        <v>274</v>
      </c>
    </row>
    <row r="404" s="15" customFormat="1">
      <c r="A404" s="15"/>
      <c r="B404" s="266"/>
      <c r="C404" s="267"/>
      <c r="D404" s="245" t="s">
        <v>283</v>
      </c>
      <c r="E404" s="268" t="s">
        <v>1</v>
      </c>
      <c r="F404" s="269" t="s">
        <v>286</v>
      </c>
      <c r="G404" s="267"/>
      <c r="H404" s="270">
        <v>8</v>
      </c>
      <c r="I404" s="271"/>
      <c r="J404" s="267"/>
      <c r="K404" s="267"/>
      <c r="L404" s="272"/>
      <c r="M404" s="273"/>
      <c r="N404" s="274"/>
      <c r="O404" s="274"/>
      <c r="P404" s="274"/>
      <c r="Q404" s="274"/>
      <c r="R404" s="274"/>
      <c r="S404" s="274"/>
      <c r="T404" s="27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6" t="s">
        <v>283</v>
      </c>
      <c r="AU404" s="276" t="s">
        <v>85</v>
      </c>
      <c r="AV404" s="15" t="s">
        <v>281</v>
      </c>
      <c r="AW404" s="15" t="s">
        <v>32</v>
      </c>
      <c r="AX404" s="15" t="s">
        <v>83</v>
      </c>
      <c r="AY404" s="276" t="s">
        <v>274</v>
      </c>
    </row>
    <row r="405" s="2" customFormat="1" ht="37.8" customHeight="1">
      <c r="A405" s="39"/>
      <c r="B405" s="40"/>
      <c r="C405" s="230" t="s">
        <v>870</v>
      </c>
      <c r="D405" s="230" t="s">
        <v>276</v>
      </c>
      <c r="E405" s="231" t="s">
        <v>5185</v>
      </c>
      <c r="F405" s="232" t="s">
        <v>5186</v>
      </c>
      <c r="G405" s="233" t="s">
        <v>398</v>
      </c>
      <c r="H405" s="234">
        <v>4</v>
      </c>
      <c r="I405" s="235"/>
      <c r="J405" s="236">
        <f>ROUND(I405*H405,2)</f>
        <v>0</v>
      </c>
      <c r="K405" s="232" t="s">
        <v>280</v>
      </c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0.00042999999999999999</v>
      </c>
      <c r="R405" s="239">
        <f>Q405*H405</f>
        <v>0.00172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379</v>
      </c>
      <c r="AT405" s="241" t="s">
        <v>276</v>
      </c>
      <c r="AU405" s="241" t="s">
        <v>85</v>
      </c>
      <c r="AY405" s="18" t="s">
        <v>274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83</v>
      </c>
      <c r="BK405" s="242">
        <f>ROUND(I405*H405,2)</f>
        <v>0</v>
      </c>
      <c r="BL405" s="18" t="s">
        <v>379</v>
      </c>
      <c r="BM405" s="241" t="s">
        <v>5187</v>
      </c>
    </row>
    <row r="406" s="13" customFormat="1">
      <c r="A406" s="13"/>
      <c r="B406" s="243"/>
      <c r="C406" s="244"/>
      <c r="D406" s="245" t="s">
        <v>283</v>
      </c>
      <c r="E406" s="246" t="s">
        <v>1</v>
      </c>
      <c r="F406" s="247" t="s">
        <v>281</v>
      </c>
      <c r="G406" s="244"/>
      <c r="H406" s="248">
        <v>4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283</v>
      </c>
      <c r="AU406" s="254" t="s">
        <v>85</v>
      </c>
      <c r="AV406" s="13" t="s">
        <v>85</v>
      </c>
      <c r="AW406" s="13" t="s">
        <v>32</v>
      </c>
      <c r="AX406" s="13" t="s">
        <v>76</v>
      </c>
      <c r="AY406" s="254" t="s">
        <v>274</v>
      </c>
    </row>
    <row r="407" s="14" customFormat="1">
      <c r="A407" s="14"/>
      <c r="B407" s="255"/>
      <c r="C407" s="256"/>
      <c r="D407" s="245" t="s">
        <v>283</v>
      </c>
      <c r="E407" s="257" t="s">
        <v>1</v>
      </c>
      <c r="F407" s="258" t="s">
        <v>285</v>
      </c>
      <c r="G407" s="256"/>
      <c r="H407" s="259">
        <v>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283</v>
      </c>
      <c r="AU407" s="265" t="s">
        <v>85</v>
      </c>
      <c r="AV407" s="14" t="s">
        <v>106</v>
      </c>
      <c r="AW407" s="14" t="s">
        <v>32</v>
      </c>
      <c r="AX407" s="14" t="s">
        <v>76</v>
      </c>
      <c r="AY407" s="265" t="s">
        <v>274</v>
      </c>
    </row>
    <row r="408" s="15" customFormat="1">
      <c r="A408" s="15"/>
      <c r="B408" s="266"/>
      <c r="C408" s="267"/>
      <c r="D408" s="245" t="s">
        <v>283</v>
      </c>
      <c r="E408" s="268" t="s">
        <v>1</v>
      </c>
      <c r="F408" s="269" t="s">
        <v>286</v>
      </c>
      <c r="G408" s="267"/>
      <c r="H408" s="270">
        <v>4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6" t="s">
        <v>283</v>
      </c>
      <c r="AU408" s="276" t="s">
        <v>85</v>
      </c>
      <c r="AV408" s="15" t="s">
        <v>281</v>
      </c>
      <c r="AW408" s="15" t="s">
        <v>32</v>
      </c>
      <c r="AX408" s="15" t="s">
        <v>83</v>
      </c>
      <c r="AY408" s="276" t="s">
        <v>274</v>
      </c>
    </row>
    <row r="409" s="2" customFormat="1" ht="37.8" customHeight="1">
      <c r="A409" s="39"/>
      <c r="B409" s="40"/>
      <c r="C409" s="230" t="s">
        <v>874</v>
      </c>
      <c r="D409" s="230" t="s">
        <v>276</v>
      </c>
      <c r="E409" s="231" t="s">
        <v>5188</v>
      </c>
      <c r="F409" s="232" t="s">
        <v>5189</v>
      </c>
      <c r="G409" s="233" t="s">
        <v>398</v>
      </c>
      <c r="H409" s="234">
        <v>4</v>
      </c>
      <c r="I409" s="235"/>
      <c r="J409" s="236">
        <f>ROUND(I409*H409,2)</f>
        <v>0</v>
      </c>
      <c r="K409" s="232" t="s">
        <v>280</v>
      </c>
      <c r="L409" s="45"/>
      <c r="M409" s="237" t="s">
        <v>1</v>
      </c>
      <c r="N409" s="238" t="s">
        <v>41</v>
      </c>
      <c r="O409" s="92"/>
      <c r="P409" s="239">
        <f>O409*H409</f>
        <v>0</v>
      </c>
      <c r="Q409" s="239">
        <v>0.0011999999999999999</v>
      </c>
      <c r="R409" s="239">
        <f>Q409*H409</f>
        <v>0.0047999999999999996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379</v>
      </c>
      <c r="AT409" s="241" t="s">
        <v>276</v>
      </c>
      <c r="AU409" s="241" t="s">
        <v>85</v>
      </c>
      <c r="AY409" s="18" t="s">
        <v>274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83</v>
      </c>
      <c r="BK409" s="242">
        <f>ROUND(I409*H409,2)</f>
        <v>0</v>
      </c>
      <c r="BL409" s="18" t="s">
        <v>379</v>
      </c>
      <c r="BM409" s="241" t="s">
        <v>5190</v>
      </c>
    </row>
    <row r="410" s="13" customFormat="1">
      <c r="A410" s="13"/>
      <c r="B410" s="243"/>
      <c r="C410" s="244"/>
      <c r="D410" s="245" t="s">
        <v>283</v>
      </c>
      <c r="E410" s="246" t="s">
        <v>1</v>
      </c>
      <c r="F410" s="247" t="s">
        <v>281</v>
      </c>
      <c r="G410" s="244"/>
      <c r="H410" s="248">
        <v>4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283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274</v>
      </c>
    </row>
    <row r="411" s="14" customFormat="1">
      <c r="A411" s="14"/>
      <c r="B411" s="255"/>
      <c r="C411" s="256"/>
      <c r="D411" s="245" t="s">
        <v>283</v>
      </c>
      <c r="E411" s="257" t="s">
        <v>1</v>
      </c>
      <c r="F411" s="258" t="s">
        <v>285</v>
      </c>
      <c r="G411" s="256"/>
      <c r="H411" s="259">
        <v>4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283</v>
      </c>
      <c r="AU411" s="265" t="s">
        <v>85</v>
      </c>
      <c r="AV411" s="14" t="s">
        <v>106</v>
      </c>
      <c r="AW411" s="14" t="s">
        <v>32</v>
      </c>
      <c r="AX411" s="14" t="s">
        <v>76</v>
      </c>
      <c r="AY411" s="265" t="s">
        <v>274</v>
      </c>
    </row>
    <row r="412" s="15" customFormat="1">
      <c r="A412" s="15"/>
      <c r="B412" s="266"/>
      <c r="C412" s="267"/>
      <c r="D412" s="245" t="s">
        <v>283</v>
      </c>
      <c r="E412" s="268" t="s">
        <v>1</v>
      </c>
      <c r="F412" s="269" t="s">
        <v>286</v>
      </c>
      <c r="G412" s="267"/>
      <c r="H412" s="270">
        <v>4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6" t="s">
        <v>283</v>
      </c>
      <c r="AU412" s="276" t="s">
        <v>85</v>
      </c>
      <c r="AV412" s="15" t="s">
        <v>281</v>
      </c>
      <c r="AW412" s="15" t="s">
        <v>32</v>
      </c>
      <c r="AX412" s="15" t="s">
        <v>83</v>
      </c>
      <c r="AY412" s="276" t="s">
        <v>274</v>
      </c>
    </row>
    <row r="413" s="2" customFormat="1" ht="24.15" customHeight="1">
      <c r="A413" s="39"/>
      <c r="B413" s="40"/>
      <c r="C413" s="230" t="s">
        <v>880</v>
      </c>
      <c r="D413" s="230" t="s">
        <v>276</v>
      </c>
      <c r="E413" s="231" t="s">
        <v>1737</v>
      </c>
      <c r="F413" s="232" t="s">
        <v>1738</v>
      </c>
      <c r="G413" s="233" t="s">
        <v>279</v>
      </c>
      <c r="H413" s="234">
        <v>21.170000000000002</v>
      </c>
      <c r="I413" s="235"/>
      <c r="J413" s="236">
        <f>ROUND(I413*H413,2)</f>
        <v>0</v>
      </c>
      <c r="K413" s="232" t="s">
        <v>280</v>
      </c>
      <c r="L413" s="45"/>
      <c r="M413" s="237" t="s">
        <v>1</v>
      </c>
      <c r="N413" s="238" t="s">
        <v>41</v>
      </c>
      <c r="O413" s="92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379</v>
      </c>
      <c r="AT413" s="241" t="s">
        <v>276</v>
      </c>
      <c r="AU413" s="241" t="s">
        <v>85</v>
      </c>
      <c r="AY413" s="18" t="s">
        <v>274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83</v>
      </c>
      <c r="BK413" s="242">
        <f>ROUND(I413*H413,2)</f>
        <v>0</v>
      </c>
      <c r="BL413" s="18" t="s">
        <v>379</v>
      </c>
      <c r="BM413" s="241" t="s">
        <v>5191</v>
      </c>
    </row>
    <row r="414" s="13" customFormat="1">
      <c r="A414" s="13"/>
      <c r="B414" s="243"/>
      <c r="C414" s="244"/>
      <c r="D414" s="245" t="s">
        <v>283</v>
      </c>
      <c r="E414" s="246" t="s">
        <v>1</v>
      </c>
      <c r="F414" s="247" t="s">
        <v>5166</v>
      </c>
      <c r="G414" s="244"/>
      <c r="H414" s="248">
        <v>17.649999999999999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283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274</v>
      </c>
    </row>
    <row r="415" s="13" customFormat="1">
      <c r="A415" s="13"/>
      <c r="B415" s="243"/>
      <c r="C415" s="244"/>
      <c r="D415" s="245" t="s">
        <v>283</v>
      </c>
      <c r="E415" s="246" t="s">
        <v>1</v>
      </c>
      <c r="F415" s="247" t="s">
        <v>5177</v>
      </c>
      <c r="G415" s="244"/>
      <c r="H415" s="248">
        <v>2.52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283</v>
      </c>
      <c r="AU415" s="254" t="s">
        <v>85</v>
      </c>
      <c r="AV415" s="13" t="s">
        <v>85</v>
      </c>
      <c r="AW415" s="13" t="s">
        <v>32</v>
      </c>
      <c r="AX415" s="13" t="s">
        <v>76</v>
      </c>
      <c r="AY415" s="254" t="s">
        <v>274</v>
      </c>
    </row>
    <row r="416" s="13" customFormat="1">
      <c r="A416" s="13"/>
      <c r="B416" s="243"/>
      <c r="C416" s="244"/>
      <c r="D416" s="245" t="s">
        <v>283</v>
      </c>
      <c r="E416" s="246" t="s">
        <v>1</v>
      </c>
      <c r="F416" s="247" t="s">
        <v>5178</v>
      </c>
      <c r="G416" s="244"/>
      <c r="H416" s="248">
        <v>1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283</v>
      </c>
      <c r="AU416" s="254" t="s">
        <v>85</v>
      </c>
      <c r="AV416" s="13" t="s">
        <v>85</v>
      </c>
      <c r="AW416" s="13" t="s">
        <v>32</v>
      </c>
      <c r="AX416" s="13" t="s">
        <v>76</v>
      </c>
      <c r="AY416" s="254" t="s">
        <v>274</v>
      </c>
    </row>
    <row r="417" s="14" customFormat="1">
      <c r="A417" s="14"/>
      <c r="B417" s="255"/>
      <c r="C417" s="256"/>
      <c r="D417" s="245" t="s">
        <v>283</v>
      </c>
      <c r="E417" s="257" t="s">
        <v>1</v>
      </c>
      <c r="F417" s="258" t="s">
        <v>285</v>
      </c>
      <c r="G417" s="256"/>
      <c r="H417" s="259">
        <v>21.170000000000002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283</v>
      </c>
      <c r="AU417" s="265" t="s">
        <v>85</v>
      </c>
      <c r="AV417" s="14" t="s">
        <v>106</v>
      </c>
      <c r="AW417" s="14" t="s">
        <v>32</v>
      </c>
      <c r="AX417" s="14" t="s">
        <v>76</v>
      </c>
      <c r="AY417" s="265" t="s">
        <v>274</v>
      </c>
    </row>
    <row r="418" s="15" customFormat="1">
      <c r="A418" s="15"/>
      <c r="B418" s="266"/>
      <c r="C418" s="267"/>
      <c r="D418" s="245" t="s">
        <v>283</v>
      </c>
      <c r="E418" s="268" t="s">
        <v>1</v>
      </c>
      <c r="F418" s="269" t="s">
        <v>286</v>
      </c>
      <c r="G418" s="267"/>
      <c r="H418" s="270">
        <v>21.170000000000002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6" t="s">
        <v>283</v>
      </c>
      <c r="AU418" s="276" t="s">
        <v>85</v>
      </c>
      <c r="AV418" s="15" t="s">
        <v>281</v>
      </c>
      <c r="AW418" s="15" t="s">
        <v>32</v>
      </c>
      <c r="AX418" s="15" t="s">
        <v>83</v>
      </c>
      <c r="AY418" s="276" t="s">
        <v>274</v>
      </c>
    </row>
    <row r="419" s="2" customFormat="1" ht="24.15" customHeight="1">
      <c r="A419" s="39"/>
      <c r="B419" s="40"/>
      <c r="C419" s="287" t="s">
        <v>884</v>
      </c>
      <c r="D419" s="287" t="s">
        <v>385</v>
      </c>
      <c r="E419" s="288" t="s">
        <v>386</v>
      </c>
      <c r="F419" s="289" t="s">
        <v>387</v>
      </c>
      <c r="G419" s="290" t="s">
        <v>279</v>
      </c>
      <c r="H419" s="291">
        <v>24.451000000000001</v>
      </c>
      <c r="I419" s="292"/>
      <c r="J419" s="293">
        <f>ROUND(I419*H419,2)</f>
        <v>0</v>
      </c>
      <c r="K419" s="289" t="s">
        <v>280</v>
      </c>
      <c r="L419" s="294"/>
      <c r="M419" s="295" t="s">
        <v>1</v>
      </c>
      <c r="N419" s="296" t="s">
        <v>41</v>
      </c>
      <c r="O419" s="92"/>
      <c r="P419" s="239">
        <f>O419*H419</f>
        <v>0</v>
      </c>
      <c r="Q419" s="239">
        <v>0.00029999999999999997</v>
      </c>
      <c r="R419" s="239">
        <f>Q419*H419</f>
        <v>0.0073352999999999995</v>
      </c>
      <c r="S419" s="239">
        <v>0</v>
      </c>
      <c r="T419" s="24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1" t="s">
        <v>510</v>
      </c>
      <c r="AT419" s="241" t="s">
        <v>385</v>
      </c>
      <c r="AU419" s="241" t="s">
        <v>85</v>
      </c>
      <c r="AY419" s="18" t="s">
        <v>274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8" t="s">
        <v>83</v>
      </c>
      <c r="BK419" s="242">
        <f>ROUND(I419*H419,2)</f>
        <v>0</v>
      </c>
      <c r="BL419" s="18" t="s">
        <v>379</v>
      </c>
      <c r="BM419" s="241" t="s">
        <v>5192</v>
      </c>
    </row>
    <row r="420" s="13" customFormat="1">
      <c r="A420" s="13"/>
      <c r="B420" s="243"/>
      <c r="C420" s="244"/>
      <c r="D420" s="245" t="s">
        <v>283</v>
      </c>
      <c r="E420" s="244"/>
      <c r="F420" s="247" t="s">
        <v>5193</v>
      </c>
      <c r="G420" s="244"/>
      <c r="H420" s="248">
        <v>24.451000000000001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283</v>
      </c>
      <c r="AU420" s="254" t="s">
        <v>85</v>
      </c>
      <c r="AV420" s="13" t="s">
        <v>85</v>
      </c>
      <c r="AW420" s="13" t="s">
        <v>4</v>
      </c>
      <c r="AX420" s="13" t="s">
        <v>83</v>
      </c>
      <c r="AY420" s="254" t="s">
        <v>274</v>
      </c>
    </row>
    <row r="421" s="2" customFormat="1" ht="24.15" customHeight="1">
      <c r="A421" s="39"/>
      <c r="B421" s="40"/>
      <c r="C421" s="230" t="s">
        <v>888</v>
      </c>
      <c r="D421" s="230" t="s">
        <v>276</v>
      </c>
      <c r="E421" s="231" t="s">
        <v>1744</v>
      </c>
      <c r="F421" s="232" t="s">
        <v>1745</v>
      </c>
      <c r="G421" s="233" t="s">
        <v>279</v>
      </c>
      <c r="H421" s="234">
        <v>17.140000000000001</v>
      </c>
      <c r="I421" s="235"/>
      <c r="J421" s="236">
        <f>ROUND(I421*H421,2)</f>
        <v>0</v>
      </c>
      <c r="K421" s="232" t="s">
        <v>280</v>
      </c>
      <c r="L421" s="45"/>
      <c r="M421" s="237" t="s">
        <v>1</v>
      </c>
      <c r="N421" s="238" t="s">
        <v>41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379</v>
      </c>
      <c r="AT421" s="241" t="s">
        <v>276</v>
      </c>
      <c r="AU421" s="241" t="s">
        <v>85</v>
      </c>
      <c r="AY421" s="18" t="s">
        <v>274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379</v>
      </c>
      <c r="BM421" s="241" t="s">
        <v>5194</v>
      </c>
    </row>
    <row r="422" s="13" customFormat="1">
      <c r="A422" s="13"/>
      <c r="B422" s="243"/>
      <c r="C422" s="244"/>
      <c r="D422" s="245" t="s">
        <v>283</v>
      </c>
      <c r="E422" s="246" t="s">
        <v>1</v>
      </c>
      <c r="F422" s="247" t="s">
        <v>5195</v>
      </c>
      <c r="G422" s="244"/>
      <c r="H422" s="248">
        <v>15.9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283</v>
      </c>
      <c r="AU422" s="254" t="s">
        <v>85</v>
      </c>
      <c r="AV422" s="13" t="s">
        <v>85</v>
      </c>
      <c r="AW422" s="13" t="s">
        <v>32</v>
      </c>
      <c r="AX422" s="13" t="s">
        <v>76</v>
      </c>
      <c r="AY422" s="254" t="s">
        <v>274</v>
      </c>
    </row>
    <row r="423" s="13" customFormat="1">
      <c r="A423" s="13"/>
      <c r="B423" s="243"/>
      <c r="C423" s="244"/>
      <c r="D423" s="245" t="s">
        <v>283</v>
      </c>
      <c r="E423" s="246" t="s">
        <v>1</v>
      </c>
      <c r="F423" s="247" t="s">
        <v>5196</v>
      </c>
      <c r="G423" s="244"/>
      <c r="H423" s="248">
        <v>0.83999999999999997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283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274</v>
      </c>
    </row>
    <row r="424" s="13" customFormat="1">
      <c r="A424" s="13"/>
      <c r="B424" s="243"/>
      <c r="C424" s="244"/>
      <c r="D424" s="245" t="s">
        <v>283</v>
      </c>
      <c r="E424" s="246" t="s">
        <v>1</v>
      </c>
      <c r="F424" s="247" t="s">
        <v>5197</v>
      </c>
      <c r="G424" s="244"/>
      <c r="H424" s="248">
        <v>0.40000000000000002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283</v>
      </c>
      <c r="AU424" s="254" t="s">
        <v>85</v>
      </c>
      <c r="AV424" s="13" t="s">
        <v>85</v>
      </c>
      <c r="AW424" s="13" t="s">
        <v>32</v>
      </c>
      <c r="AX424" s="13" t="s">
        <v>76</v>
      </c>
      <c r="AY424" s="254" t="s">
        <v>274</v>
      </c>
    </row>
    <row r="425" s="14" customFormat="1">
      <c r="A425" s="14"/>
      <c r="B425" s="255"/>
      <c r="C425" s="256"/>
      <c r="D425" s="245" t="s">
        <v>283</v>
      </c>
      <c r="E425" s="257" t="s">
        <v>1</v>
      </c>
      <c r="F425" s="258" t="s">
        <v>285</v>
      </c>
      <c r="G425" s="256"/>
      <c r="H425" s="259">
        <v>17.140000000000001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283</v>
      </c>
      <c r="AU425" s="265" t="s">
        <v>85</v>
      </c>
      <c r="AV425" s="14" t="s">
        <v>106</v>
      </c>
      <c r="AW425" s="14" t="s">
        <v>32</v>
      </c>
      <c r="AX425" s="14" t="s">
        <v>76</v>
      </c>
      <c r="AY425" s="265" t="s">
        <v>274</v>
      </c>
    </row>
    <row r="426" s="15" customFormat="1">
      <c r="A426" s="15"/>
      <c r="B426" s="266"/>
      <c r="C426" s="267"/>
      <c r="D426" s="245" t="s">
        <v>283</v>
      </c>
      <c r="E426" s="268" t="s">
        <v>1</v>
      </c>
      <c r="F426" s="269" t="s">
        <v>286</v>
      </c>
      <c r="G426" s="267"/>
      <c r="H426" s="270">
        <v>17.140000000000001</v>
      </c>
      <c r="I426" s="271"/>
      <c r="J426" s="267"/>
      <c r="K426" s="267"/>
      <c r="L426" s="272"/>
      <c r="M426" s="273"/>
      <c r="N426" s="274"/>
      <c r="O426" s="274"/>
      <c r="P426" s="274"/>
      <c r="Q426" s="274"/>
      <c r="R426" s="274"/>
      <c r="S426" s="274"/>
      <c r="T426" s="27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6" t="s">
        <v>283</v>
      </c>
      <c r="AU426" s="276" t="s">
        <v>85</v>
      </c>
      <c r="AV426" s="15" t="s">
        <v>281</v>
      </c>
      <c r="AW426" s="15" t="s">
        <v>32</v>
      </c>
      <c r="AX426" s="15" t="s">
        <v>83</v>
      </c>
      <c r="AY426" s="276" t="s">
        <v>274</v>
      </c>
    </row>
    <row r="427" s="2" customFormat="1" ht="24.15" customHeight="1">
      <c r="A427" s="39"/>
      <c r="B427" s="40"/>
      <c r="C427" s="287" t="s">
        <v>901</v>
      </c>
      <c r="D427" s="287" t="s">
        <v>385</v>
      </c>
      <c r="E427" s="288" t="s">
        <v>386</v>
      </c>
      <c r="F427" s="289" t="s">
        <v>387</v>
      </c>
      <c r="G427" s="290" t="s">
        <v>279</v>
      </c>
      <c r="H427" s="291">
        <v>19.797000000000001</v>
      </c>
      <c r="I427" s="292"/>
      <c r="J427" s="293">
        <f>ROUND(I427*H427,2)</f>
        <v>0</v>
      </c>
      <c r="K427" s="289" t="s">
        <v>280</v>
      </c>
      <c r="L427" s="294"/>
      <c r="M427" s="295" t="s">
        <v>1</v>
      </c>
      <c r="N427" s="296" t="s">
        <v>41</v>
      </c>
      <c r="O427" s="92"/>
      <c r="P427" s="239">
        <f>O427*H427</f>
        <v>0</v>
      </c>
      <c r="Q427" s="239">
        <v>0.00029999999999999997</v>
      </c>
      <c r="R427" s="239">
        <f>Q427*H427</f>
        <v>0.0059390999999999992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510</v>
      </c>
      <c r="AT427" s="241" t="s">
        <v>385</v>
      </c>
      <c r="AU427" s="241" t="s">
        <v>85</v>
      </c>
      <c r="AY427" s="18" t="s">
        <v>274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83</v>
      </c>
      <c r="BK427" s="242">
        <f>ROUND(I427*H427,2)</f>
        <v>0</v>
      </c>
      <c r="BL427" s="18" t="s">
        <v>379</v>
      </c>
      <c r="BM427" s="241" t="s">
        <v>5198</v>
      </c>
    </row>
    <row r="428" s="13" customFormat="1">
      <c r="A428" s="13"/>
      <c r="B428" s="243"/>
      <c r="C428" s="244"/>
      <c r="D428" s="245" t="s">
        <v>283</v>
      </c>
      <c r="E428" s="244"/>
      <c r="F428" s="247" t="s">
        <v>5199</v>
      </c>
      <c r="G428" s="244"/>
      <c r="H428" s="248">
        <v>19.797000000000001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283</v>
      </c>
      <c r="AU428" s="254" t="s">
        <v>85</v>
      </c>
      <c r="AV428" s="13" t="s">
        <v>85</v>
      </c>
      <c r="AW428" s="13" t="s">
        <v>4</v>
      </c>
      <c r="AX428" s="13" t="s">
        <v>83</v>
      </c>
      <c r="AY428" s="254" t="s">
        <v>274</v>
      </c>
    </row>
    <row r="429" s="2" customFormat="1" ht="24.15" customHeight="1">
      <c r="A429" s="39"/>
      <c r="B429" s="40"/>
      <c r="C429" s="230" t="s">
        <v>909</v>
      </c>
      <c r="D429" s="230" t="s">
        <v>276</v>
      </c>
      <c r="E429" s="231" t="s">
        <v>1752</v>
      </c>
      <c r="F429" s="232" t="s">
        <v>1753</v>
      </c>
      <c r="G429" s="233" t="s">
        <v>279</v>
      </c>
      <c r="H429" s="234">
        <v>16</v>
      </c>
      <c r="I429" s="235"/>
      <c r="J429" s="236">
        <f>ROUND(I429*H429,2)</f>
        <v>0</v>
      </c>
      <c r="K429" s="232" t="s">
        <v>280</v>
      </c>
      <c r="L429" s="45"/>
      <c r="M429" s="237" t="s">
        <v>1</v>
      </c>
      <c r="N429" s="238" t="s">
        <v>41</v>
      </c>
      <c r="O429" s="92"/>
      <c r="P429" s="239">
        <f>O429*H429</f>
        <v>0</v>
      </c>
      <c r="Q429" s="239">
        <v>0</v>
      </c>
      <c r="R429" s="239">
        <f>Q429*H429</f>
        <v>0</v>
      </c>
      <c r="S429" s="239">
        <v>0</v>
      </c>
      <c r="T429" s="24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1" t="s">
        <v>379</v>
      </c>
      <c r="AT429" s="241" t="s">
        <v>276</v>
      </c>
      <c r="AU429" s="241" t="s">
        <v>85</v>
      </c>
      <c r="AY429" s="18" t="s">
        <v>274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8" t="s">
        <v>83</v>
      </c>
      <c r="BK429" s="242">
        <f>ROUND(I429*H429,2)</f>
        <v>0</v>
      </c>
      <c r="BL429" s="18" t="s">
        <v>379</v>
      </c>
      <c r="BM429" s="241" t="s">
        <v>5200</v>
      </c>
    </row>
    <row r="430" s="13" customFormat="1">
      <c r="A430" s="13"/>
      <c r="B430" s="243"/>
      <c r="C430" s="244"/>
      <c r="D430" s="245" t="s">
        <v>283</v>
      </c>
      <c r="E430" s="246" t="s">
        <v>1</v>
      </c>
      <c r="F430" s="247" t="s">
        <v>5136</v>
      </c>
      <c r="G430" s="244"/>
      <c r="H430" s="248">
        <v>16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283</v>
      </c>
      <c r="AU430" s="254" t="s">
        <v>85</v>
      </c>
      <c r="AV430" s="13" t="s">
        <v>85</v>
      </c>
      <c r="AW430" s="13" t="s">
        <v>32</v>
      </c>
      <c r="AX430" s="13" t="s">
        <v>76</v>
      </c>
      <c r="AY430" s="254" t="s">
        <v>274</v>
      </c>
    </row>
    <row r="431" s="14" customFormat="1">
      <c r="A431" s="14"/>
      <c r="B431" s="255"/>
      <c r="C431" s="256"/>
      <c r="D431" s="245" t="s">
        <v>283</v>
      </c>
      <c r="E431" s="257" t="s">
        <v>1</v>
      </c>
      <c r="F431" s="258" t="s">
        <v>285</v>
      </c>
      <c r="G431" s="256"/>
      <c r="H431" s="259">
        <v>16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283</v>
      </c>
      <c r="AU431" s="265" t="s">
        <v>85</v>
      </c>
      <c r="AV431" s="14" t="s">
        <v>106</v>
      </c>
      <c r="AW431" s="14" t="s">
        <v>32</v>
      </c>
      <c r="AX431" s="14" t="s">
        <v>76</v>
      </c>
      <c r="AY431" s="265" t="s">
        <v>274</v>
      </c>
    </row>
    <row r="432" s="15" customFormat="1">
      <c r="A432" s="15"/>
      <c r="B432" s="266"/>
      <c r="C432" s="267"/>
      <c r="D432" s="245" t="s">
        <v>283</v>
      </c>
      <c r="E432" s="268" t="s">
        <v>1</v>
      </c>
      <c r="F432" s="269" t="s">
        <v>286</v>
      </c>
      <c r="G432" s="267"/>
      <c r="H432" s="270">
        <v>16</v>
      </c>
      <c r="I432" s="271"/>
      <c r="J432" s="267"/>
      <c r="K432" s="267"/>
      <c r="L432" s="272"/>
      <c r="M432" s="273"/>
      <c r="N432" s="274"/>
      <c r="O432" s="274"/>
      <c r="P432" s="274"/>
      <c r="Q432" s="274"/>
      <c r="R432" s="274"/>
      <c r="S432" s="274"/>
      <c r="T432" s="27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6" t="s">
        <v>283</v>
      </c>
      <c r="AU432" s="276" t="s">
        <v>85</v>
      </c>
      <c r="AV432" s="15" t="s">
        <v>281</v>
      </c>
      <c r="AW432" s="15" t="s">
        <v>32</v>
      </c>
      <c r="AX432" s="15" t="s">
        <v>83</v>
      </c>
      <c r="AY432" s="276" t="s">
        <v>274</v>
      </c>
    </row>
    <row r="433" s="2" customFormat="1" ht="16.5" customHeight="1">
      <c r="A433" s="39"/>
      <c r="B433" s="40"/>
      <c r="C433" s="287" t="s">
        <v>913</v>
      </c>
      <c r="D433" s="287" t="s">
        <v>385</v>
      </c>
      <c r="E433" s="288" t="s">
        <v>1756</v>
      </c>
      <c r="F433" s="289" t="s">
        <v>1757</v>
      </c>
      <c r="G433" s="290" t="s">
        <v>341</v>
      </c>
      <c r="H433" s="291">
        <v>1.3200000000000001</v>
      </c>
      <c r="I433" s="292"/>
      <c r="J433" s="293">
        <f>ROUND(I433*H433,2)</f>
        <v>0</v>
      </c>
      <c r="K433" s="289" t="s">
        <v>280</v>
      </c>
      <c r="L433" s="294"/>
      <c r="M433" s="295" t="s">
        <v>1</v>
      </c>
      <c r="N433" s="296" t="s">
        <v>41</v>
      </c>
      <c r="O433" s="92"/>
      <c r="P433" s="239">
        <f>O433*H433</f>
        <v>0</v>
      </c>
      <c r="Q433" s="239">
        <v>1</v>
      </c>
      <c r="R433" s="239">
        <f>Q433*H433</f>
        <v>1.3200000000000001</v>
      </c>
      <c r="S433" s="239">
        <v>0</v>
      </c>
      <c r="T433" s="24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510</v>
      </c>
      <c r="AT433" s="241" t="s">
        <v>385</v>
      </c>
      <c r="AU433" s="241" t="s">
        <v>85</v>
      </c>
      <c r="AY433" s="18" t="s">
        <v>274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83</v>
      </c>
      <c r="BK433" s="242">
        <f>ROUND(I433*H433,2)</f>
        <v>0</v>
      </c>
      <c r="BL433" s="18" t="s">
        <v>379</v>
      </c>
      <c r="BM433" s="241" t="s">
        <v>5201</v>
      </c>
    </row>
    <row r="434" s="13" customFormat="1">
      <c r="A434" s="13"/>
      <c r="B434" s="243"/>
      <c r="C434" s="244"/>
      <c r="D434" s="245" t="s">
        <v>283</v>
      </c>
      <c r="E434" s="244"/>
      <c r="F434" s="247" t="s">
        <v>5202</v>
      </c>
      <c r="G434" s="244"/>
      <c r="H434" s="248">
        <v>1.3200000000000001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283</v>
      </c>
      <c r="AU434" s="254" t="s">
        <v>85</v>
      </c>
      <c r="AV434" s="13" t="s">
        <v>85</v>
      </c>
      <c r="AW434" s="13" t="s">
        <v>4</v>
      </c>
      <c r="AX434" s="13" t="s">
        <v>83</v>
      </c>
      <c r="AY434" s="254" t="s">
        <v>274</v>
      </c>
    </row>
    <row r="435" s="2" customFormat="1" ht="24.15" customHeight="1">
      <c r="A435" s="39"/>
      <c r="B435" s="40"/>
      <c r="C435" s="230" t="s">
        <v>921</v>
      </c>
      <c r="D435" s="230" t="s">
        <v>276</v>
      </c>
      <c r="E435" s="231" t="s">
        <v>1761</v>
      </c>
      <c r="F435" s="232" t="s">
        <v>1762</v>
      </c>
      <c r="G435" s="233" t="s">
        <v>279</v>
      </c>
      <c r="H435" s="234">
        <v>48</v>
      </c>
      <c r="I435" s="235"/>
      <c r="J435" s="236">
        <f>ROUND(I435*H435,2)</f>
        <v>0</v>
      </c>
      <c r="K435" s="232" t="s">
        <v>280</v>
      </c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379</v>
      </c>
      <c r="AT435" s="241" t="s">
        <v>276</v>
      </c>
      <c r="AU435" s="241" t="s">
        <v>85</v>
      </c>
      <c r="AY435" s="18" t="s">
        <v>274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379</v>
      </c>
      <c r="BM435" s="241" t="s">
        <v>5203</v>
      </c>
    </row>
    <row r="436" s="13" customFormat="1">
      <c r="A436" s="13"/>
      <c r="B436" s="243"/>
      <c r="C436" s="244"/>
      <c r="D436" s="245" t="s">
        <v>283</v>
      </c>
      <c r="E436" s="246" t="s">
        <v>1</v>
      </c>
      <c r="F436" s="247" t="s">
        <v>5204</v>
      </c>
      <c r="G436" s="244"/>
      <c r="H436" s="248">
        <v>48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283</v>
      </c>
      <c r="AU436" s="254" t="s">
        <v>85</v>
      </c>
      <c r="AV436" s="13" t="s">
        <v>85</v>
      </c>
      <c r="AW436" s="13" t="s">
        <v>32</v>
      </c>
      <c r="AX436" s="13" t="s">
        <v>76</v>
      </c>
      <c r="AY436" s="254" t="s">
        <v>274</v>
      </c>
    </row>
    <row r="437" s="14" customFormat="1">
      <c r="A437" s="14"/>
      <c r="B437" s="255"/>
      <c r="C437" s="256"/>
      <c r="D437" s="245" t="s">
        <v>283</v>
      </c>
      <c r="E437" s="257" t="s">
        <v>1</v>
      </c>
      <c r="F437" s="258" t="s">
        <v>285</v>
      </c>
      <c r="G437" s="256"/>
      <c r="H437" s="259">
        <v>48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283</v>
      </c>
      <c r="AU437" s="265" t="s">
        <v>85</v>
      </c>
      <c r="AV437" s="14" t="s">
        <v>106</v>
      </c>
      <c r="AW437" s="14" t="s">
        <v>32</v>
      </c>
      <c r="AX437" s="14" t="s">
        <v>76</v>
      </c>
      <c r="AY437" s="265" t="s">
        <v>274</v>
      </c>
    </row>
    <row r="438" s="15" customFormat="1">
      <c r="A438" s="15"/>
      <c r="B438" s="266"/>
      <c r="C438" s="267"/>
      <c r="D438" s="245" t="s">
        <v>283</v>
      </c>
      <c r="E438" s="268" t="s">
        <v>1</v>
      </c>
      <c r="F438" s="269" t="s">
        <v>286</v>
      </c>
      <c r="G438" s="267"/>
      <c r="H438" s="270">
        <v>48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283</v>
      </c>
      <c r="AU438" s="276" t="s">
        <v>85</v>
      </c>
      <c r="AV438" s="15" t="s">
        <v>281</v>
      </c>
      <c r="AW438" s="15" t="s">
        <v>32</v>
      </c>
      <c r="AX438" s="15" t="s">
        <v>83</v>
      </c>
      <c r="AY438" s="276" t="s">
        <v>274</v>
      </c>
    </row>
    <row r="439" s="2" customFormat="1" ht="16.5" customHeight="1">
      <c r="A439" s="39"/>
      <c r="B439" s="40"/>
      <c r="C439" s="287" t="s">
        <v>932</v>
      </c>
      <c r="D439" s="287" t="s">
        <v>385</v>
      </c>
      <c r="E439" s="288" t="s">
        <v>1756</v>
      </c>
      <c r="F439" s="289" t="s">
        <v>1757</v>
      </c>
      <c r="G439" s="290" t="s">
        <v>341</v>
      </c>
      <c r="H439" s="291">
        <v>0.79200000000000004</v>
      </c>
      <c r="I439" s="292"/>
      <c r="J439" s="293">
        <f>ROUND(I439*H439,2)</f>
        <v>0</v>
      </c>
      <c r="K439" s="289" t="s">
        <v>280</v>
      </c>
      <c r="L439" s="294"/>
      <c r="M439" s="295" t="s">
        <v>1</v>
      </c>
      <c r="N439" s="296" t="s">
        <v>41</v>
      </c>
      <c r="O439" s="92"/>
      <c r="P439" s="239">
        <f>O439*H439</f>
        <v>0</v>
      </c>
      <c r="Q439" s="239">
        <v>1</v>
      </c>
      <c r="R439" s="239">
        <f>Q439*H439</f>
        <v>0.79200000000000004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510</v>
      </c>
      <c r="AT439" s="241" t="s">
        <v>385</v>
      </c>
      <c r="AU439" s="241" t="s">
        <v>85</v>
      </c>
      <c r="AY439" s="18" t="s">
        <v>274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379</v>
      </c>
      <c r="BM439" s="241" t="s">
        <v>5205</v>
      </c>
    </row>
    <row r="440" s="13" customFormat="1">
      <c r="A440" s="13"/>
      <c r="B440" s="243"/>
      <c r="C440" s="244"/>
      <c r="D440" s="245" t="s">
        <v>283</v>
      </c>
      <c r="E440" s="244"/>
      <c r="F440" s="247" t="s">
        <v>5206</v>
      </c>
      <c r="G440" s="244"/>
      <c r="H440" s="248">
        <v>0.79200000000000004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283</v>
      </c>
      <c r="AU440" s="254" t="s">
        <v>85</v>
      </c>
      <c r="AV440" s="13" t="s">
        <v>85</v>
      </c>
      <c r="AW440" s="13" t="s">
        <v>4</v>
      </c>
      <c r="AX440" s="13" t="s">
        <v>83</v>
      </c>
      <c r="AY440" s="254" t="s">
        <v>274</v>
      </c>
    </row>
    <row r="441" s="2" customFormat="1" ht="24.15" customHeight="1">
      <c r="A441" s="39"/>
      <c r="B441" s="40"/>
      <c r="C441" s="230" t="s">
        <v>946</v>
      </c>
      <c r="D441" s="230" t="s">
        <v>276</v>
      </c>
      <c r="E441" s="231" t="s">
        <v>1804</v>
      </c>
      <c r="F441" s="232" t="s">
        <v>1805</v>
      </c>
      <c r="G441" s="233" t="s">
        <v>398</v>
      </c>
      <c r="H441" s="234">
        <v>4</v>
      </c>
      <c r="I441" s="235"/>
      <c r="J441" s="236">
        <f>ROUND(I441*H441,2)</f>
        <v>0</v>
      </c>
      <c r="K441" s="232" t="s">
        <v>280</v>
      </c>
      <c r="L441" s="45"/>
      <c r="M441" s="237" t="s">
        <v>1</v>
      </c>
      <c r="N441" s="238" t="s">
        <v>41</v>
      </c>
      <c r="O441" s="92"/>
      <c r="P441" s="239">
        <f>O441*H441</f>
        <v>0</v>
      </c>
      <c r="Q441" s="239">
        <v>2.0000000000000002E-05</v>
      </c>
      <c r="R441" s="239">
        <f>Q441*H441</f>
        <v>8.0000000000000007E-05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379</v>
      </c>
      <c r="AT441" s="241" t="s">
        <v>276</v>
      </c>
      <c r="AU441" s="241" t="s">
        <v>85</v>
      </c>
      <c r="AY441" s="18" t="s">
        <v>274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379</v>
      </c>
      <c r="BM441" s="241" t="s">
        <v>5207</v>
      </c>
    </row>
    <row r="442" s="13" customFormat="1">
      <c r="A442" s="13"/>
      <c r="B442" s="243"/>
      <c r="C442" s="244"/>
      <c r="D442" s="245" t="s">
        <v>283</v>
      </c>
      <c r="E442" s="246" t="s">
        <v>1</v>
      </c>
      <c r="F442" s="247" t="s">
        <v>281</v>
      </c>
      <c r="G442" s="244"/>
      <c r="H442" s="248">
        <v>4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283</v>
      </c>
      <c r="AU442" s="254" t="s">
        <v>85</v>
      </c>
      <c r="AV442" s="13" t="s">
        <v>85</v>
      </c>
      <c r="AW442" s="13" t="s">
        <v>32</v>
      </c>
      <c r="AX442" s="13" t="s">
        <v>76</v>
      </c>
      <c r="AY442" s="254" t="s">
        <v>274</v>
      </c>
    </row>
    <row r="443" s="14" customFormat="1">
      <c r="A443" s="14"/>
      <c r="B443" s="255"/>
      <c r="C443" s="256"/>
      <c r="D443" s="245" t="s">
        <v>283</v>
      </c>
      <c r="E443" s="257" t="s">
        <v>1</v>
      </c>
      <c r="F443" s="258" t="s">
        <v>285</v>
      </c>
      <c r="G443" s="256"/>
      <c r="H443" s="259">
        <v>4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283</v>
      </c>
      <c r="AU443" s="265" t="s">
        <v>85</v>
      </c>
      <c r="AV443" s="14" t="s">
        <v>106</v>
      </c>
      <c r="AW443" s="14" t="s">
        <v>32</v>
      </c>
      <c r="AX443" s="14" t="s">
        <v>76</v>
      </c>
      <c r="AY443" s="265" t="s">
        <v>274</v>
      </c>
    </row>
    <row r="444" s="15" customFormat="1">
      <c r="A444" s="15"/>
      <c r="B444" s="266"/>
      <c r="C444" s="267"/>
      <c r="D444" s="245" t="s">
        <v>283</v>
      </c>
      <c r="E444" s="268" t="s">
        <v>1</v>
      </c>
      <c r="F444" s="269" t="s">
        <v>286</v>
      </c>
      <c r="G444" s="267"/>
      <c r="H444" s="270">
        <v>4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6" t="s">
        <v>283</v>
      </c>
      <c r="AU444" s="276" t="s">
        <v>85</v>
      </c>
      <c r="AV444" s="15" t="s">
        <v>281</v>
      </c>
      <c r="AW444" s="15" t="s">
        <v>32</v>
      </c>
      <c r="AX444" s="15" t="s">
        <v>83</v>
      </c>
      <c r="AY444" s="276" t="s">
        <v>274</v>
      </c>
    </row>
    <row r="445" s="2" customFormat="1" ht="16.5" customHeight="1">
      <c r="A445" s="39"/>
      <c r="B445" s="40"/>
      <c r="C445" s="287" t="s">
        <v>952</v>
      </c>
      <c r="D445" s="287" t="s">
        <v>385</v>
      </c>
      <c r="E445" s="288" t="s">
        <v>1809</v>
      </c>
      <c r="F445" s="289" t="s">
        <v>1810</v>
      </c>
      <c r="G445" s="290" t="s">
        <v>398</v>
      </c>
      <c r="H445" s="291">
        <v>4.0800000000000001</v>
      </c>
      <c r="I445" s="292"/>
      <c r="J445" s="293">
        <f>ROUND(I445*H445,2)</f>
        <v>0</v>
      </c>
      <c r="K445" s="289" t="s">
        <v>280</v>
      </c>
      <c r="L445" s="294"/>
      <c r="M445" s="295" t="s">
        <v>1</v>
      </c>
      <c r="N445" s="296" t="s">
        <v>41</v>
      </c>
      <c r="O445" s="92"/>
      <c r="P445" s="239">
        <f>O445*H445</f>
        <v>0</v>
      </c>
      <c r="Q445" s="239">
        <v>2.0000000000000002E-05</v>
      </c>
      <c r="R445" s="239">
        <f>Q445*H445</f>
        <v>8.1600000000000005E-05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510</v>
      </c>
      <c r="AT445" s="241" t="s">
        <v>385</v>
      </c>
      <c r="AU445" s="241" t="s">
        <v>85</v>
      </c>
      <c r="AY445" s="18" t="s">
        <v>274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83</v>
      </c>
      <c r="BK445" s="242">
        <f>ROUND(I445*H445,2)</f>
        <v>0</v>
      </c>
      <c r="BL445" s="18" t="s">
        <v>379</v>
      </c>
      <c r="BM445" s="241" t="s">
        <v>5208</v>
      </c>
    </row>
    <row r="446" s="13" customFormat="1">
      <c r="A446" s="13"/>
      <c r="B446" s="243"/>
      <c r="C446" s="244"/>
      <c r="D446" s="245" t="s">
        <v>283</v>
      </c>
      <c r="E446" s="244"/>
      <c r="F446" s="247" t="s">
        <v>5209</v>
      </c>
      <c r="G446" s="244"/>
      <c r="H446" s="248">
        <v>4.0800000000000001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283</v>
      </c>
      <c r="AU446" s="254" t="s">
        <v>85</v>
      </c>
      <c r="AV446" s="13" t="s">
        <v>85</v>
      </c>
      <c r="AW446" s="13" t="s">
        <v>4</v>
      </c>
      <c r="AX446" s="13" t="s">
        <v>83</v>
      </c>
      <c r="AY446" s="254" t="s">
        <v>274</v>
      </c>
    </row>
    <row r="447" s="2" customFormat="1" ht="24.15" customHeight="1">
      <c r="A447" s="39"/>
      <c r="B447" s="40"/>
      <c r="C447" s="230" t="s">
        <v>958</v>
      </c>
      <c r="D447" s="230" t="s">
        <v>276</v>
      </c>
      <c r="E447" s="231" t="s">
        <v>5210</v>
      </c>
      <c r="F447" s="232" t="s">
        <v>5211</v>
      </c>
      <c r="G447" s="233" t="s">
        <v>1692</v>
      </c>
      <c r="H447" s="297"/>
      <c r="I447" s="235"/>
      <c r="J447" s="236">
        <f>ROUND(I447*H447,2)</f>
        <v>0</v>
      </c>
      <c r="K447" s="232" t="s">
        <v>280</v>
      </c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379</v>
      </c>
      <c r="AT447" s="241" t="s">
        <v>276</v>
      </c>
      <c r="AU447" s="241" t="s">
        <v>85</v>
      </c>
      <c r="AY447" s="18" t="s">
        <v>274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379</v>
      </c>
      <c r="BM447" s="241" t="s">
        <v>5212</v>
      </c>
    </row>
    <row r="448" s="12" customFormat="1" ht="22.8" customHeight="1">
      <c r="A448" s="12"/>
      <c r="B448" s="214"/>
      <c r="C448" s="215"/>
      <c r="D448" s="216" t="s">
        <v>75</v>
      </c>
      <c r="E448" s="228" t="s">
        <v>1825</v>
      </c>
      <c r="F448" s="228" t="s">
        <v>1826</v>
      </c>
      <c r="G448" s="215"/>
      <c r="H448" s="215"/>
      <c r="I448" s="218"/>
      <c r="J448" s="229">
        <f>BK448</f>
        <v>0</v>
      </c>
      <c r="K448" s="215"/>
      <c r="L448" s="220"/>
      <c r="M448" s="221"/>
      <c r="N448" s="222"/>
      <c r="O448" s="222"/>
      <c r="P448" s="223">
        <f>SUM(P449:P457)</f>
        <v>0</v>
      </c>
      <c r="Q448" s="222"/>
      <c r="R448" s="223">
        <f>SUM(R449:R457)</f>
        <v>0.040319999999999995</v>
      </c>
      <c r="S448" s="222"/>
      <c r="T448" s="224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5" t="s">
        <v>85</v>
      </c>
      <c r="AT448" s="226" t="s">
        <v>75</v>
      </c>
      <c r="AU448" s="226" t="s">
        <v>83</v>
      </c>
      <c r="AY448" s="225" t="s">
        <v>274</v>
      </c>
      <c r="BK448" s="227">
        <f>SUM(BK449:BK457)</f>
        <v>0</v>
      </c>
    </row>
    <row r="449" s="2" customFormat="1" ht="33" customHeight="1">
      <c r="A449" s="39"/>
      <c r="B449" s="40"/>
      <c r="C449" s="230" t="s">
        <v>963</v>
      </c>
      <c r="D449" s="230" t="s">
        <v>276</v>
      </c>
      <c r="E449" s="231" t="s">
        <v>1925</v>
      </c>
      <c r="F449" s="232" t="s">
        <v>1926</v>
      </c>
      <c r="G449" s="233" t="s">
        <v>279</v>
      </c>
      <c r="H449" s="234">
        <v>16</v>
      </c>
      <c r="I449" s="235"/>
      <c r="J449" s="236">
        <f>ROUND(I449*H449,2)</f>
        <v>0</v>
      </c>
      <c r="K449" s="232" t="s">
        <v>280</v>
      </c>
      <c r="L449" s="45"/>
      <c r="M449" s="237" t="s">
        <v>1</v>
      </c>
      <c r="N449" s="238" t="s">
        <v>41</v>
      </c>
      <c r="O449" s="92"/>
      <c r="P449" s="239">
        <f>O449*H449</f>
        <v>0</v>
      </c>
      <c r="Q449" s="239">
        <v>0.00012</v>
      </c>
      <c r="R449" s="239">
        <f>Q449*H449</f>
        <v>0.0019200000000000001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379</v>
      </c>
      <c r="AT449" s="241" t="s">
        <v>276</v>
      </c>
      <c r="AU449" s="241" t="s">
        <v>85</v>
      </c>
      <c r="AY449" s="18" t="s">
        <v>274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83</v>
      </c>
      <c r="BK449" s="242">
        <f>ROUND(I449*H449,2)</f>
        <v>0</v>
      </c>
      <c r="BL449" s="18" t="s">
        <v>379</v>
      </c>
      <c r="BM449" s="241" t="s">
        <v>5213</v>
      </c>
    </row>
    <row r="450" s="13" customFormat="1">
      <c r="A450" s="13"/>
      <c r="B450" s="243"/>
      <c r="C450" s="244"/>
      <c r="D450" s="245" t="s">
        <v>283</v>
      </c>
      <c r="E450" s="246" t="s">
        <v>1</v>
      </c>
      <c r="F450" s="247" t="s">
        <v>5136</v>
      </c>
      <c r="G450" s="244"/>
      <c r="H450" s="248">
        <v>16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283</v>
      </c>
      <c r="AU450" s="254" t="s">
        <v>85</v>
      </c>
      <c r="AV450" s="13" t="s">
        <v>85</v>
      </c>
      <c r="AW450" s="13" t="s">
        <v>32</v>
      </c>
      <c r="AX450" s="13" t="s">
        <v>76</v>
      </c>
      <c r="AY450" s="254" t="s">
        <v>274</v>
      </c>
    </row>
    <row r="451" s="14" customFormat="1">
      <c r="A451" s="14"/>
      <c r="B451" s="255"/>
      <c r="C451" s="256"/>
      <c r="D451" s="245" t="s">
        <v>283</v>
      </c>
      <c r="E451" s="257" t="s">
        <v>1</v>
      </c>
      <c r="F451" s="258" t="s">
        <v>285</v>
      </c>
      <c r="G451" s="256"/>
      <c r="H451" s="259">
        <v>16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283</v>
      </c>
      <c r="AU451" s="265" t="s">
        <v>85</v>
      </c>
      <c r="AV451" s="14" t="s">
        <v>106</v>
      </c>
      <c r="AW451" s="14" t="s">
        <v>32</v>
      </c>
      <c r="AX451" s="14" t="s">
        <v>76</v>
      </c>
      <c r="AY451" s="265" t="s">
        <v>274</v>
      </c>
    </row>
    <row r="452" s="15" customFormat="1">
      <c r="A452" s="15"/>
      <c r="B452" s="266"/>
      <c r="C452" s="267"/>
      <c r="D452" s="245" t="s">
        <v>283</v>
      </c>
      <c r="E452" s="268" t="s">
        <v>1</v>
      </c>
      <c r="F452" s="269" t="s">
        <v>286</v>
      </c>
      <c r="G452" s="267"/>
      <c r="H452" s="270">
        <v>16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6" t="s">
        <v>283</v>
      </c>
      <c r="AU452" s="276" t="s">
        <v>85</v>
      </c>
      <c r="AV452" s="15" t="s">
        <v>281</v>
      </c>
      <c r="AW452" s="15" t="s">
        <v>32</v>
      </c>
      <c r="AX452" s="15" t="s">
        <v>83</v>
      </c>
      <c r="AY452" s="276" t="s">
        <v>274</v>
      </c>
    </row>
    <row r="453" s="2" customFormat="1" ht="24.15" customHeight="1">
      <c r="A453" s="39"/>
      <c r="B453" s="40"/>
      <c r="C453" s="287" t="s">
        <v>969</v>
      </c>
      <c r="D453" s="287" t="s">
        <v>385</v>
      </c>
      <c r="E453" s="288" t="s">
        <v>1929</v>
      </c>
      <c r="F453" s="289" t="s">
        <v>1930</v>
      </c>
      <c r="G453" s="290" t="s">
        <v>289</v>
      </c>
      <c r="H453" s="291">
        <v>1.9199999999999999</v>
      </c>
      <c r="I453" s="292"/>
      <c r="J453" s="293">
        <f>ROUND(I453*H453,2)</f>
        <v>0</v>
      </c>
      <c r="K453" s="289" t="s">
        <v>280</v>
      </c>
      <c r="L453" s="294"/>
      <c r="M453" s="295" t="s">
        <v>1</v>
      </c>
      <c r="N453" s="296" t="s">
        <v>41</v>
      </c>
      <c r="O453" s="92"/>
      <c r="P453" s="239">
        <f>O453*H453</f>
        <v>0</v>
      </c>
      <c r="Q453" s="239">
        <v>0.02</v>
      </c>
      <c r="R453" s="239">
        <f>Q453*H453</f>
        <v>0.038399999999999997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510</v>
      </c>
      <c r="AT453" s="241" t="s">
        <v>385</v>
      </c>
      <c r="AU453" s="241" t="s">
        <v>85</v>
      </c>
      <c r="AY453" s="18" t="s">
        <v>274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379</v>
      </c>
      <c r="BM453" s="241" t="s">
        <v>5214</v>
      </c>
    </row>
    <row r="454" s="13" customFormat="1">
      <c r="A454" s="13"/>
      <c r="B454" s="243"/>
      <c r="C454" s="244"/>
      <c r="D454" s="245" t="s">
        <v>283</v>
      </c>
      <c r="E454" s="246" t="s">
        <v>1</v>
      </c>
      <c r="F454" s="247" t="s">
        <v>5215</v>
      </c>
      <c r="G454" s="244"/>
      <c r="H454" s="248">
        <v>1.9199999999999999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283</v>
      </c>
      <c r="AU454" s="254" t="s">
        <v>85</v>
      </c>
      <c r="AV454" s="13" t="s">
        <v>85</v>
      </c>
      <c r="AW454" s="13" t="s">
        <v>32</v>
      </c>
      <c r="AX454" s="13" t="s">
        <v>76</v>
      </c>
      <c r="AY454" s="254" t="s">
        <v>274</v>
      </c>
    </row>
    <row r="455" s="14" customFormat="1">
      <c r="A455" s="14"/>
      <c r="B455" s="255"/>
      <c r="C455" s="256"/>
      <c r="D455" s="245" t="s">
        <v>283</v>
      </c>
      <c r="E455" s="257" t="s">
        <v>1</v>
      </c>
      <c r="F455" s="258" t="s">
        <v>285</v>
      </c>
      <c r="G455" s="256"/>
      <c r="H455" s="259">
        <v>1.9199999999999999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283</v>
      </c>
      <c r="AU455" s="265" t="s">
        <v>85</v>
      </c>
      <c r="AV455" s="14" t="s">
        <v>106</v>
      </c>
      <c r="AW455" s="14" t="s">
        <v>32</v>
      </c>
      <c r="AX455" s="14" t="s">
        <v>76</v>
      </c>
      <c r="AY455" s="265" t="s">
        <v>274</v>
      </c>
    </row>
    <row r="456" s="15" customFormat="1">
      <c r="A456" s="15"/>
      <c r="B456" s="266"/>
      <c r="C456" s="267"/>
      <c r="D456" s="245" t="s">
        <v>283</v>
      </c>
      <c r="E456" s="268" t="s">
        <v>1</v>
      </c>
      <c r="F456" s="269" t="s">
        <v>286</v>
      </c>
      <c r="G456" s="267"/>
      <c r="H456" s="270">
        <v>1.9199999999999999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6" t="s">
        <v>283</v>
      </c>
      <c r="AU456" s="276" t="s">
        <v>85</v>
      </c>
      <c r="AV456" s="15" t="s">
        <v>281</v>
      </c>
      <c r="AW456" s="15" t="s">
        <v>32</v>
      </c>
      <c r="AX456" s="15" t="s">
        <v>83</v>
      </c>
      <c r="AY456" s="276" t="s">
        <v>274</v>
      </c>
    </row>
    <row r="457" s="2" customFormat="1" ht="24.15" customHeight="1">
      <c r="A457" s="39"/>
      <c r="B457" s="40"/>
      <c r="C457" s="230" t="s">
        <v>976</v>
      </c>
      <c r="D457" s="230" t="s">
        <v>276</v>
      </c>
      <c r="E457" s="231" t="s">
        <v>5216</v>
      </c>
      <c r="F457" s="232" t="s">
        <v>5217</v>
      </c>
      <c r="G457" s="233" t="s">
        <v>1692</v>
      </c>
      <c r="H457" s="297"/>
      <c r="I457" s="235"/>
      <c r="J457" s="236">
        <f>ROUND(I457*H457,2)</f>
        <v>0</v>
      </c>
      <c r="K457" s="232" t="s">
        <v>280</v>
      </c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379</v>
      </c>
      <c r="AT457" s="241" t="s">
        <v>276</v>
      </c>
      <c r="AU457" s="241" t="s">
        <v>85</v>
      </c>
      <c r="AY457" s="18" t="s">
        <v>274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379</v>
      </c>
      <c r="BM457" s="241" t="s">
        <v>5218</v>
      </c>
    </row>
    <row r="458" s="12" customFormat="1" ht="22.8" customHeight="1">
      <c r="A458" s="12"/>
      <c r="B458" s="214"/>
      <c r="C458" s="215"/>
      <c r="D458" s="216" t="s">
        <v>75</v>
      </c>
      <c r="E458" s="228" t="s">
        <v>5219</v>
      </c>
      <c r="F458" s="228" t="s">
        <v>99</v>
      </c>
      <c r="G458" s="215"/>
      <c r="H458" s="215"/>
      <c r="I458" s="218"/>
      <c r="J458" s="229">
        <f>BK458</f>
        <v>0</v>
      </c>
      <c r="K458" s="215"/>
      <c r="L458" s="220"/>
      <c r="M458" s="221"/>
      <c r="N458" s="222"/>
      <c r="O458" s="222"/>
      <c r="P458" s="223">
        <f>SUM(P459:P461)</f>
        <v>0</v>
      </c>
      <c r="Q458" s="222"/>
      <c r="R458" s="223">
        <f>SUM(R459:R461)</f>
        <v>0</v>
      </c>
      <c r="S458" s="222"/>
      <c r="T458" s="224">
        <f>SUM(T459:T461)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5" t="s">
        <v>85</v>
      </c>
      <c r="AT458" s="226" t="s">
        <v>75</v>
      </c>
      <c r="AU458" s="226" t="s">
        <v>83</v>
      </c>
      <c r="AY458" s="225" t="s">
        <v>274</v>
      </c>
      <c r="BK458" s="227">
        <f>SUM(BK459:BK461)</f>
        <v>0</v>
      </c>
    </row>
    <row r="459" s="2" customFormat="1" ht="21.75" customHeight="1">
      <c r="A459" s="39"/>
      <c r="B459" s="40"/>
      <c r="C459" s="230" t="s">
        <v>983</v>
      </c>
      <c r="D459" s="230" t="s">
        <v>276</v>
      </c>
      <c r="E459" s="231" t="s">
        <v>5220</v>
      </c>
      <c r="F459" s="232" t="s">
        <v>5221</v>
      </c>
      <c r="G459" s="233" t="s">
        <v>604</v>
      </c>
      <c r="H459" s="234">
        <v>2</v>
      </c>
      <c r="I459" s="235"/>
      <c r="J459" s="236">
        <f>ROUND(I459*H459,2)</f>
        <v>0</v>
      </c>
      <c r="K459" s="232" t="s">
        <v>280</v>
      </c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379</v>
      </c>
      <c r="AT459" s="241" t="s">
        <v>276</v>
      </c>
      <c r="AU459" s="241" t="s">
        <v>85</v>
      </c>
      <c r="AY459" s="18" t="s">
        <v>274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379</v>
      </c>
      <c r="BM459" s="241" t="s">
        <v>5222</v>
      </c>
    </row>
    <row r="460" s="2" customFormat="1" ht="16.5" customHeight="1">
      <c r="A460" s="39"/>
      <c r="B460" s="40"/>
      <c r="C460" s="287" t="s">
        <v>987</v>
      </c>
      <c r="D460" s="287" t="s">
        <v>385</v>
      </c>
      <c r="E460" s="288" t="s">
        <v>5223</v>
      </c>
      <c r="F460" s="289" t="s">
        <v>5224</v>
      </c>
      <c r="G460" s="290" t="s">
        <v>2064</v>
      </c>
      <c r="H460" s="291">
        <v>2</v>
      </c>
      <c r="I460" s="292"/>
      <c r="J460" s="293">
        <f>ROUND(I460*H460,2)</f>
        <v>0</v>
      </c>
      <c r="K460" s="289" t="s">
        <v>1</v>
      </c>
      <c r="L460" s="294"/>
      <c r="M460" s="295" t="s">
        <v>1</v>
      </c>
      <c r="N460" s="296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510</v>
      </c>
      <c r="AT460" s="241" t="s">
        <v>385</v>
      </c>
      <c r="AU460" s="241" t="s">
        <v>85</v>
      </c>
      <c r="AY460" s="18" t="s">
        <v>274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379</v>
      </c>
      <c r="BM460" s="241" t="s">
        <v>5225</v>
      </c>
    </row>
    <row r="461" s="2" customFormat="1" ht="24.15" customHeight="1">
      <c r="A461" s="39"/>
      <c r="B461" s="40"/>
      <c r="C461" s="230" t="s">
        <v>994</v>
      </c>
      <c r="D461" s="230" t="s">
        <v>276</v>
      </c>
      <c r="E461" s="231" t="s">
        <v>5226</v>
      </c>
      <c r="F461" s="232" t="s">
        <v>5227</v>
      </c>
      <c r="G461" s="233" t="s">
        <v>1692</v>
      </c>
      <c r="H461" s="297"/>
      <c r="I461" s="235"/>
      <c r="J461" s="236">
        <f>ROUND(I461*H461,2)</f>
        <v>0</v>
      </c>
      <c r="K461" s="232" t="s">
        <v>280</v>
      </c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379</v>
      </c>
      <c r="AT461" s="241" t="s">
        <v>276</v>
      </c>
      <c r="AU461" s="241" t="s">
        <v>85</v>
      </c>
      <c r="AY461" s="18" t="s">
        <v>274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379</v>
      </c>
      <c r="BM461" s="241" t="s">
        <v>5228</v>
      </c>
    </row>
    <row r="462" s="12" customFormat="1" ht="22.8" customHeight="1">
      <c r="A462" s="12"/>
      <c r="B462" s="214"/>
      <c r="C462" s="215"/>
      <c r="D462" s="216" t="s">
        <v>75</v>
      </c>
      <c r="E462" s="228" t="s">
        <v>1978</v>
      </c>
      <c r="F462" s="228" t="s">
        <v>1979</v>
      </c>
      <c r="G462" s="215"/>
      <c r="H462" s="215"/>
      <c r="I462" s="218"/>
      <c r="J462" s="229">
        <f>BK462</f>
        <v>0</v>
      </c>
      <c r="K462" s="215"/>
      <c r="L462" s="220"/>
      <c r="M462" s="221"/>
      <c r="N462" s="222"/>
      <c r="O462" s="222"/>
      <c r="P462" s="223">
        <f>SUM(P463:P484)</f>
        <v>0</v>
      </c>
      <c r="Q462" s="222"/>
      <c r="R462" s="223">
        <f>SUM(R463:R484)</f>
        <v>0.064830700000000005</v>
      </c>
      <c r="S462" s="222"/>
      <c r="T462" s="224">
        <f>SUM(T463:T484)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5" t="s">
        <v>85</v>
      </c>
      <c r="AT462" s="226" t="s">
        <v>75</v>
      </c>
      <c r="AU462" s="226" t="s">
        <v>83</v>
      </c>
      <c r="AY462" s="225" t="s">
        <v>274</v>
      </c>
      <c r="BK462" s="227">
        <f>SUM(BK463:BK484)</f>
        <v>0</v>
      </c>
    </row>
    <row r="463" s="2" customFormat="1" ht="24.15" customHeight="1">
      <c r="A463" s="39"/>
      <c r="B463" s="40"/>
      <c r="C463" s="230" t="s">
        <v>1000</v>
      </c>
      <c r="D463" s="230" t="s">
        <v>276</v>
      </c>
      <c r="E463" s="231" t="s">
        <v>5229</v>
      </c>
      <c r="F463" s="232" t="s">
        <v>5230</v>
      </c>
      <c r="G463" s="233" t="s">
        <v>398</v>
      </c>
      <c r="H463" s="234">
        <v>8.4800000000000004</v>
      </c>
      <c r="I463" s="235"/>
      <c r="J463" s="236">
        <f>ROUND(I463*H463,2)</f>
        <v>0</v>
      </c>
      <c r="K463" s="232" t="s">
        <v>1</v>
      </c>
      <c r="L463" s="45"/>
      <c r="M463" s="237" t="s">
        <v>1</v>
      </c>
      <c r="N463" s="238" t="s">
        <v>41</v>
      </c>
      <c r="O463" s="92"/>
      <c r="P463" s="239">
        <f>O463*H463</f>
        <v>0</v>
      </c>
      <c r="Q463" s="239">
        <v>0.0015900000000000001</v>
      </c>
      <c r="R463" s="239">
        <f>Q463*H463</f>
        <v>0.013483200000000001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379</v>
      </c>
      <c r="AT463" s="241" t="s">
        <v>276</v>
      </c>
      <c r="AU463" s="241" t="s">
        <v>85</v>
      </c>
      <c r="AY463" s="18" t="s">
        <v>274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83</v>
      </c>
      <c r="BK463" s="242">
        <f>ROUND(I463*H463,2)</f>
        <v>0</v>
      </c>
      <c r="BL463" s="18" t="s">
        <v>379</v>
      </c>
      <c r="BM463" s="241" t="s">
        <v>5231</v>
      </c>
    </row>
    <row r="464" s="13" customFormat="1">
      <c r="A464" s="13"/>
      <c r="B464" s="243"/>
      <c r="C464" s="244"/>
      <c r="D464" s="245" t="s">
        <v>283</v>
      </c>
      <c r="E464" s="246" t="s">
        <v>1</v>
      </c>
      <c r="F464" s="247" t="s">
        <v>5232</v>
      </c>
      <c r="G464" s="244"/>
      <c r="H464" s="248">
        <v>8.4800000000000004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283</v>
      </c>
      <c r="AU464" s="254" t="s">
        <v>85</v>
      </c>
      <c r="AV464" s="13" t="s">
        <v>85</v>
      </c>
      <c r="AW464" s="13" t="s">
        <v>32</v>
      </c>
      <c r="AX464" s="13" t="s">
        <v>76</v>
      </c>
      <c r="AY464" s="254" t="s">
        <v>274</v>
      </c>
    </row>
    <row r="465" s="14" customFormat="1">
      <c r="A465" s="14"/>
      <c r="B465" s="255"/>
      <c r="C465" s="256"/>
      <c r="D465" s="245" t="s">
        <v>283</v>
      </c>
      <c r="E465" s="257" t="s">
        <v>1</v>
      </c>
      <c r="F465" s="258" t="s">
        <v>285</v>
      </c>
      <c r="G465" s="256"/>
      <c r="H465" s="259">
        <v>8.4800000000000004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283</v>
      </c>
      <c r="AU465" s="265" t="s">
        <v>85</v>
      </c>
      <c r="AV465" s="14" t="s">
        <v>106</v>
      </c>
      <c r="AW465" s="14" t="s">
        <v>32</v>
      </c>
      <c r="AX465" s="14" t="s">
        <v>76</v>
      </c>
      <c r="AY465" s="265" t="s">
        <v>274</v>
      </c>
    </row>
    <row r="466" s="15" customFormat="1">
      <c r="A466" s="15"/>
      <c r="B466" s="266"/>
      <c r="C466" s="267"/>
      <c r="D466" s="245" t="s">
        <v>283</v>
      </c>
      <c r="E466" s="268" t="s">
        <v>1</v>
      </c>
      <c r="F466" s="269" t="s">
        <v>286</v>
      </c>
      <c r="G466" s="267"/>
      <c r="H466" s="270">
        <v>8.4800000000000004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6" t="s">
        <v>283</v>
      </c>
      <c r="AU466" s="276" t="s">
        <v>85</v>
      </c>
      <c r="AV466" s="15" t="s">
        <v>281</v>
      </c>
      <c r="AW466" s="15" t="s">
        <v>32</v>
      </c>
      <c r="AX466" s="15" t="s">
        <v>83</v>
      </c>
      <c r="AY466" s="276" t="s">
        <v>274</v>
      </c>
    </row>
    <row r="467" s="2" customFormat="1" ht="33" customHeight="1">
      <c r="A467" s="39"/>
      <c r="B467" s="40"/>
      <c r="C467" s="230" t="s">
        <v>1004</v>
      </c>
      <c r="D467" s="230" t="s">
        <v>276</v>
      </c>
      <c r="E467" s="231" t="s">
        <v>5233</v>
      </c>
      <c r="F467" s="232" t="s">
        <v>5234</v>
      </c>
      <c r="G467" s="233" t="s">
        <v>398</v>
      </c>
      <c r="H467" s="234">
        <v>8.4000000000000004</v>
      </c>
      <c r="I467" s="235"/>
      <c r="J467" s="236">
        <f>ROUND(I467*H467,2)</f>
        <v>0</v>
      </c>
      <c r="K467" s="232" t="s">
        <v>280</v>
      </c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0.0035100000000000001</v>
      </c>
      <c r="R467" s="239">
        <f>Q467*H467</f>
        <v>0.029484000000000003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379</v>
      </c>
      <c r="AT467" s="241" t="s">
        <v>276</v>
      </c>
      <c r="AU467" s="241" t="s">
        <v>85</v>
      </c>
      <c r="AY467" s="18" t="s">
        <v>274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379</v>
      </c>
      <c r="BM467" s="241" t="s">
        <v>5235</v>
      </c>
    </row>
    <row r="468" s="13" customFormat="1">
      <c r="A468" s="13"/>
      <c r="B468" s="243"/>
      <c r="C468" s="244"/>
      <c r="D468" s="245" t="s">
        <v>283</v>
      </c>
      <c r="E468" s="246" t="s">
        <v>1</v>
      </c>
      <c r="F468" s="247" t="s">
        <v>5236</v>
      </c>
      <c r="G468" s="244"/>
      <c r="H468" s="248">
        <v>8.4000000000000004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283</v>
      </c>
      <c r="AU468" s="254" t="s">
        <v>85</v>
      </c>
      <c r="AV468" s="13" t="s">
        <v>85</v>
      </c>
      <c r="AW468" s="13" t="s">
        <v>32</v>
      </c>
      <c r="AX468" s="13" t="s">
        <v>76</v>
      </c>
      <c r="AY468" s="254" t="s">
        <v>274</v>
      </c>
    </row>
    <row r="469" s="14" customFormat="1">
      <c r="A469" s="14"/>
      <c r="B469" s="255"/>
      <c r="C469" s="256"/>
      <c r="D469" s="245" t="s">
        <v>283</v>
      </c>
      <c r="E469" s="257" t="s">
        <v>1</v>
      </c>
      <c r="F469" s="258" t="s">
        <v>285</v>
      </c>
      <c r="G469" s="256"/>
      <c r="H469" s="259">
        <v>8.4000000000000004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283</v>
      </c>
      <c r="AU469" s="265" t="s">
        <v>85</v>
      </c>
      <c r="AV469" s="14" t="s">
        <v>106</v>
      </c>
      <c r="AW469" s="14" t="s">
        <v>32</v>
      </c>
      <c r="AX469" s="14" t="s">
        <v>76</v>
      </c>
      <c r="AY469" s="265" t="s">
        <v>274</v>
      </c>
    </row>
    <row r="470" s="15" customFormat="1">
      <c r="A470" s="15"/>
      <c r="B470" s="266"/>
      <c r="C470" s="267"/>
      <c r="D470" s="245" t="s">
        <v>283</v>
      </c>
      <c r="E470" s="268" t="s">
        <v>1</v>
      </c>
      <c r="F470" s="269" t="s">
        <v>286</v>
      </c>
      <c r="G470" s="267"/>
      <c r="H470" s="270">
        <v>8.4000000000000004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6" t="s">
        <v>283</v>
      </c>
      <c r="AU470" s="276" t="s">
        <v>85</v>
      </c>
      <c r="AV470" s="15" t="s">
        <v>281</v>
      </c>
      <c r="AW470" s="15" t="s">
        <v>32</v>
      </c>
      <c r="AX470" s="15" t="s">
        <v>83</v>
      </c>
      <c r="AY470" s="276" t="s">
        <v>274</v>
      </c>
    </row>
    <row r="471" s="2" customFormat="1" ht="33" customHeight="1">
      <c r="A471" s="39"/>
      <c r="B471" s="40"/>
      <c r="C471" s="230" t="s">
        <v>1008</v>
      </c>
      <c r="D471" s="230" t="s">
        <v>276</v>
      </c>
      <c r="E471" s="231" t="s">
        <v>5237</v>
      </c>
      <c r="F471" s="232" t="s">
        <v>5238</v>
      </c>
      <c r="G471" s="233" t="s">
        <v>398</v>
      </c>
      <c r="H471" s="234">
        <v>4</v>
      </c>
      <c r="I471" s="235"/>
      <c r="J471" s="236">
        <f>ROUND(I471*H471,2)</f>
        <v>0</v>
      </c>
      <c r="K471" s="232" t="s">
        <v>1</v>
      </c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0.0028900000000000002</v>
      </c>
      <c r="R471" s="239">
        <f>Q471*H471</f>
        <v>0.011560000000000001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379</v>
      </c>
      <c r="AT471" s="241" t="s">
        <v>276</v>
      </c>
      <c r="AU471" s="241" t="s">
        <v>85</v>
      </c>
      <c r="AY471" s="18" t="s">
        <v>274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379</v>
      </c>
      <c r="BM471" s="241" t="s">
        <v>5239</v>
      </c>
    </row>
    <row r="472" s="13" customFormat="1">
      <c r="A472" s="13"/>
      <c r="B472" s="243"/>
      <c r="C472" s="244"/>
      <c r="D472" s="245" t="s">
        <v>283</v>
      </c>
      <c r="E472" s="246" t="s">
        <v>1</v>
      </c>
      <c r="F472" s="247" t="s">
        <v>5240</v>
      </c>
      <c r="G472" s="244"/>
      <c r="H472" s="248">
        <v>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283</v>
      </c>
      <c r="AU472" s="254" t="s">
        <v>85</v>
      </c>
      <c r="AV472" s="13" t="s">
        <v>85</v>
      </c>
      <c r="AW472" s="13" t="s">
        <v>32</v>
      </c>
      <c r="AX472" s="13" t="s">
        <v>76</v>
      </c>
      <c r="AY472" s="254" t="s">
        <v>274</v>
      </c>
    </row>
    <row r="473" s="14" customFormat="1">
      <c r="A473" s="14"/>
      <c r="B473" s="255"/>
      <c r="C473" s="256"/>
      <c r="D473" s="245" t="s">
        <v>283</v>
      </c>
      <c r="E473" s="257" t="s">
        <v>1</v>
      </c>
      <c r="F473" s="258" t="s">
        <v>285</v>
      </c>
      <c r="G473" s="256"/>
      <c r="H473" s="259">
        <v>4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5" t="s">
        <v>283</v>
      </c>
      <c r="AU473" s="265" t="s">
        <v>85</v>
      </c>
      <c r="AV473" s="14" t="s">
        <v>106</v>
      </c>
      <c r="AW473" s="14" t="s">
        <v>32</v>
      </c>
      <c r="AX473" s="14" t="s">
        <v>76</v>
      </c>
      <c r="AY473" s="265" t="s">
        <v>274</v>
      </c>
    </row>
    <row r="474" s="15" customFormat="1">
      <c r="A474" s="15"/>
      <c r="B474" s="266"/>
      <c r="C474" s="267"/>
      <c r="D474" s="245" t="s">
        <v>283</v>
      </c>
      <c r="E474" s="268" t="s">
        <v>1</v>
      </c>
      <c r="F474" s="269" t="s">
        <v>286</v>
      </c>
      <c r="G474" s="267"/>
      <c r="H474" s="270">
        <v>4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6" t="s">
        <v>283</v>
      </c>
      <c r="AU474" s="276" t="s">
        <v>85</v>
      </c>
      <c r="AV474" s="15" t="s">
        <v>281</v>
      </c>
      <c r="AW474" s="15" t="s">
        <v>32</v>
      </c>
      <c r="AX474" s="15" t="s">
        <v>83</v>
      </c>
      <c r="AY474" s="276" t="s">
        <v>274</v>
      </c>
    </row>
    <row r="475" s="2" customFormat="1" ht="24.15" customHeight="1">
      <c r="A475" s="39"/>
      <c r="B475" s="40"/>
      <c r="C475" s="230" t="s">
        <v>1012</v>
      </c>
      <c r="D475" s="230" t="s">
        <v>276</v>
      </c>
      <c r="E475" s="231" t="s">
        <v>2036</v>
      </c>
      <c r="F475" s="232" t="s">
        <v>5241</v>
      </c>
      <c r="G475" s="233" t="s">
        <v>398</v>
      </c>
      <c r="H475" s="234">
        <v>4</v>
      </c>
      <c r="I475" s="235"/>
      <c r="J475" s="236">
        <f>ROUND(I475*H475,2)</f>
        <v>0</v>
      </c>
      <c r="K475" s="232" t="s">
        <v>1</v>
      </c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0.0016299999999999999</v>
      </c>
      <c r="R475" s="239">
        <f>Q475*H475</f>
        <v>0.0065199999999999998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379</v>
      </c>
      <c r="AT475" s="241" t="s">
        <v>276</v>
      </c>
      <c r="AU475" s="241" t="s">
        <v>85</v>
      </c>
      <c r="AY475" s="18" t="s">
        <v>274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379</v>
      </c>
      <c r="BM475" s="241" t="s">
        <v>5242</v>
      </c>
    </row>
    <row r="476" s="13" customFormat="1">
      <c r="A476" s="13"/>
      <c r="B476" s="243"/>
      <c r="C476" s="244"/>
      <c r="D476" s="245" t="s">
        <v>283</v>
      </c>
      <c r="E476" s="246" t="s">
        <v>1</v>
      </c>
      <c r="F476" s="247" t="s">
        <v>281</v>
      </c>
      <c r="G476" s="244"/>
      <c r="H476" s="248">
        <v>4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283</v>
      </c>
      <c r="AU476" s="254" t="s">
        <v>85</v>
      </c>
      <c r="AV476" s="13" t="s">
        <v>85</v>
      </c>
      <c r="AW476" s="13" t="s">
        <v>32</v>
      </c>
      <c r="AX476" s="13" t="s">
        <v>76</v>
      </c>
      <c r="AY476" s="254" t="s">
        <v>274</v>
      </c>
    </row>
    <row r="477" s="14" customFormat="1">
      <c r="A477" s="14"/>
      <c r="B477" s="255"/>
      <c r="C477" s="256"/>
      <c r="D477" s="245" t="s">
        <v>283</v>
      </c>
      <c r="E477" s="257" t="s">
        <v>1</v>
      </c>
      <c r="F477" s="258" t="s">
        <v>285</v>
      </c>
      <c r="G477" s="256"/>
      <c r="H477" s="259">
        <v>4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5" t="s">
        <v>283</v>
      </c>
      <c r="AU477" s="265" t="s">
        <v>85</v>
      </c>
      <c r="AV477" s="14" t="s">
        <v>106</v>
      </c>
      <c r="AW477" s="14" t="s">
        <v>32</v>
      </c>
      <c r="AX477" s="14" t="s">
        <v>76</v>
      </c>
      <c r="AY477" s="265" t="s">
        <v>274</v>
      </c>
    </row>
    <row r="478" s="15" customFormat="1">
      <c r="A478" s="15"/>
      <c r="B478" s="266"/>
      <c r="C478" s="267"/>
      <c r="D478" s="245" t="s">
        <v>283</v>
      </c>
      <c r="E478" s="268" t="s">
        <v>1</v>
      </c>
      <c r="F478" s="269" t="s">
        <v>286</v>
      </c>
      <c r="G478" s="267"/>
      <c r="H478" s="270">
        <v>4</v>
      </c>
      <c r="I478" s="271"/>
      <c r="J478" s="267"/>
      <c r="K478" s="267"/>
      <c r="L478" s="272"/>
      <c r="M478" s="273"/>
      <c r="N478" s="274"/>
      <c r="O478" s="274"/>
      <c r="P478" s="274"/>
      <c r="Q478" s="274"/>
      <c r="R478" s="274"/>
      <c r="S478" s="274"/>
      <c r="T478" s="27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6" t="s">
        <v>283</v>
      </c>
      <c r="AU478" s="276" t="s">
        <v>85</v>
      </c>
      <c r="AV478" s="15" t="s">
        <v>281</v>
      </c>
      <c r="AW478" s="15" t="s">
        <v>32</v>
      </c>
      <c r="AX478" s="15" t="s">
        <v>83</v>
      </c>
      <c r="AY478" s="276" t="s">
        <v>274</v>
      </c>
    </row>
    <row r="479" s="2" customFormat="1" ht="24.15" customHeight="1">
      <c r="A479" s="39"/>
      <c r="B479" s="40"/>
      <c r="C479" s="230" t="s">
        <v>1018</v>
      </c>
      <c r="D479" s="230" t="s">
        <v>276</v>
      </c>
      <c r="E479" s="231" t="s">
        <v>5243</v>
      </c>
      <c r="F479" s="232" t="s">
        <v>5244</v>
      </c>
      <c r="G479" s="233" t="s">
        <v>604</v>
      </c>
      <c r="H479" s="234">
        <v>1</v>
      </c>
      <c r="I479" s="235"/>
      <c r="J479" s="236">
        <f>ROUND(I479*H479,2)</f>
        <v>0</v>
      </c>
      <c r="K479" s="232" t="s">
        <v>1</v>
      </c>
      <c r="L479" s="45"/>
      <c r="M479" s="237" t="s">
        <v>1</v>
      </c>
      <c r="N479" s="238" t="s">
        <v>41</v>
      </c>
      <c r="O479" s="92"/>
      <c r="P479" s="239">
        <f>O479*H479</f>
        <v>0</v>
      </c>
      <c r="Q479" s="239">
        <v>0.00025000000000000001</v>
      </c>
      <c r="R479" s="239">
        <f>Q479*H479</f>
        <v>0.00025000000000000001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379</v>
      </c>
      <c r="AT479" s="241" t="s">
        <v>276</v>
      </c>
      <c r="AU479" s="241" t="s">
        <v>85</v>
      </c>
      <c r="AY479" s="18" t="s">
        <v>274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379</v>
      </c>
      <c r="BM479" s="241" t="s">
        <v>5245</v>
      </c>
    </row>
    <row r="480" s="2" customFormat="1" ht="24.15" customHeight="1">
      <c r="A480" s="39"/>
      <c r="B480" s="40"/>
      <c r="C480" s="230" t="s">
        <v>1040</v>
      </c>
      <c r="D480" s="230" t="s">
        <v>276</v>
      </c>
      <c r="E480" s="231" t="s">
        <v>5246</v>
      </c>
      <c r="F480" s="232" t="s">
        <v>5247</v>
      </c>
      <c r="G480" s="233" t="s">
        <v>398</v>
      </c>
      <c r="H480" s="234">
        <v>1.8500000000000001</v>
      </c>
      <c r="I480" s="235"/>
      <c r="J480" s="236">
        <f>ROUND(I480*H480,2)</f>
        <v>0</v>
      </c>
      <c r="K480" s="232" t="s">
        <v>1</v>
      </c>
      <c r="L480" s="45"/>
      <c r="M480" s="237" t="s">
        <v>1</v>
      </c>
      <c r="N480" s="238" t="s">
        <v>41</v>
      </c>
      <c r="O480" s="92"/>
      <c r="P480" s="239">
        <f>O480*H480</f>
        <v>0</v>
      </c>
      <c r="Q480" s="239">
        <v>0.00191</v>
      </c>
      <c r="R480" s="239">
        <f>Q480*H480</f>
        <v>0.0035335000000000002</v>
      </c>
      <c r="S480" s="239">
        <v>0</v>
      </c>
      <c r="T480" s="24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1" t="s">
        <v>379</v>
      </c>
      <c r="AT480" s="241" t="s">
        <v>276</v>
      </c>
      <c r="AU480" s="241" t="s">
        <v>85</v>
      </c>
      <c r="AY480" s="18" t="s">
        <v>274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8" t="s">
        <v>83</v>
      </c>
      <c r="BK480" s="242">
        <f>ROUND(I480*H480,2)</f>
        <v>0</v>
      </c>
      <c r="BL480" s="18" t="s">
        <v>379</v>
      </c>
      <c r="BM480" s="241" t="s">
        <v>5248</v>
      </c>
    </row>
    <row r="481" s="13" customFormat="1">
      <c r="A481" s="13"/>
      <c r="B481" s="243"/>
      <c r="C481" s="244"/>
      <c r="D481" s="245" t="s">
        <v>283</v>
      </c>
      <c r="E481" s="246" t="s">
        <v>1</v>
      </c>
      <c r="F481" s="247" t="s">
        <v>5249</v>
      </c>
      <c r="G481" s="244"/>
      <c r="H481" s="248">
        <v>1.8500000000000001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283</v>
      </c>
      <c r="AU481" s="254" t="s">
        <v>85</v>
      </c>
      <c r="AV481" s="13" t="s">
        <v>85</v>
      </c>
      <c r="AW481" s="13" t="s">
        <v>32</v>
      </c>
      <c r="AX481" s="13" t="s">
        <v>76</v>
      </c>
      <c r="AY481" s="254" t="s">
        <v>274</v>
      </c>
    </row>
    <row r="482" s="14" customFormat="1">
      <c r="A482" s="14"/>
      <c r="B482" s="255"/>
      <c r="C482" s="256"/>
      <c r="D482" s="245" t="s">
        <v>283</v>
      </c>
      <c r="E482" s="257" t="s">
        <v>1</v>
      </c>
      <c r="F482" s="258" t="s">
        <v>285</v>
      </c>
      <c r="G482" s="256"/>
      <c r="H482" s="259">
        <v>1.8500000000000001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283</v>
      </c>
      <c r="AU482" s="265" t="s">
        <v>85</v>
      </c>
      <c r="AV482" s="14" t="s">
        <v>106</v>
      </c>
      <c r="AW482" s="14" t="s">
        <v>32</v>
      </c>
      <c r="AX482" s="14" t="s">
        <v>76</v>
      </c>
      <c r="AY482" s="265" t="s">
        <v>274</v>
      </c>
    </row>
    <row r="483" s="15" customFormat="1">
      <c r="A483" s="15"/>
      <c r="B483" s="266"/>
      <c r="C483" s="267"/>
      <c r="D483" s="245" t="s">
        <v>283</v>
      </c>
      <c r="E483" s="268" t="s">
        <v>1</v>
      </c>
      <c r="F483" s="269" t="s">
        <v>286</v>
      </c>
      <c r="G483" s="267"/>
      <c r="H483" s="270">
        <v>1.8500000000000001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6" t="s">
        <v>283</v>
      </c>
      <c r="AU483" s="276" t="s">
        <v>85</v>
      </c>
      <c r="AV483" s="15" t="s">
        <v>281</v>
      </c>
      <c r="AW483" s="15" t="s">
        <v>32</v>
      </c>
      <c r="AX483" s="15" t="s">
        <v>83</v>
      </c>
      <c r="AY483" s="276" t="s">
        <v>274</v>
      </c>
    </row>
    <row r="484" s="2" customFormat="1" ht="24.15" customHeight="1">
      <c r="A484" s="39"/>
      <c r="B484" s="40"/>
      <c r="C484" s="230" t="s">
        <v>1063</v>
      </c>
      <c r="D484" s="230" t="s">
        <v>276</v>
      </c>
      <c r="E484" s="231" t="s">
        <v>5250</v>
      </c>
      <c r="F484" s="232" t="s">
        <v>5251</v>
      </c>
      <c r="G484" s="233" t="s">
        <v>1692</v>
      </c>
      <c r="H484" s="297"/>
      <c r="I484" s="235"/>
      <c r="J484" s="236">
        <f>ROUND(I484*H484,2)</f>
        <v>0</v>
      </c>
      <c r="K484" s="232" t="s">
        <v>280</v>
      </c>
      <c r="L484" s="45"/>
      <c r="M484" s="237" t="s">
        <v>1</v>
      </c>
      <c r="N484" s="238" t="s">
        <v>41</v>
      </c>
      <c r="O484" s="92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1" t="s">
        <v>379</v>
      </c>
      <c r="AT484" s="241" t="s">
        <v>276</v>
      </c>
      <c r="AU484" s="241" t="s">
        <v>85</v>
      </c>
      <c r="AY484" s="18" t="s">
        <v>274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8" t="s">
        <v>83</v>
      </c>
      <c r="BK484" s="242">
        <f>ROUND(I484*H484,2)</f>
        <v>0</v>
      </c>
      <c r="BL484" s="18" t="s">
        <v>379</v>
      </c>
      <c r="BM484" s="241" t="s">
        <v>5252</v>
      </c>
    </row>
    <row r="485" s="12" customFormat="1" ht="22.8" customHeight="1">
      <c r="A485" s="12"/>
      <c r="B485" s="214"/>
      <c r="C485" s="215"/>
      <c r="D485" s="216" t="s">
        <v>75</v>
      </c>
      <c r="E485" s="228" t="s">
        <v>2180</v>
      </c>
      <c r="F485" s="228" t="s">
        <v>2181</v>
      </c>
      <c r="G485" s="215"/>
      <c r="H485" s="215"/>
      <c r="I485" s="218"/>
      <c r="J485" s="229">
        <f>BK485</f>
        <v>0</v>
      </c>
      <c r="K485" s="215"/>
      <c r="L485" s="220"/>
      <c r="M485" s="221"/>
      <c r="N485" s="222"/>
      <c r="O485" s="222"/>
      <c r="P485" s="223">
        <f>SUM(P486:P491)</f>
        <v>0</v>
      </c>
      <c r="Q485" s="222"/>
      <c r="R485" s="223">
        <f>SUM(R486:R491)</f>
        <v>0</v>
      </c>
      <c r="S485" s="222"/>
      <c r="T485" s="224">
        <f>SUM(T486:T491)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5" t="s">
        <v>85</v>
      </c>
      <c r="AT485" s="226" t="s">
        <v>75</v>
      </c>
      <c r="AU485" s="226" t="s">
        <v>83</v>
      </c>
      <c r="AY485" s="225" t="s">
        <v>274</v>
      </c>
      <c r="BK485" s="227">
        <f>SUM(BK486:BK491)</f>
        <v>0</v>
      </c>
    </row>
    <row r="486" s="2" customFormat="1" ht="24.15" customHeight="1">
      <c r="A486" s="39"/>
      <c r="B486" s="40"/>
      <c r="C486" s="230" t="s">
        <v>1067</v>
      </c>
      <c r="D486" s="230" t="s">
        <v>276</v>
      </c>
      <c r="E486" s="231" t="s">
        <v>2426</v>
      </c>
      <c r="F486" s="232" t="s">
        <v>2427</v>
      </c>
      <c r="G486" s="233" t="s">
        <v>604</v>
      </c>
      <c r="H486" s="234">
        <v>1</v>
      </c>
      <c r="I486" s="235"/>
      <c r="J486" s="236">
        <f>ROUND(I486*H486,2)</f>
        <v>0</v>
      </c>
      <c r="K486" s="232" t="s">
        <v>280</v>
      </c>
      <c r="L486" s="45"/>
      <c r="M486" s="237" t="s">
        <v>1</v>
      </c>
      <c r="N486" s="238" t="s">
        <v>41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379</v>
      </c>
      <c r="AT486" s="241" t="s">
        <v>276</v>
      </c>
      <c r="AU486" s="241" t="s">
        <v>85</v>
      </c>
      <c r="AY486" s="18" t="s">
        <v>274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83</v>
      </c>
      <c r="BK486" s="242">
        <f>ROUND(I486*H486,2)</f>
        <v>0</v>
      </c>
      <c r="BL486" s="18" t="s">
        <v>379</v>
      </c>
      <c r="BM486" s="241" t="s">
        <v>5253</v>
      </c>
    </row>
    <row r="487" s="13" customFormat="1">
      <c r="A487" s="13"/>
      <c r="B487" s="243"/>
      <c r="C487" s="244"/>
      <c r="D487" s="245" t="s">
        <v>283</v>
      </c>
      <c r="E487" s="246" t="s">
        <v>1</v>
      </c>
      <c r="F487" s="247" t="s">
        <v>1470</v>
      </c>
      <c r="G487" s="244"/>
      <c r="H487" s="248">
        <v>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283</v>
      </c>
      <c r="AU487" s="254" t="s">
        <v>85</v>
      </c>
      <c r="AV487" s="13" t="s">
        <v>85</v>
      </c>
      <c r="AW487" s="13" t="s">
        <v>32</v>
      </c>
      <c r="AX487" s="13" t="s">
        <v>76</v>
      </c>
      <c r="AY487" s="254" t="s">
        <v>274</v>
      </c>
    </row>
    <row r="488" s="14" customFormat="1">
      <c r="A488" s="14"/>
      <c r="B488" s="255"/>
      <c r="C488" s="256"/>
      <c r="D488" s="245" t="s">
        <v>283</v>
      </c>
      <c r="E488" s="257" t="s">
        <v>1</v>
      </c>
      <c r="F488" s="258" t="s">
        <v>285</v>
      </c>
      <c r="G488" s="256"/>
      <c r="H488" s="259">
        <v>1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283</v>
      </c>
      <c r="AU488" s="265" t="s">
        <v>85</v>
      </c>
      <c r="AV488" s="14" t="s">
        <v>106</v>
      </c>
      <c r="AW488" s="14" t="s">
        <v>32</v>
      </c>
      <c r="AX488" s="14" t="s">
        <v>76</v>
      </c>
      <c r="AY488" s="265" t="s">
        <v>274</v>
      </c>
    </row>
    <row r="489" s="15" customFormat="1">
      <c r="A489" s="15"/>
      <c r="B489" s="266"/>
      <c r="C489" s="267"/>
      <c r="D489" s="245" t="s">
        <v>283</v>
      </c>
      <c r="E489" s="268" t="s">
        <v>1</v>
      </c>
      <c r="F489" s="269" t="s">
        <v>286</v>
      </c>
      <c r="G489" s="267"/>
      <c r="H489" s="270">
        <v>1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6" t="s">
        <v>283</v>
      </c>
      <c r="AU489" s="276" t="s">
        <v>85</v>
      </c>
      <c r="AV489" s="15" t="s">
        <v>281</v>
      </c>
      <c r="AW489" s="15" t="s">
        <v>32</v>
      </c>
      <c r="AX489" s="15" t="s">
        <v>83</v>
      </c>
      <c r="AY489" s="276" t="s">
        <v>274</v>
      </c>
    </row>
    <row r="490" s="2" customFormat="1" ht="21.75" customHeight="1">
      <c r="A490" s="39"/>
      <c r="B490" s="40"/>
      <c r="C490" s="287" t="s">
        <v>1087</v>
      </c>
      <c r="D490" s="287" t="s">
        <v>385</v>
      </c>
      <c r="E490" s="288" t="s">
        <v>2090</v>
      </c>
      <c r="F490" s="289" t="s">
        <v>5254</v>
      </c>
      <c r="G490" s="290" t="s">
        <v>1</v>
      </c>
      <c r="H490" s="291">
        <v>1</v>
      </c>
      <c r="I490" s="292"/>
      <c r="J490" s="293">
        <f>ROUND(I490*H490,2)</f>
        <v>0</v>
      </c>
      <c r="K490" s="289" t="s">
        <v>1</v>
      </c>
      <c r="L490" s="294"/>
      <c r="M490" s="295" t="s">
        <v>1</v>
      </c>
      <c r="N490" s="296" t="s">
        <v>41</v>
      </c>
      <c r="O490" s="92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510</v>
      </c>
      <c r="AT490" s="241" t="s">
        <v>385</v>
      </c>
      <c r="AU490" s="241" t="s">
        <v>85</v>
      </c>
      <c r="AY490" s="18" t="s">
        <v>274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379</v>
      </c>
      <c r="BM490" s="241" t="s">
        <v>5255</v>
      </c>
    </row>
    <row r="491" s="2" customFormat="1" ht="24.15" customHeight="1">
      <c r="A491" s="39"/>
      <c r="B491" s="40"/>
      <c r="C491" s="230" t="s">
        <v>1091</v>
      </c>
      <c r="D491" s="230" t="s">
        <v>276</v>
      </c>
      <c r="E491" s="231" t="s">
        <v>5256</v>
      </c>
      <c r="F491" s="232" t="s">
        <v>5257</v>
      </c>
      <c r="G491" s="233" t="s">
        <v>1692</v>
      </c>
      <c r="H491" s="297"/>
      <c r="I491" s="235"/>
      <c r="J491" s="236">
        <f>ROUND(I491*H491,2)</f>
        <v>0</v>
      </c>
      <c r="K491" s="232" t="s">
        <v>280</v>
      </c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379</v>
      </c>
      <c r="AT491" s="241" t="s">
        <v>276</v>
      </c>
      <c r="AU491" s="241" t="s">
        <v>85</v>
      </c>
      <c r="AY491" s="18" t="s">
        <v>274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379</v>
      </c>
      <c r="BM491" s="241" t="s">
        <v>5258</v>
      </c>
    </row>
    <row r="492" s="12" customFormat="1" ht="22.8" customHeight="1">
      <c r="A492" s="12"/>
      <c r="B492" s="214"/>
      <c r="C492" s="215"/>
      <c r="D492" s="216" t="s">
        <v>75</v>
      </c>
      <c r="E492" s="228" t="s">
        <v>2811</v>
      </c>
      <c r="F492" s="228" t="s">
        <v>2812</v>
      </c>
      <c r="G492" s="215"/>
      <c r="H492" s="215"/>
      <c r="I492" s="218"/>
      <c r="J492" s="229">
        <f>BK492</f>
        <v>0</v>
      </c>
      <c r="K492" s="215"/>
      <c r="L492" s="220"/>
      <c r="M492" s="221"/>
      <c r="N492" s="222"/>
      <c r="O492" s="222"/>
      <c r="P492" s="223">
        <f>SUM(P493:P501)</f>
        <v>0</v>
      </c>
      <c r="Q492" s="222"/>
      <c r="R492" s="223">
        <f>SUM(R493:R501)</f>
        <v>0.0091272499999999999</v>
      </c>
      <c r="S492" s="222"/>
      <c r="T492" s="224">
        <f>SUM(T493:T501)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5" t="s">
        <v>85</v>
      </c>
      <c r="AT492" s="226" t="s">
        <v>75</v>
      </c>
      <c r="AU492" s="226" t="s">
        <v>83</v>
      </c>
      <c r="AY492" s="225" t="s">
        <v>274</v>
      </c>
      <c r="BK492" s="227">
        <f>SUM(BK493:BK501)</f>
        <v>0</v>
      </c>
    </row>
    <row r="493" s="2" customFormat="1" ht="21.75" customHeight="1">
      <c r="A493" s="39"/>
      <c r="B493" s="40"/>
      <c r="C493" s="230" t="s">
        <v>1111</v>
      </c>
      <c r="D493" s="230" t="s">
        <v>276</v>
      </c>
      <c r="E493" s="231" t="s">
        <v>2849</v>
      </c>
      <c r="F493" s="232" t="s">
        <v>2850</v>
      </c>
      <c r="G493" s="233" t="s">
        <v>279</v>
      </c>
      <c r="H493" s="234">
        <v>15.25</v>
      </c>
      <c r="I493" s="235"/>
      <c r="J493" s="236">
        <f>ROUND(I493*H493,2)</f>
        <v>0</v>
      </c>
      <c r="K493" s="232" t="s">
        <v>280</v>
      </c>
      <c r="L493" s="45"/>
      <c r="M493" s="237" t="s">
        <v>1</v>
      </c>
      <c r="N493" s="238" t="s">
        <v>41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379</v>
      </c>
      <c r="AT493" s="241" t="s">
        <v>276</v>
      </c>
      <c r="AU493" s="241" t="s">
        <v>85</v>
      </c>
      <c r="AY493" s="18" t="s">
        <v>274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83</v>
      </c>
      <c r="BK493" s="242">
        <f>ROUND(I493*H493,2)</f>
        <v>0</v>
      </c>
      <c r="BL493" s="18" t="s">
        <v>379</v>
      </c>
      <c r="BM493" s="241" t="s">
        <v>5259</v>
      </c>
    </row>
    <row r="494" s="2" customFormat="1" ht="24.15" customHeight="1">
      <c r="A494" s="39"/>
      <c r="B494" s="40"/>
      <c r="C494" s="230" t="s">
        <v>1126</v>
      </c>
      <c r="D494" s="230" t="s">
        <v>276</v>
      </c>
      <c r="E494" s="231" t="s">
        <v>2854</v>
      </c>
      <c r="F494" s="232" t="s">
        <v>2855</v>
      </c>
      <c r="G494" s="233" t="s">
        <v>279</v>
      </c>
      <c r="H494" s="234">
        <v>16.594999999999999</v>
      </c>
      <c r="I494" s="235"/>
      <c r="J494" s="236">
        <f>ROUND(I494*H494,2)</f>
        <v>0</v>
      </c>
      <c r="K494" s="232" t="s">
        <v>280</v>
      </c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0.00017000000000000001</v>
      </c>
      <c r="R494" s="239">
        <f>Q494*H494</f>
        <v>0.0028211500000000001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379</v>
      </c>
      <c r="AT494" s="241" t="s">
        <v>276</v>
      </c>
      <c r="AU494" s="241" t="s">
        <v>85</v>
      </c>
      <c r="AY494" s="18" t="s">
        <v>274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379</v>
      </c>
      <c r="BM494" s="241" t="s">
        <v>5260</v>
      </c>
    </row>
    <row r="495" s="13" customFormat="1">
      <c r="A495" s="13"/>
      <c r="B495" s="243"/>
      <c r="C495" s="244"/>
      <c r="D495" s="245" t="s">
        <v>283</v>
      </c>
      <c r="E495" s="246" t="s">
        <v>1</v>
      </c>
      <c r="F495" s="247" t="s">
        <v>5261</v>
      </c>
      <c r="G495" s="244"/>
      <c r="H495" s="248">
        <v>16.594999999999999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283</v>
      </c>
      <c r="AU495" s="254" t="s">
        <v>85</v>
      </c>
      <c r="AV495" s="13" t="s">
        <v>85</v>
      </c>
      <c r="AW495" s="13" t="s">
        <v>32</v>
      </c>
      <c r="AX495" s="13" t="s">
        <v>76</v>
      </c>
      <c r="AY495" s="254" t="s">
        <v>274</v>
      </c>
    </row>
    <row r="496" s="14" customFormat="1">
      <c r="A496" s="14"/>
      <c r="B496" s="255"/>
      <c r="C496" s="256"/>
      <c r="D496" s="245" t="s">
        <v>283</v>
      </c>
      <c r="E496" s="257" t="s">
        <v>1</v>
      </c>
      <c r="F496" s="258" t="s">
        <v>285</v>
      </c>
      <c r="G496" s="256"/>
      <c r="H496" s="259">
        <v>16.594999999999999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283</v>
      </c>
      <c r="AU496" s="265" t="s">
        <v>85</v>
      </c>
      <c r="AV496" s="14" t="s">
        <v>106</v>
      </c>
      <c r="AW496" s="14" t="s">
        <v>32</v>
      </c>
      <c r="AX496" s="14" t="s">
        <v>76</v>
      </c>
      <c r="AY496" s="265" t="s">
        <v>274</v>
      </c>
    </row>
    <row r="497" s="15" customFormat="1">
      <c r="A497" s="15"/>
      <c r="B497" s="266"/>
      <c r="C497" s="267"/>
      <c r="D497" s="245" t="s">
        <v>283</v>
      </c>
      <c r="E497" s="268" t="s">
        <v>1</v>
      </c>
      <c r="F497" s="269" t="s">
        <v>286</v>
      </c>
      <c r="G497" s="267"/>
      <c r="H497" s="270">
        <v>16.594999999999999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6" t="s">
        <v>283</v>
      </c>
      <c r="AU497" s="276" t="s">
        <v>85</v>
      </c>
      <c r="AV497" s="15" t="s">
        <v>281</v>
      </c>
      <c r="AW497" s="15" t="s">
        <v>32</v>
      </c>
      <c r="AX497" s="15" t="s">
        <v>83</v>
      </c>
      <c r="AY497" s="276" t="s">
        <v>274</v>
      </c>
    </row>
    <row r="498" s="2" customFormat="1" ht="21.75" customHeight="1">
      <c r="A498" s="39"/>
      <c r="B498" s="40"/>
      <c r="C498" s="230" t="s">
        <v>1156</v>
      </c>
      <c r="D498" s="230" t="s">
        <v>276</v>
      </c>
      <c r="E498" s="231" t="s">
        <v>5262</v>
      </c>
      <c r="F498" s="232" t="s">
        <v>5263</v>
      </c>
      <c r="G498" s="233" t="s">
        <v>279</v>
      </c>
      <c r="H498" s="234">
        <v>16.594999999999999</v>
      </c>
      <c r="I498" s="235"/>
      <c r="J498" s="236">
        <f>ROUND(I498*H498,2)</f>
        <v>0</v>
      </c>
      <c r="K498" s="232" t="s">
        <v>280</v>
      </c>
      <c r="L498" s="45"/>
      <c r="M498" s="237" t="s">
        <v>1</v>
      </c>
      <c r="N498" s="238" t="s">
        <v>41</v>
      </c>
      <c r="O498" s="92"/>
      <c r="P498" s="239">
        <f>O498*H498</f>
        <v>0</v>
      </c>
      <c r="Q498" s="239">
        <v>0.00038000000000000002</v>
      </c>
      <c r="R498" s="239">
        <f>Q498*H498</f>
        <v>0.0063061000000000002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379</v>
      </c>
      <c r="AT498" s="241" t="s">
        <v>276</v>
      </c>
      <c r="AU498" s="241" t="s">
        <v>85</v>
      </c>
      <c r="AY498" s="18" t="s">
        <v>274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83</v>
      </c>
      <c r="BK498" s="242">
        <f>ROUND(I498*H498,2)</f>
        <v>0</v>
      </c>
      <c r="BL498" s="18" t="s">
        <v>379</v>
      </c>
      <c r="BM498" s="241" t="s">
        <v>5264</v>
      </c>
    </row>
    <row r="499" s="13" customFormat="1">
      <c r="A499" s="13"/>
      <c r="B499" s="243"/>
      <c r="C499" s="244"/>
      <c r="D499" s="245" t="s">
        <v>283</v>
      </c>
      <c r="E499" s="246" t="s">
        <v>1</v>
      </c>
      <c r="F499" s="247" t="s">
        <v>5261</v>
      </c>
      <c r="G499" s="244"/>
      <c r="H499" s="248">
        <v>16.594999999999999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283</v>
      </c>
      <c r="AU499" s="254" t="s">
        <v>85</v>
      </c>
      <c r="AV499" s="13" t="s">
        <v>85</v>
      </c>
      <c r="AW499" s="13" t="s">
        <v>32</v>
      </c>
      <c r="AX499" s="13" t="s">
        <v>76</v>
      </c>
      <c r="AY499" s="254" t="s">
        <v>274</v>
      </c>
    </row>
    <row r="500" s="14" customFormat="1">
      <c r="A500" s="14"/>
      <c r="B500" s="255"/>
      <c r="C500" s="256"/>
      <c r="D500" s="245" t="s">
        <v>283</v>
      </c>
      <c r="E500" s="257" t="s">
        <v>1</v>
      </c>
      <c r="F500" s="258" t="s">
        <v>285</v>
      </c>
      <c r="G500" s="256"/>
      <c r="H500" s="259">
        <v>16.594999999999999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5" t="s">
        <v>283</v>
      </c>
      <c r="AU500" s="265" t="s">
        <v>85</v>
      </c>
      <c r="AV500" s="14" t="s">
        <v>106</v>
      </c>
      <c r="AW500" s="14" t="s">
        <v>32</v>
      </c>
      <c r="AX500" s="14" t="s">
        <v>76</v>
      </c>
      <c r="AY500" s="265" t="s">
        <v>274</v>
      </c>
    </row>
    <row r="501" s="15" customFormat="1">
      <c r="A501" s="15"/>
      <c r="B501" s="266"/>
      <c r="C501" s="267"/>
      <c r="D501" s="245" t="s">
        <v>283</v>
      </c>
      <c r="E501" s="268" t="s">
        <v>1</v>
      </c>
      <c r="F501" s="269" t="s">
        <v>286</v>
      </c>
      <c r="G501" s="267"/>
      <c r="H501" s="270">
        <v>16.594999999999999</v>
      </c>
      <c r="I501" s="271"/>
      <c r="J501" s="267"/>
      <c r="K501" s="267"/>
      <c r="L501" s="272"/>
      <c r="M501" s="306"/>
      <c r="N501" s="307"/>
      <c r="O501" s="307"/>
      <c r="P501" s="307"/>
      <c r="Q501" s="307"/>
      <c r="R501" s="307"/>
      <c r="S501" s="307"/>
      <c r="T501" s="30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6" t="s">
        <v>283</v>
      </c>
      <c r="AU501" s="276" t="s">
        <v>85</v>
      </c>
      <c r="AV501" s="15" t="s">
        <v>281</v>
      </c>
      <c r="AW501" s="15" t="s">
        <v>32</v>
      </c>
      <c r="AX501" s="15" t="s">
        <v>83</v>
      </c>
      <c r="AY501" s="276" t="s">
        <v>274</v>
      </c>
    </row>
    <row r="502" s="2" customFormat="1" ht="6.96" customHeight="1">
      <c r="A502" s="39"/>
      <c r="B502" s="67"/>
      <c r="C502" s="68"/>
      <c r="D502" s="68"/>
      <c r="E502" s="68"/>
      <c r="F502" s="68"/>
      <c r="G502" s="68"/>
      <c r="H502" s="68"/>
      <c r="I502" s="68"/>
      <c r="J502" s="68"/>
      <c r="K502" s="68"/>
      <c r="L502" s="45"/>
      <c r="M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</sheetData>
  <sheetProtection sheet="1" autoFilter="0" formatColumns="0" formatRows="0" objects="1" scenarios="1" spinCount="100000" saltValue="G3vjgkg/ybmawBnTxaSi8eIqa1D+3iis8HwCEjtmTK59/cy8gnB9qX0vyJlae1RMl5I8nY1Q61DOyWS/TdiqEw==" hashValue="6uW25/JDB+P0fNm4UPksi5khT7mmIN5bQP/NETmD+3be8EJH7RpjSg89YeaITRoa/zKTwty1ARENuxEXSxLiMA==" algorithmName="SHA-512" password="C675"/>
  <autoFilter ref="C131:K50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8" t="s">
        <v>5265</v>
      </c>
      <c r="BA2" s="148" t="s">
        <v>1</v>
      </c>
      <c r="BB2" s="148" t="s">
        <v>1</v>
      </c>
      <c r="BC2" s="148" t="s">
        <v>5266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180</v>
      </c>
      <c r="BA3" s="148" t="s">
        <v>1</v>
      </c>
      <c r="BB3" s="148" t="s">
        <v>1</v>
      </c>
      <c r="BC3" s="148" t="s">
        <v>5267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196</v>
      </c>
      <c r="BA4" s="148" t="s">
        <v>1</v>
      </c>
      <c r="BB4" s="148" t="s">
        <v>1</v>
      </c>
      <c r="BC4" s="148" t="s">
        <v>5268</v>
      </c>
      <c r="BD4" s="148" t="s">
        <v>85</v>
      </c>
    </row>
    <row r="5" s="1" customFormat="1" ht="6.96" customHeight="1">
      <c r="B5" s="21"/>
      <c r="L5" s="21"/>
      <c r="AZ5" s="148" t="s">
        <v>200</v>
      </c>
      <c r="BA5" s="148" t="s">
        <v>1</v>
      </c>
      <c r="BB5" s="148" t="s">
        <v>1</v>
      </c>
      <c r="BC5" s="148" t="s">
        <v>5269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212</v>
      </c>
      <c r="BA6" s="148" t="s">
        <v>1</v>
      </c>
      <c r="BB6" s="148" t="s">
        <v>1</v>
      </c>
      <c r="BC6" s="148" t="s">
        <v>5270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5271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ROUND((SUM(BE126:BE327)),  2)</f>
        <v>0</v>
      </c>
      <c r="G33" s="39"/>
      <c r="H33" s="39"/>
      <c r="I33" s="168">
        <v>0.20999999999999999</v>
      </c>
      <c r="J33" s="167">
        <f>ROUND(((SUM(BE126:BE327))*I33),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ROUND((SUM(BF126:BF327)),  2)</f>
        <v>0</v>
      </c>
      <c r="G34" s="39"/>
      <c r="H34" s="39"/>
      <c r="I34" s="168">
        <v>0.14999999999999999</v>
      </c>
      <c r="J34" s="167">
        <f>ROUND(((SUM(BF126:BF327))*I34),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ROUND((SUM(BG126:BG327)),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ROUND((SUM(BH126:BH327)),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ROUND((SUM(BI126:BI327)),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SO.03 - Oplocení a přístřešek na popelnice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J127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J128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J183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J192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241</v>
      </c>
      <c r="E101" s="200"/>
      <c r="F101" s="200"/>
      <c r="G101" s="200"/>
      <c r="H101" s="200"/>
      <c r="I101" s="200"/>
      <c r="J101" s="201">
        <f>J235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J241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243</v>
      </c>
      <c r="E103" s="195"/>
      <c r="F103" s="195"/>
      <c r="G103" s="195"/>
      <c r="H103" s="195"/>
      <c r="I103" s="195"/>
      <c r="J103" s="196">
        <f>J243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245</v>
      </c>
      <c r="E104" s="200"/>
      <c r="F104" s="200"/>
      <c r="G104" s="200"/>
      <c r="H104" s="200"/>
      <c r="I104" s="200"/>
      <c r="J104" s="201">
        <f>J244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246</v>
      </c>
      <c r="E105" s="200"/>
      <c r="F105" s="200"/>
      <c r="G105" s="200"/>
      <c r="H105" s="200"/>
      <c r="I105" s="200"/>
      <c r="J105" s="201">
        <f>J312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5272</v>
      </c>
      <c r="E106" s="200"/>
      <c r="F106" s="200"/>
      <c r="G106" s="200"/>
      <c r="H106" s="200"/>
      <c r="I106" s="200"/>
      <c r="J106" s="201">
        <f>J319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SO.03 - Oplocení a přístřešek na popelnice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Spolek pro lůžkový hospic Mezi Stromy</v>
      </c>
      <c r="G122" s="41"/>
      <c r="H122" s="41"/>
      <c r="I122" s="33" t="s">
        <v>30</v>
      </c>
      <c r="J122" s="37" t="str">
        <f>E21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260</v>
      </c>
      <c r="D125" s="206" t="s">
        <v>61</v>
      </c>
      <c r="E125" s="206" t="s">
        <v>57</v>
      </c>
      <c r="F125" s="206" t="s">
        <v>58</v>
      </c>
      <c r="G125" s="206" t="s">
        <v>261</v>
      </c>
      <c r="H125" s="206" t="s">
        <v>262</v>
      </c>
      <c r="I125" s="206" t="s">
        <v>263</v>
      </c>
      <c r="J125" s="206" t="s">
        <v>230</v>
      </c>
      <c r="K125" s="207" t="s">
        <v>264</v>
      </c>
      <c r="L125" s="208"/>
      <c r="M125" s="101" t="s">
        <v>1</v>
      </c>
      <c r="N125" s="102" t="s">
        <v>40</v>
      </c>
      <c r="O125" s="102" t="s">
        <v>265</v>
      </c>
      <c r="P125" s="102" t="s">
        <v>266</v>
      </c>
      <c r="Q125" s="102" t="s">
        <v>267</v>
      </c>
      <c r="R125" s="102" t="s">
        <v>268</v>
      </c>
      <c r="S125" s="102" t="s">
        <v>269</v>
      </c>
      <c r="T125" s="103" t="s">
        <v>270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271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P127+P243</f>
        <v>0</v>
      </c>
      <c r="Q126" s="105"/>
      <c r="R126" s="211">
        <f>R127+R243</f>
        <v>58.507371139999996</v>
      </c>
      <c r="S126" s="105"/>
      <c r="T126" s="212">
        <f>T127+T243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BK127+BK243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272</v>
      </c>
      <c r="F127" s="217" t="s">
        <v>273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P128+P183+P192+P235+P241</f>
        <v>0</v>
      </c>
      <c r="Q127" s="222"/>
      <c r="R127" s="223">
        <f>R128+R183+R192+R235+R241</f>
        <v>57.775910779999997</v>
      </c>
      <c r="S127" s="222"/>
      <c r="T127" s="224">
        <f>T128+T183+T192+T235+T241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274</v>
      </c>
      <c r="BK127" s="227">
        <f>BK128+BK183+BK192+BK235+BK241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275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SUM(P129:P182)</f>
        <v>0</v>
      </c>
      <c r="Q128" s="222"/>
      <c r="R128" s="223">
        <f>SUM(R129:R182)</f>
        <v>0</v>
      </c>
      <c r="S128" s="222"/>
      <c r="T128" s="224">
        <f>SUM(T129:T182)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274</v>
      </c>
      <c r="BK128" s="227">
        <f>SUM(BK129:BK182)</f>
        <v>0</v>
      </c>
    </row>
    <row r="129" s="2" customFormat="1" ht="24.15" customHeight="1">
      <c r="A129" s="39"/>
      <c r="B129" s="40"/>
      <c r="C129" s="230" t="s">
        <v>83</v>
      </c>
      <c r="D129" s="230" t="s">
        <v>276</v>
      </c>
      <c r="E129" s="231" t="s">
        <v>277</v>
      </c>
      <c r="F129" s="232" t="s">
        <v>278</v>
      </c>
      <c r="G129" s="233" t="s">
        <v>279</v>
      </c>
      <c r="H129" s="234">
        <v>82.719999999999999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5273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5274</v>
      </c>
      <c r="G130" s="244"/>
      <c r="H130" s="248">
        <v>17.800000000000001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3" customFormat="1">
      <c r="A131" s="13"/>
      <c r="B131" s="243"/>
      <c r="C131" s="244"/>
      <c r="D131" s="245" t="s">
        <v>283</v>
      </c>
      <c r="E131" s="246" t="s">
        <v>1</v>
      </c>
      <c r="F131" s="247" t="s">
        <v>5275</v>
      </c>
      <c r="G131" s="244"/>
      <c r="H131" s="248">
        <v>39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283</v>
      </c>
      <c r="AU131" s="254" t="s">
        <v>85</v>
      </c>
      <c r="AV131" s="13" t="s">
        <v>85</v>
      </c>
      <c r="AW131" s="13" t="s">
        <v>32</v>
      </c>
      <c r="AX131" s="13" t="s">
        <v>76</v>
      </c>
      <c r="AY131" s="254" t="s">
        <v>274</v>
      </c>
    </row>
    <row r="132" s="13" customFormat="1">
      <c r="A132" s="13"/>
      <c r="B132" s="243"/>
      <c r="C132" s="244"/>
      <c r="D132" s="245" t="s">
        <v>283</v>
      </c>
      <c r="E132" s="246" t="s">
        <v>1</v>
      </c>
      <c r="F132" s="247" t="s">
        <v>5276</v>
      </c>
      <c r="G132" s="244"/>
      <c r="H132" s="248">
        <v>25.920000000000002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283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274</v>
      </c>
    </row>
    <row r="133" s="14" customFormat="1">
      <c r="A133" s="14"/>
      <c r="B133" s="255"/>
      <c r="C133" s="256"/>
      <c r="D133" s="245" t="s">
        <v>283</v>
      </c>
      <c r="E133" s="257" t="s">
        <v>1</v>
      </c>
      <c r="F133" s="258" t="s">
        <v>285</v>
      </c>
      <c r="G133" s="256"/>
      <c r="H133" s="259">
        <v>82.719999999999999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283</v>
      </c>
      <c r="AU133" s="265" t="s">
        <v>85</v>
      </c>
      <c r="AV133" s="14" t="s">
        <v>106</v>
      </c>
      <c r="AW133" s="14" t="s">
        <v>32</v>
      </c>
      <c r="AX133" s="14" t="s">
        <v>76</v>
      </c>
      <c r="AY133" s="265" t="s">
        <v>274</v>
      </c>
    </row>
    <row r="134" s="15" customFormat="1">
      <c r="A134" s="15"/>
      <c r="B134" s="266"/>
      <c r="C134" s="267"/>
      <c r="D134" s="245" t="s">
        <v>283</v>
      </c>
      <c r="E134" s="268" t="s">
        <v>196</v>
      </c>
      <c r="F134" s="269" t="s">
        <v>286</v>
      </c>
      <c r="G134" s="267"/>
      <c r="H134" s="270">
        <v>82.719999999999999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283</v>
      </c>
      <c r="AU134" s="276" t="s">
        <v>85</v>
      </c>
      <c r="AV134" s="15" t="s">
        <v>281</v>
      </c>
      <c r="AW134" s="15" t="s">
        <v>32</v>
      </c>
      <c r="AX134" s="15" t="s">
        <v>83</v>
      </c>
      <c r="AY134" s="276" t="s">
        <v>274</v>
      </c>
    </row>
    <row r="135" s="2" customFormat="1" ht="24.15" customHeight="1">
      <c r="A135" s="39"/>
      <c r="B135" s="40"/>
      <c r="C135" s="230" t="s">
        <v>85</v>
      </c>
      <c r="D135" s="230" t="s">
        <v>276</v>
      </c>
      <c r="E135" s="231" t="s">
        <v>5277</v>
      </c>
      <c r="F135" s="232" t="s">
        <v>5278</v>
      </c>
      <c r="G135" s="233" t="s">
        <v>398</v>
      </c>
      <c r="H135" s="234">
        <v>28.800000000000001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5279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5280</v>
      </c>
      <c r="G136" s="244"/>
      <c r="H136" s="248">
        <v>28.800000000000001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274</v>
      </c>
    </row>
    <row r="137" s="15" customFormat="1">
      <c r="A137" s="15"/>
      <c r="B137" s="266"/>
      <c r="C137" s="267"/>
      <c r="D137" s="245" t="s">
        <v>283</v>
      </c>
      <c r="E137" s="268" t="s">
        <v>5265</v>
      </c>
      <c r="F137" s="269" t="s">
        <v>286</v>
      </c>
      <c r="G137" s="267"/>
      <c r="H137" s="270">
        <v>28.800000000000001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283</v>
      </c>
      <c r="AU137" s="276" t="s">
        <v>85</v>
      </c>
      <c r="AV137" s="15" t="s">
        <v>281</v>
      </c>
      <c r="AW137" s="15" t="s">
        <v>32</v>
      </c>
      <c r="AX137" s="15" t="s">
        <v>83</v>
      </c>
      <c r="AY137" s="276" t="s">
        <v>274</v>
      </c>
    </row>
    <row r="138" s="2" customFormat="1" ht="24.15" customHeight="1">
      <c r="A138" s="39"/>
      <c r="B138" s="40"/>
      <c r="C138" s="230" t="s">
        <v>106</v>
      </c>
      <c r="D138" s="230" t="s">
        <v>276</v>
      </c>
      <c r="E138" s="231" t="s">
        <v>3597</v>
      </c>
      <c r="F138" s="232" t="s">
        <v>3598</v>
      </c>
      <c r="G138" s="233" t="s">
        <v>289</v>
      </c>
      <c r="H138" s="234">
        <v>1.6639999999999999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5281</v>
      </c>
    </row>
    <row r="139" s="13" customFormat="1">
      <c r="A139" s="13"/>
      <c r="B139" s="243"/>
      <c r="C139" s="244"/>
      <c r="D139" s="245" t="s">
        <v>283</v>
      </c>
      <c r="E139" s="246" t="s">
        <v>1</v>
      </c>
      <c r="F139" s="247" t="s">
        <v>5282</v>
      </c>
      <c r="G139" s="244"/>
      <c r="H139" s="248">
        <v>1.6639999999999999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283</v>
      </c>
      <c r="AU139" s="254" t="s">
        <v>85</v>
      </c>
      <c r="AV139" s="13" t="s">
        <v>85</v>
      </c>
      <c r="AW139" s="13" t="s">
        <v>32</v>
      </c>
      <c r="AX139" s="13" t="s">
        <v>76</v>
      </c>
      <c r="AY139" s="254" t="s">
        <v>274</v>
      </c>
    </row>
    <row r="140" s="14" customFormat="1">
      <c r="A140" s="14"/>
      <c r="B140" s="255"/>
      <c r="C140" s="256"/>
      <c r="D140" s="245" t="s">
        <v>283</v>
      </c>
      <c r="E140" s="257" t="s">
        <v>1</v>
      </c>
      <c r="F140" s="258" t="s">
        <v>285</v>
      </c>
      <c r="G140" s="256"/>
      <c r="H140" s="259">
        <v>1.6639999999999999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283</v>
      </c>
      <c r="AU140" s="265" t="s">
        <v>85</v>
      </c>
      <c r="AV140" s="14" t="s">
        <v>106</v>
      </c>
      <c r="AW140" s="14" t="s">
        <v>32</v>
      </c>
      <c r="AX140" s="14" t="s">
        <v>76</v>
      </c>
      <c r="AY140" s="265" t="s">
        <v>274</v>
      </c>
    </row>
    <row r="141" s="15" customFormat="1">
      <c r="A141" s="15"/>
      <c r="B141" s="266"/>
      <c r="C141" s="267"/>
      <c r="D141" s="245" t="s">
        <v>283</v>
      </c>
      <c r="E141" s="268" t="s">
        <v>180</v>
      </c>
      <c r="F141" s="269" t="s">
        <v>286</v>
      </c>
      <c r="G141" s="267"/>
      <c r="H141" s="270">
        <v>1.6639999999999999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283</v>
      </c>
      <c r="AU141" s="276" t="s">
        <v>85</v>
      </c>
      <c r="AV141" s="15" t="s">
        <v>281</v>
      </c>
      <c r="AW141" s="15" t="s">
        <v>32</v>
      </c>
      <c r="AX141" s="15" t="s">
        <v>83</v>
      </c>
      <c r="AY141" s="276" t="s">
        <v>274</v>
      </c>
    </row>
    <row r="142" s="2" customFormat="1" ht="33" customHeight="1">
      <c r="A142" s="39"/>
      <c r="B142" s="40"/>
      <c r="C142" s="230" t="s">
        <v>281</v>
      </c>
      <c r="D142" s="230" t="s">
        <v>276</v>
      </c>
      <c r="E142" s="231" t="s">
        <v>4629</v>
      </c>
      <c r="F142" s="232" t="s">
        <v>4630</v>
      </c>
      <c r="G142" s="233" t="s">
        <v>289</v>
      </c>
      <c r="H142" s="234">
        <v>14.448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5283</v>
      </c>
    </row>
    <row r="143" s="13" customFormat="1">
      <c r="A143" s="13"/>
      <c r="B143" s="243"/>
      <c r="C143" s="244"/>
      <c r="D143" s="245" t="s">
        <v>283</v>
      </c>
      <c r="E143" s="246" t="s">
        <v>1</v>
      </c>
      <c r="F143" s="247" t="s">
        <v>5284</v>
      </c>
      <c r="G143" s="244"/>
      <c r="H143" s="248">
        <v>1.968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283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274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5285</v>
      </c>
      <c r="G144" s="244"/>
      <c r="H144" s="248">
        <v>12.48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274</v>
      </c>
    </row>
    <row r="145" s="15" customFormat="1">
      <c r="A145" s="15"/>
      <c r="B145" s="266"/>
      <c r="C145" s="267"/>
      <c r="D145" s="245" t="s">
        <v>283</v>
      </c>
      <c r="E145" s="268" t="s">
        <v>212</v>
      </c>
      <c r="F145" s="269" t="s">
        <v>286</v>
      </c>
      <c r="G145" s="267"/>
      <c r="H145" s="270">
        <v>14.448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283</v>
      </c>
      <c r="AU145" s="276" t="s">
        <v>85</v>
      </c>
      <c r="AV145" s="15" t="s">
        <v>281</v>
      </c>
      <c r="AW145" s="15" t="s">
        <v>32</v>
      </c>
      <c r="AX145" s="15" t="s">
        <v>83</v>
      </c>
      <c r="AY145" s="276" t="s">
        <v>274</v>
      </c>
    </row>
    <row r="146" s="2" customFormat="1" ht="24.15" customHeight="1">
      <c r="A146" s="39"/>
      <c r="B146" s="40"/>
      <c r="C146" s="230" t="s">
        <v>316</v>
      </c>
      <c r="D146" s="230" t="s">
        <v>276</v>
      </c>
      <c r="E146" s="231" t="s">
        <v>5286</v>
      </c>
      <c r="F146" s="232" t="s">
        <v>5287</v>
      </c>
      <c r="G146" s="233" t="s">
        <v>289</v>
      </c>
      <c r="H146" s="234">
        <v>0.156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5288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5289</v>
      </c>
      <c r="G147" s="244"/>
      <c r="H147" s="248">
        <v>0.059999999999999998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274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5290</v>
      </c>
      <c r="G148" s="244"/>
      <c r="H148" s="248">
        <v>0.096000000000000002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4" customFormat="1">
      <c r="A149" s="14"/>
      <c r="B149" s="255"/>
      <c r="C149" s="256"/>
      <c r="D149" s="245" t="s">
        <v>283</v>
      </c>
      <c r="E149" s="257" t="s">
        <v>1</v>
      </c>
      <c r="F149" s="258" t="s">
        <v>285</v>
      </c>
      <c r="G149" s="256"/>
      <c r="H149" s="259">
        <v>0.156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283</v>
      </c>
      <c r="AU149" s="265" t="s">
        <v>85</v>
      </c>
      <c r="AV149" s="14" t="s">
        <v>106</v>
      </c>
      <c r="AW149" s="14" t="s">
        <v>32</v>
      </c>
      <c r="AX149" s="14" t="s">
        <v>76</v>
      </c>
      <c r="AY149" s="265" t="s">
        <v>274</v>
      </c>
    </row>
    <row r="150" s="15" customFormat="1">
      <c r="A150" s="15"/>
      <c r="B150" s="266"/>
      <c r="C150" s="267"/>
      <c r="D150" s="245" t="s">
        <v>283</v>
      </c>
      <c r="E150" s="268" t="s">
        <v>5291</v>
      </c>
      <c r="F150" s="269" t="s">
        <v>286</v>
      </c>
      <c r="G150" s="267"/>
      <c r="H150" s="270">
        <v>0.156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283</v>
      </c>
      <c r="AU150" s="276" t="s">
        <v>85</v>
      </c>
      <c r="AV150" s="15" t="s">
        <v>281</v>
      </c>
      <c r="AW150" s="15" t="s">
        <v>32</v>
      </c>
      <c r="AX150" s="15" t="s">
        <v>83</v>
      </c>
      <c r="AY150" s="276" t="s">
        <v>274</v>
      </c>
    </row>
    <row r="151" s="2" customFormat="1" ht="37.8" customHeight="1">
      <c r="A151" s="39"/>
      <c r="B151" s="40"/>
      <c r="C151" s="230" t="s">
        <v>321</v>
      </c>
      <c r="D151" s="230" t="s">
        <v>276</v>
      </c>
      <c r="E151" s="231" t="s">
        <v>322</v>
      </c>
      <c r="F151" s="232" t="s">
        <v>323</v>
      </c>
      <c r="G151" s="233" t="s">
        <v>289</v>
      </c>
      <c r="H151" s="234">
        <v>17.015999999999998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281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281</v>
      </c>
      <c r="BM151" s="241" t="s">
        <v>5292</v>
      </c>
    </row>
    <row r="152" s="13" customFormat="1">
      <c r="A152" s="13"/>
      <c r="B152" s="243"/>
      <c r="C152" s="244"/>
      <c r="D152" s="245" t="s">
        <v>283</v>
      </c>
      <c r="E152" s="246" t="s">
        <v>1</v>
      </c>
      <c r="F152" s="247" t="s">
        <v>180</v>
      </c>
      <c r="G152" s="244"/>
      <c r="H152" s="248">
        <v>1.6639999999999999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283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274</v>
      </c>
    </row>
    <row r="153" s="13" customFormat="1">
      <c r="A153" s="13"/>
      <c r="B153" s="243"/>
      <c r="C153" s="244"/>
      <c r="D153" s="245" t="s">
        <v>283</v>
      </c>
      <c r="E153" s="246" t="s">
        <v>1</v>
      </c>
      <c r="F153" s="247" t="s">
        <v>212</v>
      </c>
      <c r="G153" s="244"/>
      <c r="H153" s="248">
        <v>14.448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283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274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5293</v>
      </c>
      <c r="G154" s="244"/>
      <c r="H154" s="248">
        <v>0.90400000000000003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4" customFormat="1">
      <c r="A155" s="14"/>
      <c r="B155" s="255"/>
      <c r="C155" s="256"/>
      <c r="D155" s="245" t="s">
        <v>283</v>
      </c>
      <c r="E155" s="257" t="s">
        <v>200</v>
      </c>
      <c r="F155" s="258" t="s">
        <v>285</v>
      </c>
      <c r="G155" s="256"/>
      <c r="H155" s="259">
        <v>17.015999999999998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283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274</v>
      </c>
    </row>
    <row r="156" s="15" customFormat="1">
      <c r="A156" s="15"/>
      <c r="B156" s="266"/>
      <c r="C156" s="267"/>
      <c r="D156" s="245" t="s">
        <v>283</v>
      </c>
      <c r="E156" s="268" t="s">
        <v>1</v>
      </c>
      <c r="F156" s="269" t="s">
        <v>286</v>
      </c>
      <c r="G156" s="267"/>
      <c r="H156" s="270">
        <v>17.015999999999998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283</v>
      </c>
      <c r="AU156" s="276" t="s">
        <v>85</v>
      </c>
      <c r="AV156" s="15" t="s">
        <v>281</v>
      </c>
      <c r="AW156" s="15" t="s">
        <v>32</v>
      </c>
      <c r="AX156" s="15" t="s">
        <v>83</v>
      </c>
      <c r="AY156" s="276" t="s">
        <v>274</v>
      </c>
    </row>
    <row r="157" s="2" customFormat="1" ht="24.15" customHeight="1">
      <c r="A157" s="39"/>
      <c r="B157" s="40"/>
      <c r="C157" s="230" t="s">
        <v>327</v>
      </c>
      <c r="D157" s="230" t="s">
        <v>276</v>
      </c>
      <c r="E157" s="231" t="s">
        <v>328</v>
      </c>
      <c r="F157" s="232" t="s">
        <v>329</v>
      </c>
      <c r="G157" s="233" t="s">
        <v>289</v>
      </c>
      <c r="H157" s="234">
        <v>25.288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5294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5295</v>
      </c>
      <c r="G158" s="244"/>
      <c r="H158" s="248">
        <v>16.111999999999998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320</v>
      </c>
      <c r="G159" s="244"/>
      <c r="H159" s="248">
        <v>8.2720000000000002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3" customFormat="1">
      <c r="A160" s="13"/>
      <c r="B160" s="243"/>
      <c r="C160" s="244"/>
      <c r="D160" s="245" t="s">
        <v>283</v>
      </c>
      <c r="E160" s="246" t="s">
        <v>1</v>
      </c>
      <c r="F160" s="247" t="s">
        <v>5293</v>
      </c>
      <c r="G160" s="244"/>
      <c r="H160" s="248">
        <v>0.90400000000000003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283</v>
      </c>
      <c r="AU160" s="254" t="s">
        <v>85</v>
      </c>
      <c r="AV160" s="13" t="s">
        <v>85</v>
      </c>
      <c r="AW160" s="13" t="s">
        <v>32</v>
      </c>
      <c r="AX160" s="13" t="s">
        <v>76</v>
      </c>
      <c r="AY160" s="254" t="s">
        <v>274</v>
      </c>
    </row>
    <row r="161" s="14" customFormat="1">
      <c r="A161" s="14"/>
      <c r="B161" s="255"/>
      <c r="C161" s="256"/>
      <c r="D161" s="245" t="s">
        <v>283</v>
      </c>
      <c r="E161" s="257" t="s">
        <v>1</v>
      </c>
      <c r="F161" s="258" t="s">
        <v>285</v>
      </c>
      <c r="G161" s="256"/>
      <c r="H161" s="259">
        <v>25.288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283</v>
      </c>
      <c r="AU161" s="265" t="s">
        <v>85</v>
      </c>
      <c r="AV161" s="14" t="s">
        <v>106</v>
      </c>
      <c r="AW161" s="14" t="s">
        <v>32</v>
      </c>
      <c r="AX161" s="14" t="s">
        <v>76</v>
      </c>
      <c r="AY161" s="265" t="s">
        <v>274</v>
      </c>
    </row>
    <row r="162" s="15" customFormat="1">
      <c r="A162" s="15"/>
      <c r="B162" s="266"/>
      <c r="C162" s="267"/>
      <c r="D162" s="245" t="s">
        <v>283</v>
      </c>
      <c r="E162" s="268" t="s">
        <v>1</v>
      </c>
      <c r="F162" s="269" t="s">
        <v>286</v>
      </c>
      <c r="G162" s="267"/>
      <c r="H162" s="270">
        <v>25.288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283</v>
      </c>
      <c r="AU162" s="276" t="s">
        <v>85</v>
      </c>
      <c r="AV162" s="15" t="s">
        <v>281</v>
      </c>
      <c r="AW162" s="15" t="s">
        <v>32</v>
      </c>
      <c r="AX162" s="15" t="s">
        <v>83</v>
      </c>
      <c r="AY162" s="276" t="s">
        <v>274</v>
      </c>
    </row>
    <row r="163" s="2" customFormat="1" ht="33" customHeight="1">
      <c r="A163" s="39"/>
      <c r="B163" s="40"/>
      <c r="C163" s="230" t="s">
        <v>333</v>
      </c>
      <c r="D163" s="230" t="s">
        <v>276</v>
      </c>
      <c r="E163" s="231" t="s">
        <v>339</v>
      </c>
      <c r="F163" s="232" t="s">
        <v>340</v>
      </c>
      <c r="G163" s="233" t="s">
        <v>341</v>
      </c>
      <c r="H163" s="234">
        <v>31.48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281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5296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343</v>
      </c>
      <c r="G164" s="244"/>
      <c r="H164" s="248">
        <v>31.48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4" customFormat="1">
      <c r="A165" s="14"/>
      <c r="B165" s="255"/>
      <c r="C165" s="256"/>
      <c r="D165" s="245" t="s">
        <v>283</v>
      </c>
      <c r="E165" s="257" t="s">
        <v>1</v>
      </c>
      <c r="F165" s="258" t="s">
        <v>285</v>
      </c>
      <c r="G165" s="256"/>
      <c r="H165" s="259">
        <v>31.48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283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1</v>
      </c>
      <c r="F166" s="269" t="s">
        <v>286</v>
      </c>
      <c r="G166" s="267"/>
      <c r="H166" s="270">
        <v>31.48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16.5" customHeight="1">
      <c r="A167" s="39"/>
      <c r="B167" s="40"/>
      <c r="C167" s="230" t="s">
        <v>338</v>
      </c>
      <c r="D167" s="230" t="s">
        <v>276</v>
      </c>
      <c r="E167" s="231" t="s">
        <v>345</v>
      </c>
      <c r="F167" s="232" t="s">
        <v>346</v>
      </c>
      <c r="G167" s="233" t="s">
        <v>289</v>
      </c>
      <c r="H167" s="234">
        <v>17.015999999999998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5297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200</v>
      </c>
      <c r="G168" s="244"/>
      <c r="H168" s="248">
        <v>17.015999999999998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4" customFormat="1">
      <c r="A169" s="14"/>
      <c r="B169" s="255"/>
      <c r="C169" s="256"/>
      <c r="D169" s="245" t="s">
        <v>283</v>
      </c>
      <c r="E169" s="257" t="s">
        <v>1</v>
      </c>
      <c r="F169" s="258" t="s">
        <v>285</v>
      </c>
      <c r="G169" s="256"/>
      <c r="H169" s="259">
        <v>17.015999999999998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283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274</v>
      </c>
    </row>
    <row r="170" s="15" customFormat="1">
      <c r="A170" s="15"/>
      <c r="B170" s="266"/>
      <c r="C170" s="267"/>
      <c r="D170" s="245" t="s">
        <v>283</v>
      </c>
      <c r="E170" s="268" t="s">
        <v>1</v>
      </c>
      <c r="F170" s="269" t="s">
        <v>286</v>
      </c>
      <c r="G170" s="267"/>
      <c r="H170" s="270">
        <v>17.015999999999998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283</v>
      </c>
      <c r="AU170" s="276" t="s">
        <v>85</v>
      </c>
      <c r="AV170" s="15" t="s">
        <v>281</v>
      </c>
      <c r="AW170" s="15" t="s">
        <v>32</v>
      </c>
      <c r="AX170" s="15" t="s">
        <v>83</v>
      </c>
      <c r="AY170" s="276" t="s">
        <v>274</v>
      </c>
    </row>
    <row r="171" s="2" customFormat="1" ht="33" customHeight="1">
      <c r="A171" s="39"/>
      <c r="B171" s="40"/>
      <c r="C171" s="230" t="s">
        <v>344</v>
      </c>
      <c r="D171" s="230" t="s">
        <v>276</v>
      </c>
      <c r="E171" s="231" t="s">
        <v>362</v>
      </c>
      <c r="F171" s="232" t="s">
        <v>363</v>
      </c>
      <c r="G171" s="233" t="s">
        <v>279</v>
      </c>
      <c r="H171" s="234">
        <v>82.719999999999999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5298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196</v>
      </c>
      <c r="G172" s="244"/>
      <c r="H172" s="248">
        <v>82.719999999999999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274</v>
      </c>
    </row>
    <row r="173" s="14" customFormat="1">
      <c r="A173" s="14"/>
      <c r="B173" s="255"/>
      <c r="C173" s="256"/>
      <c r="D173" s="245" t="s">
        <v>283</v>
      </c>
      <c r="E173" s="257" t="s">
        <v>1</v>
      </c>
      <c r="F173" s="258" t="s">
        <v>285</v>
      </c>
      <c r="G173" s="256"/>
      <c r="H173" s="259">
        <v>82.719999999999999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283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274</v>
      </c>
    </row>
    <row r="174" s="15" customFormat="1">
      <c r="A174" s="15"/>
      <c r="B174" s="266"/>
      <c r="C174" s="267"/>
      <c r="D174" s="245" t="s">
        <v>283</v>
      </c>
      <c r="E174" s="268" t="s">
        <v>1</v>
      </c>
      <c r="F174" s="269" t="s">
        <v>286</v>
      </c>
      <c r="G174" s="267"/>
      <c r="H174" s="270">
        <v>82.719999999999999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283</v>
      </c>
      <c r="AU174" s="276" t="s">
        <v>85</v>
      </c>
      <c r="AV174" s="15" t="s">
        <v>281</v>
      </c>
      <c r="AW174" s="15" t="s">
        <v>32</v>
      </c>
      <c r="AX174" s="15" t="s">
        <v>83</v>
      </c>
      <c r="AY174" s="276" t="s">
        <v>274</v>
      </c>
    </row>
    <row r="175" s="2" customFormat="1" ht="24.15" customHeight="1">
      <c r="A175" s="39"/>
      <c r="B175" s="40"/>
      <c r="C175" s="230" t="s">
        <v>348</v>
      </c>
      <c r="D175" s="230" t="s">
        <v>276</v>
      </c>
      <c r="E175" s="231" t="s">
        <v>366</v>
      </c>
      <c r="F175" s="232" t="s">
        <v>367</v>
      </c>
      <c r="G175" s="233" t="s">
        <v>279</v>
      </c>
      <c r="H175" s="234">
        <v>82.719999999999999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5299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196</v>
      </c>
      <c r="G176" s="244"/>
      <c r="H176" s="248">
        <v>82.719999999999999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4" customFormat="1">
      <c r="A177" s="14"/>
      <c r="B177" s="255"/>
      <c r="C177" s="256"/>
      <c r="D177" s="245" t="s">
        <v>283</v>
      </c>
      <c r="E177" s="257" t="s">
        <v>1</v>
      </c>
      <c r="F177" s="258" t="s">
        <v>285</v>
      </c>
      <c r="G177" s="256"/>
      <c r="H177" s="259">
        <v>82.719999999999999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283</v>
      </c>
      <c r="AU177" s="265" t="s">
        <v>85</v>
      </c>
      <c r="AV177" s="14" t="s">
        <v>106</v>
      </c>
      <c r="AW177" s="14" t="s">
        <v>32</v>
      </c>
      <c r="AX177" s="14" t="s">
        <v>76</v>
      </c>
      <c r="AY177" s="265" t="s">
        <v>274</v>
      </c>
    </row>
    <row r="178" s="15" customFormat="1">
      <c r="A178" s="15"/>
      <c r="B178" s="266"/>
      <c r="C178" s="267"/>
      <c r="D178" s="245" t="s">
        <v>283</v>
      </c>
      <c r="E178" s="268" t="s">
        <v>1</v>
      </c>
      <c r="F178" s="269" t="s">
        <v>286</v>
      </c>
      <c r="G178" s="267"/>
      <c r="H178" s="270">
        <v>82.719999999999999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283</v>
      </c>
      <c r="AU178" s="276" t="s">
        <v>85</v>
      </c>
      <c r="AV178" s="15" t="s">
        <v>281</v>
      </c>
      <c r="AW178" s="15" t="s">
        <v>32</v>
      </c>
      <c r="AX178" s="15" t="s">
        <v>83</v>
      </c>
      <c r="AY178" s="276" t="s">
        <v>274</v>
      </c>
    </row>
    <row r="179" s="2" customFormat="1" ht="24.15" customHeight="1">
      <c r="A179" s="39"/>
      <c r="B179" s="40"/>
      <c r="C179" s="230" t="s">
        <v>361</v>
      </c>
      <c r="D179" s="230" t="s">
        <v>276</v>
      </c>
      <c r="E179" s="231" t="s">
        <v>370</v>
      </c>
      <c r="F179" s="232" t="s">
        <v>371</v>
      </c>
      <c r="G179" s="233" t="s">
        <v>279</v>
      </c>
      <c r="H179" s="234">
        <v>8.3200000000000003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5300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5301</v>
      </c>
      <c r="G180" s="244"/>
      <c r="H180" s="248">
        <v>8.3200000000000003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274</v>
      </c>
    </row>
    <row r="181" s="14" customFormat="1">
      <c r="A181" s="14"/>
      <c r="B181" s="255"/>
      <c r="C181" s="256"/>
      <c r="D181" s="245" t="s">
        <v>283</v>
      </c>
      <c r="E181" s="257" t="s">
        <v>1</v>
      </c>
      <c r="F181" s="258" t="s">
        <v>285</v>
      </c>
      <c r="G181" s="256"/>
      <c r="H181" s="259">
        <v>8.3200000000000003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283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274</v>
      </c>
    </row>
    <row r="182" s="15" customFormat="1">
      <c r="A182" s="15"/>
      <c r="B182" s="266"/>
      <c r="C182" s="267"/>
      <c r="D182" s="245" t="s">
        <v>283</v>
      </c>
      <c r="E182" s="268" t="s">
        <v>1</v>
      </c>
      <c r="F182" s="269" t="s">
        <v>286</v>
      </c>
      <c r="G182" s="267"/>
      <c r="H182" s="270">
        <v>8.3200000000000003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283</v>
      </c>
      <c r="AU182" s="276" t="s">
        <v>85</v>
      </c>
      <c r="AV182" s="15" t="s">
        <v>281</v>
      </c>
      <c r="AW182" s="15" t="s">
        <v>32</v>
      </c>
      <c r="AX182" s="15" t="s">
        <v>83</v>
      </c>
      <c r="AY182" s="276" t="s">
        <v>274</v>
      </c>
    </row>
    <row r="183" s="12" customFormat="1" ht="22.8" customHeight="1">
      <c r="A183" s="12"/>
      <c r="B183" s="214"/>
      <c r="C183" s="215"/>
      <c r="D183" s="216" t="s">
        <v>75</v>
      </c>
      <c r="E183" s="228" t="s">
        <v>85</v>
      </c>
      <c r="F183" s="228" t="s">
        <v>374</v>
      </c>
      <c r="G183" s="215"/>
      <c r="H183" s="215"/>
      <c r="I183" s="218"/>
      <c r="J183" s="229">
        <f>BK183</f>
        <v>0</v>
      </c>
      <c r="K183" s="215"/>
      <c r="L183" s="220"/>
      <c r="M183" s="221"/>
      <c r="N183" s="222"/>
      <c r="O183" s="222"/>
      <c r="P183" s="223">
        <f>SUM(P184:P191)</f>
        <v>0</v>
      </c>
      <c r="Q183" s="222"/>
      <c r="R183" s="223">
        <f>SUM(R184:R191)</f>
        <v>33.466034879999995</v>
      </c>
      <c r="S183" s="222"/>
      <c r="T183" s="224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83</v>
      </c>
      <c r="AT183" s="226" t="s">
        <v>75</v>
      </c>
      <c r="AU183" s="226" t="s">
        <v>83</v>
      </c>
      <c r="AY183" s="225" t="s">
        <v>274</v>
      </c>
      <c r="BK183" s="227">
        <f>SUM(BK184:BK191)</f>
        <v>0</v>
      </c>
    </row>
    <row r="184" s="2" customFormat="1" ht="16.5" customHeight="1">
      <c r="A184" s="39"/>
      <c r="B184" s="40"/>
      <c r="C184" s="230" t="s">
        <v>365</v>
      </c>
      <c r="D184" s="230" t="s">
        <v>276</v>
      </c>
      <c r="E184" s="231" t="s">
        <v>5045</v>
      </c>
      <c r="F184" s="232" t="s">
        <v>5046</v>
      </c>
      <c r="G184" s="233" t="s">
        <v>289</v>
      </c>
      <c r="H184" s="234">
        <v>14.448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2.3010199999999998</v>
      </c>
      <c r="R184" s="239">
        <f>Q184*H184</f>
        <v>33.245136959999996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281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5302</v>
      </c>
    </row>
    <row r="185" s="13" customFormat="1">
      <c r="A185" s="13"/>
      <c r="B185" s="243"/>
      <c r="C185" s="244"/>
      <c r="D185" s="245" t="s">
        <v>283</v>
      </c>
      <c r="E185" s="246" t="s">
        <v>1</v>
      </c>
      <c r="F185" s="247" t="s">
        <v>5284</v>
      </c>
      <c r="G185" s="244"/>
      <c r="H185" s="248">
        <v>1.968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283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5285</v>
      </c>
      <c r="G186" s="244"/>
      <c r="H186" s="248">
        <v>12.48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5" customFormat="1">
      <c r="A187" s="15"/>
      <c r="B187" s="266"/>
      <c r="C187" s="267"/>
      <c r="D187" s="245" t="s">
        <v>283</v>
      </c>
      <c r="E187" s="268" t="s">
        <v>1</v>
      </c>
      <c r="F187" s="269" t="s">
        <v>286</v>
      </c>
      <c r="G187" s="267"/>
      <c r="H187" s="270">
        <v>14.448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283</v>
      </c>
      <c r="AU187" s="276" t="s">
        <v>85</v>
      </c>
      <c r="AV187" s="15" t="s">
        <v>281</v>
      </c>
      <c r="AW187" s="15" t="s">
        <v>32</v>
      </c>
      <c r="AX187" s="15" t="s">
        <v>83</v>
      </c>
      <c r="AY187" s="276" t="s">
        <v>274</v>
      </c>
    </row>
    <row r="188" s="2" customFormat="1" ht="16.5" customHeight="1">
      <c r="A188" s="39"/>
      <c r="B188" s="40"/>
      <c r="C188" s="230" t="s">
        <v>369</v>
      </c>
      <c r="D188" s="230" t="s">
        <v>276</v>
      </c>
      <c r="E188" s="231" t="s">
        <v>5303</v>
      </c>
      <c r="F188" s="232" t="s">
        <v>5304</v>
      </c>
      <c r="G188" s="233" t="s">
        <v>289</v>
      </c>
      <c r="H188" s="234">
        <v>0.096000000000000002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2.3010199999999998</v>
      </c>
      <c r="R188" s="239">
        <f>Q188*H188</f>
        <v>0.22089792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281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281</v>
      </c>
      <c r="BM188" s="241" t="s">
        <v>5305</v>
      </c>
    </row>
    <row r="189" s="13" customFormat="1">
      <c r="A189" s="13"/>
      <c r="B189" s="243"/>
      <c r="C189" s="244"/>
      <c r="D189" s="245" t="s">
        <v>283</v>
      </c>
      <c r="E189" s="246" t="s">
        <v>1</v>
      </c>
      <c r="F189" s="247" t="s">
        <v>5290</v>
      </c>
      <c r="G189" s="244"/>
      <c r="H189" s="248">
        <v>0.096000000000000002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283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274</v>
      </c>
    </row>
    <row r="190" s="14" customFormat="1">
      <c r="A190" s="14"/>
      <c r="B190" s="255"/>
      <c r="C190" s="256"/>
      <c r="D190" s="245" t="s">
        <v>283</v>
      </c>
      <c r="E190" s="257" t="s">
        <v>1</v>
      </c>
      <c r="F190" s="258" t="s">
        <v>285</v>
      </c>
      <c r="G190" s="256"/>
      <c r="H190" s="259">
        <v>0.096000000000000002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283</v>
      </c>
      <c r="AU190" s="265" t="s">
        <v>85</v>
      </c>
      <c r="AV190" s="14" t="s">
        <v>106</v>
      </c>
      <c r="AW190" s="14" t="s">
        <v>32</v>
      </c>
      <c r="AX190" s="14" t="s">
        <v>76</v>
      </c>
      <c r="AY190" s="265" t="s">
        <v>274</v>
      </c>
    </row>
    <row r="191" s="15" customFormat="1">
      <c r="A191" s="15"/>
      <c r="B191" s="266"/>
      <c r="C191" s="267"/>
      <c r="D191" s="245" t="s">
        <v>283</v>
      </c>
      <c r="E191" s="268" t="s">
        <v>1</v>
      </c>
      <c r="F191" s="269" t="s">
        <v>286</v>
      </c>
      <c r="G191" s="267"/>
      <c r="H191" s="270">
        <v>0.096000000000000002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283</v>
      </c>
      <c r="AU191" s="276" t="s">
        <v>85</v>
      </c>
      <c r="AV191" s="15" t="s">
        <v>281</v>
      </c>
      <c r="AW191" s="15" t="s">
        <v>32</v>
      </c>
      <c r="AX191" s="15" t="s">
        <v>83</v>
      </c>
      <c r="AY191" s="276" t="s">
        <v>274</v>
      </c>
    </row>
    <row r="192" s="12" customFormat="1" ht="22.8" customHeight="1">
      <c r="A192" s="12"/>
      <c r="B192" s="214"/>
      <c r="C192" s="215"/>
      <c r="D192" s="216" t="s">
        <v>75</v>
      </c>
      <c r="E192" s="228" t="s">
        <v>106</v>
      </c>
      <c r="F192" s="228" t="s">
        <v>486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SUM(P193:P234)</f>
        <v>0</v>
      </c>
      <c r="Q192" s="222"/>
      <c r="R192" s="223">
        <f>SUM(R193:R234)</f>
        <v>24.309875900000002</v>
      </c>
      <c r="S192" s="222"/>
      <c r="T192" s="224">
        <f>SUM(T193:T234)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83</v>
      </c>
      <c r="AT192" s="226" t="s">
        <v>75</v>
      </c>
      <c r="AU192" s="226" t="s">
        <v>83</v>
      </c>
      <c r="AY192" s="225" t="s">
        <v>274</v>
      </c>
      <c r="BK192" s="227">
        <f>SUM(BK193:BK234)</f>
        <v>0</v>
      </c>
    </row>
    <row r="193" s="2" customFormat="1" ht="24.15" customHeight="1">
      <c r="A193" s="39"/>
      <c r="B193" s="40"/>
      <c r="C193" s="230" t="s">
        <v>8</v>
      </c>
      <c r="D193" s="230" t="s">
        <v>276</v>
      </c>
      <c r="E193" s="231" t="s">
        <v>5306</v>
      </c>
      <c r="F193" s="232" t="s">
        <v>5307</v>
      </c>
      <c r="G193" s="233" t="s">
        <v>604</v>
      </c>
      <c r="H193" s="234">
        <v>12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0.0046800000000000001</v>
      </c>
      <c r="R193" s="239">
        <f>Q193*H193</f>
        <v>0.056160000000000002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5308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5182</v>
      </c>
      <c r="G194" s="244"/>
      <c r="H194" s="248">
        <v>12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4" customFormat="1">
      <c r="A195" s="14"/>
      <c r="B195" s="255"/>
      <c r="C195" s="256"/>
      <c r="D195" s="245" t="s">
        <v>283</v>
      </c>
      <c r="E195" s="257" t="s">
        <v>1</v>
      </c>
      <c r="F195" s="258" t="s">
        <v>285</v>
      </c>
      <c r="G195" s="256"/>
      <c r="H195" s="259">
        <v>12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283</v>
      </c>
      <c r="AU195" s="265" t="s">
        <v>85</v>
      </c>
      <c r="AV195" s="14" t="s">
        <v>106</v>
      </c>
      <c r="AW195" s="14" t="s">
        <v>32</v>
      </c>
      <c r="AX195" s="14" t="s">
        <v>76</v>
      </c>
      <c r="AY195" s="265" t="s">
        <v>274</v>
      </c>
    </row>
    <row r="196" s="15" customFormat="1">
      <c r="A196" s="15"/>
      <c r="B196" s="266"/>
      <c r="C196" s="267"/>
      <c r="D196" s="245" t="s">
        <v>283</v>
      </c>
      <c r="E196" s="268" t="s">
        <v>1</v>
      </c>
      <c r="F196" s="269" t="s">
        <v>286</v>
      </c>
      <c r="G196" s="267"/>
      <c r="H196" s="270">
        <v>12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283</v>
      </c>
      <c r="AU196" s="276" t="s">
        <v>85</v>
      </c>
      <c r="AV196" s="15" t="s">
        <v>281</v>
      </c>
      <c r="AW196" s="15" t="s">
        <v>32</v>
      </c>
      <c r="AX196" s="15" t="s">
        <v>83</v>
      </c>
      <c r="AY196" s="276" t="s">
        <v>274</v>
      </c>
    </row>
    <row r="197" s="2" customFormat="1" ht="33" customHeight="1">
      <c r="A197" s="39"/>
      <c r="B197" s="40"/>
      <c r="C197" s="287" t="s">
        <v>379</v>
      </c>
      <c r="D197" s="287" t="s">
        <v>385</v>
      </c>
      <c r="E197" s="288" t="s">
        <v>5309</v>
      </c>
      <c r="F197" s="289" t="s">
        <v>5310</v>
      </c>
      <c r="G197" s="290" t="s">
        <v>604</v>
      </c>
      <c r="H197" s="291">
        <v>12</v>
      </c>
      <c r="I197" s="292"/>
      <c r="J197" s="293">
        <f>ROUND(I197*H197,2)</f>
        <v>0</v>
      </c>
      <c r="K197" s="289" t="s">
        <v>280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0.0037000000000000002</v>
      </c>
      <c r="R197" s="239">
        <f>Q197*H197</f>
        <v>0.044400000000000002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333</v>
      </c>
      <c r="AT197" s="241" t="s">
        <v>385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281</v>
      </c>
      <c r="BM197" s="241" t="s">
        <v>5311</v>
      </c>
    </row>
    <row r="198" s="2" customFormat="1" ht="24.15" customHeight="1">
      <c r="A198" s="39"/>
      <c r="B198" s="40"/>
      <c r="C198" s="230" t="s">
        <v>384</v>
      </c>
      <c r="D198" s="230" t="s">
        <v>276</v>
      </c>
      <c r="E198" s="231" t="s">
        <v>5312</v>
      </c>
      <c r="F198" s="232" t="s">
        <v>5313</v>
      </c>
      <c r="G198" s="233" t="s">
        <v>604</v>
      </c>
      <c r="H198" s="234">
        <v>36</v>
      </c>
      <c r="I198" s="235"/>
      <c r="J198" s="236">
        <f>ROUND(I198*H198,2)</f>
        <v>0</v>
      </c>
      <c r="K198" s="232" t="s">
        <v>280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0.17488999999999999</v>
      </c>
      <c r="R198" s="239">
        <f>Q198*H198</f>
        <v>6.2960399999999996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281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281</v>
      </c>
      <c r="BM198" s="241" t="s">
        <v>5314</v>
      </c>
    </row>
    <row r="199" s="13" customFormat="1">
      <c r="A199" s="13"/>
      <c r="B199" s="243"/>
      <c r="C199" s="244"/>
      <c r="D199" s="245" t="s">
        <v>283</v>
      </c>
      <c r="E199" s="246" t="s">
        <v>1</v>
      </c>
      <c r="F199" s="247" t="s">
        <v>487</v>
      </c>
      <c r="G199" s="244"/>
      <c r="H199" s="248">
        <v>30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283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274</v>
      </c>
    </row>
    <row r="200" s="13" customFormat="1">
      <c r="A200" s="13"/>
      <c r="B200" s="243"/>
      <c r="C200" s="244"/>
      <c r="D200" s="245" t="s">
        <v>283</v>
      </c>
      <c r="E200" s="246" t="s">
        <v>1</v>
      </c>
      <c r="F200" s="247" t="s">
        <v>321</v>
      </c>
      <c r="G200" s="244"/>
      <c r="H200" s="248">
        <v>6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283</v>
      </c>
      <c r="AU200" s="254" t="s">
        <v>85</v>
      </c>
      <c r="AV200" s="13" t="s">
        <v>85</v>
      </c>
      <c r="AW200" s="13" t="s">
        <v>32</v>
      </c>
      <c r="AX200" s="13" t="s">
        <v>76</v>
      </c>
      <c r="AY200" s="254" t="s">
        <v>274</v>
      </c>
    </row>
    <row r="201" s="15" customFormat="1">
      <c r="A201" s="15"/>
      <c r="B201" s="266"/>
      <c r="C201" s="267"/>
      <c r="D201" s="245" t="s">
        <v>283</v>
      </c>
      <c r="E201" s="268" t="s">
        <v>1</v>
      </c>
      <c r="F201" s="269" t="s">
        <v>286</v>
      </c>
      <c r="G201" s="267"/>
      <c r="H201" s="270">
        <v>36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283</v>
      </c>
      <c r="AU201" s="276" t="s">
        <v>85</v>
      </c>
      <c r="AV201" s="15" t="s">
        <v>281</v>
      </c>
      <c r="AW201" s="15" t="s">
        <v>32</v>
      </c>
      <c r="AX201" s="15" t="s">
        <v>83</v>
      </c>
      <c r="AY201" s="276" t="s">
        <v>274</v>
      </c>
    </row>
    <row r="202" s="2" customFormat="1" ht="24.15" customHeight="1">
      <c r="A202" s="39"/>
      <c r="B202" s="40"/>
      <c r="C202" s="287" t="s">
        <v>390</v>
      </c>
      <c r="D202" s="287" t="s">
        <v>385</v>
      </c>
      <c r="E202" s="288" t="s">
        <v>5315</v>
      </c>
      <c r="F202" s="289" t="s">
        <v>5316</v>
      </c>
      <c r="G202" s="290" t="s">
        <v>604</v>
      </c>
      <c r="H202" s="291">
        <v>30</v>
      </c>
      <c r="I202" s="292"/>
      <c r="J202" s="293">
        <f>ROUND(I202*H202,2)</f>
        <v>0</v>
      </c>
      <c r="K202" s="289" t="s">
        <v>280</v>
      </c>
      <c r="L202" s="294"/>
      <c r="M202" s="295" t="s">
        <v>1</v>
      </c>
      <c r="N202" s="296" t="s">
        <v>41</v>
      </c>
      <c r="O202" s="92"/>
      <c r="P202" s="239">
        <f>O202*H202</f>
        <v>0</v>
      </c>
      <c r="Q202" s="239">
        <v>0.0033999999999999998</v>
      </c>
      <c r="R202" s="239">
        <f>Q202*H202</f>
        <v>0.10199999999999999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333</v>
      </c>
      <c r="AT202" s="241" t="s">
        <v>385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5317</v>
      </c>
    </row>
    <row r="203" s="2" customFormat="1" ht="24.15" customHeight="1">
      <c r="A203" s="39"/>
      <c r="B203" s="40"/>
      <c r="C203" s="287" t="s">
        <v>395</v>
      </c>
      <c r="D203" s="287" t="s">
        <v>385</v>
      </c>
      <c r="E203" s="288" t="s">
        <v>5318</v>
      </c>
      <c r="F203" s="289" t="s">
        <v>5319</v>
      </c>
      <c r="G203" s="290" t="s">
        <v>604</v>
      </c>
      <c r="H203" s="291">
        <v>6</v>
      </c>
      <c r="I203" s="292"/>
      <c r="J203" s="293">
        <f>ROUND(I203*H203,2)</f>
        <v>0</v>
      </c>
      <c r="K203" s="289" t="s">
        <v>280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0.0027000000000000001</v>
      </c>
      <c r="R203" s="239">
        <f>Q203*H203</f>
        <v>0.016199999999999999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333</v>
      </c>
      <c r="AT203" s="241" t="s">
        <v>385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281</v>
      </c>
      <c r="BM203" s="241" t="s">
        <v>5320</v>
      </c>
    </row>
    <row r="204" s="2" customFormat="1" ht="24.15" customHeight="1">
      <c r="A204" s="39"/>
      <c r="B204" s="40"/>
      <c r="C204" s="230" t="s">
        <v>401</v>
      </c>
      <c r="D204" s="230" t="s">
        <v>276</v>
      </c>
      <c r="E204" s="231" t="s">
        <v>5321</v>
      </c>
      <c r="F204" s="232" t="s">
        <v>5322</v>
      </c>
      <c r="G204" s="233" t="s">
        <v>604</v>
      </c>
      <c r="H204" s="234">
        <v>30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0.0070200000000000002</v>
      </c>
      <c r="R204" s="239">
        <f>Q204*H204</f>
        <v>0.21060000000000001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281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5323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487</v>
      </c>
      <c r="G205" s="244"/>
      <c r="H205" s="248">
        <v>30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4" customFormat="1">
      <c r="A206" s="14"/>
      <c r="B206" s="255"/>
      <c r="C206" s="256"/>
      <c r="D206" s="245" t="s">
        <v>283</v>
      </c>
      <c r="E206" s="257" t="s">
        <v>1</v>
      </c>
      <c r="F206" s="258" t="s">
        <v>285</v>
      </c>
      <c r="G206" s="256"/>
      <c r="H206" s="259">
        <v>30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283</v>
      </c>
      <c r="AU206" s="265" t="s">
        <v>85</v>
      </c>
      <c r="AV206" s="14" t="s">
        <v>106</v>
      </c>
      <c r="AW206" s="14" t="s">
        <v>32</v>
      </c>
      <c r="AX206" s="14" t="s">
        <v>76</v>
      </c>
      <c r="AY206" s="265" t="s">
        <v>274</v>
      </c>
    </row>
    <row r="207" s="15" customFormat="1">
      <c r="A207" s="15"/>
      <c r="B207" s="266"/>
      <c r="C207" s="267"/>
      <c r="D207" s="245" t="s">
        <v>283</v>
      </c>
      <c r="E207" s="268" t="s">
        <v>1</v>
      </c>
      <c r="F207" s="269" t="s">
        <v>286</v>
      </c>
      <c r="G207" s="267"/>
      <c r="H207" s="270">
        <v>30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283</v>
      </c>
      <c r="AU207" s="276" t="s">
        <v>85</v>
      </c>
      <c r="AV207" s="15" t="s">
        <v>281</v>
      </c>
      <c r="AW207" s="15" t="s">
        <v>32</v>
      </c>
      <c r="AX207" s="15" t="s">
        <v>83</v>
      </c>
      <c r="AY207" s="276" t="s">
        <v>274</v>
      </c>
    </row>
    <row r="208" s="2" customFormat="1" ht="37.8" customHeight="1">
      <c r="A208" s="39"/>
      <c r="B208" s="40"/>
      <c r="C208" s="287" t="s">
        <v>7</v>
      </c>
      <c r="D208" s="287" t="s">
        <v>385</v>
      </c>
      <c r="E208" s="288" t="s">
        <v>5324</v>
      </c>
      <c r="F208" s="289" t="s">
        <v>5325</v>
      </c>
      <c r="G208" s="290" t="s">
        <v>604</v>
      </c>
      <c r="H208" s="291">
        <v>30</v>
      </c>
      <c r="I208" s="292"/>
      <c r="J208" s="293">
        <f>ROUND(I208*H208,2)</f>
        <v>0</v>
      </c>
      <c r="K208" s="289" t="s">
        <v>1</v>
      </c>
      <c r="L208" s="294"/>
      <c r="M208" s="295" t="s">
        <v>1</v>
      </c>
      <c r="N208" s="296" t="s">
        <v>41</v>
      </c>
      <c r="O208" s="92"/>
      <c r="P208" s="239">
        <f>O208*H208</f>
        <v>0</v>
      </c>
      <c r="Q208" s="239">
        <v>0.045999999999999999</v>
      </c>
      <c r="R208" s="239">
        <f>Q208*H208</f>
        <v>1.3799999999999999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333</v>
      </c>
      <c r="AT208" s="241" t="s">
        <v>385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281</v>
      </c>
      <c r="BM208" s="241" t="s">
        <v>5326</v>
      </c>
    </row>
    <row r="209" s="2" customFormat="1" ht="33" customHeight="1">
      <c r="A209" s="39"/>
      <c r="B209" s="40"/>
      <c r="C209" s="287" t="s">
        <v>419</v>
      </c>
      <c r="D209" s="287" t="s">
        <v>385</v>
      </c>
      <c r="E209" s="288" t="s">
        <v>5327</v>
      </c>
      <c r="F209" s="289" t="s">
        <v>5328</v>
      </c>
      <c r="G209" s="290" t="s">
        <v>604</v>
      </c>
      <c r="H209" s="291">
        <v>31</v>
      </c>
      <c r="I209" s="292"/>
      <c r="J209" s="293">
        <f>ROUND(I209*H209,2)</f>
        <v>0</v>
      </c>
      <c r="K209" s="289" t="s">
        <v>280</v>
      </c>
      <c r="L209" s="294"/>
      <c r="M209" s="295" t="s">
        <v>1</v>
      </c>
      <c r="N209" s="296" t="s">
        <v>41</v>
      </c>
      <c r="O209" s="92"/>
      <c r="P209" s="239">
        <f>O209*H209</f>
        <v>0</v>
      </c>
      <c r="Q209" s="239">
        <v>0.0011999999999999999</v>
      </c>
      <c r="R209" s="239">
        <f>Q209*H209</f>
        <v>0.037199999999999997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333</v>
      </c>
      <c r="AT209" s="241" t="s">
        <v>385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281</v>
      </c>
      <c r="BM209" s="241" t="s">
        <v>5329</v>
      </c>
    </row>
    <row r="210" s="2" customFormat="1" ht="16.5" customHeight="1">
      <c r="A210" s="39"/>
      <c r="B210" s="40"/>
      <c r="C210" s="230" t="s">
        <v>427</v>
      </c>
      <c r="D210" s="230" t="s">
        <v>276</v>
      </c>
      <c r="E210" s="231" t="s">
        <v>5330</v>
      </c>
      <c r="F210" s="232" t="s">
        <v>5331</v>
      </c>
      <c r="G210" s="233" t="s">
        <v>398</v>
      </c>
      <c r="H210" s="234">
        <v>12</v>
      </c>
      <c r="I210" s="235"/>
      <c r="J210" s="236">
        <f>ROUND(I210*H210,2)</f>
        <v>0</v>
      </c>
      <c r="K210" s="232" t="s">
        <v>280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281</v>
      </c>
      <c r="AT210" s="241" t="s">
        <v>276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5332</v>
      </c>
    </row>
    <row r="211" s="13" customFormat="1">
      <c r="A211" s="13"/>
      <c r="B211" s="243"/>
      <c r="C211" s="244"/>
      <c r="D211" s="245" t="s">
        <v>283</v>
      </c>
      <c r="E211" s="246" t="s">
        <v>1</v>
      </c>
      <c r="F211" s="247" t="s">
        <v>5182</v>
      </c>
      <c r="G211" s="244"/>
      <c r="H211" s="248">
        <v>12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283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274</v>
      </c>
    </row>
    <row r="212" s="14" customFormat="1">
      <c r="A212" s="14"/>
      <c r="B212" s="255"/>
      <c r="C212" s="256"/>
      <c r="D212" s="245" t="s">
        <v>283</v>
      </c>
      <c r="E212" s="257" t="s">
        <v>1</v>
      </c>
      <c r="F212" s="258" t="s">
        <v>285</v>
      </c>
      <c r="G212" s="256"/>
      <c r="H212" s="259">
        <v>12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283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274</v>
      </c>
    </row>
    <row r="213" s="15" customFormat="1">
      <c r="A213" s="15"/>
      <c r="B213" s="266"/>
      <c r="C213" s="267"/>
      <c r="D213" s="245" t="s">
        <v>283</v>
      </c>
      <c r="E213" s="268" t="s">
        <v>1</v>
      </c>
      <c r="F213" s="269" t="s">
        <v>286</v>
      </c>
      <c r="G213" s="267"/>
      <c r="H213" s="270">
        <v>12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283</v>
      </c>
      <c r="AU213" s="276" t="s">
        <v>85</v>
      </c>
      <c r="AV213" s="15" t="s">
        <v>281</v>
      </c>
      <c r="AW213" s="15" t="s">
        <v>32</v>
      </c>
      <c r="AX213" s="15" t="s">
        <v>83</v>
      </c>
      <c r="AY213" s="276" t="s">
        <v>274</v>
      </c>
    </row>
    <row r="214" s="2" customFormat="1" ht="16.5" customHeight="1">
      <c r="A214" s="39"/>
      <c r="B214" s="40"/>
      <c r="C214" s="287" t="s">
        <v>435</v>
      </c>
      <c r="D214" s="287" t="s">
        <v>385</v>
      </c>
      <c r="E214" s="288" t="s">
        <v>5333</v>
      </c>
      <c r="F214" s="289" t="s">
        <v>5334</v>
      </c>
      <c r="G214" s="290" t="s">
        <v>398</v>
      </c>
      <c r="H214" s="291">
        <v>12</v>
      </c>
      <c r="I214" s="292"/>
      <c r="J214" s="293">
        <f>ROUND(I214*H214,2)</f>
        <v>0</v>
      </c>
      <c r="K214" s="289" t="s">
        <v>1</v>
      </c>
      <c r="L214" s="294"/>
      <c r="M214" s="295" t="s">
        <v>1</v>
      </c>
      <c r="N214" s="296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333</v>
      </c>
      <c r="AT214" s="241" t="s">
        <v>385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281</v>
      </c>
      <c r="BM214" s="241" t="s">
        <v>5335</v>
      </c>
    </row>
    <row r="215" s="2" customFormat="1" ht="16.5" customHeight="1">
      <c r="A215" s="39"/>
      <c r="B215" s="40"/>
      <c r="C215" s="287" t="s">
        <v>439</v>
      </c>
      <c r="D215" s="287" t="s">
        <v>385</v>
      </c>
      <c r="E215" s="288" t="s">
        <v>5336</v>
      </c>
      <c r="F215" s="289" t="s">
        <v>5337</v>
      </c>
      <c r="G215" s="290" t="s">
        <v>2064</v>
      </c>
      <c r="H215" s="291">
        <v>3</v>
      </c>
      <c r="I215" s="292"/>
      <c r="J215" s="293">
        <f>ROUND(I215*H215,2)</f>
        <v>0</v>
      </c>
      <c r="K215" s="289" t="s">
        <v>1</v>
      </c>
      <c r="L215" s="294"/>
      <c r="M215" s="295" t="s">
        <v>1</v>
      </c>
      <c r="N215" s="296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333</v>
      </c>
      <c r="AT215" s="241" t="s">
        <v>385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281</v>
      </c>
      <c r="BM215" s="241" t="s">
        <v>5338</v>
      </c>
    </row>
    <row r="216" s="2" customFormat="1" ht="24.15" customHeight="1">
      <c r="A216" s="39"/>
      <c r="B216" s="40"/>
      <c r="C216" s="230" t="s">
        <v>463</v>
      </c>
      <c r="D216" s="230" t="s">
        <v>276</v>
      </c>
      <c r="E216" s="231" t="s">
        <v>5339</v>
      </c>
      <c r="F216" s="232" t="s">
        <v>5340</v>
      </c>
      <c r="G216" s="233" t="s">
        <v>279</v>
      </c>
      <c r="H216" s="234">
        <v>63.990000000000002</v>
      </c>
      <c r="I216" s="235"/>
      <c r="J216" s="236">
        <f>ROUND(I216*H216,2)</f>
        <v>0</v>
      </c>
      <c r="K216" s="232" t="s">
        <v>280</v>
      </c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0.22241</v>
      </c>
      <c r="R216" s="239">
        <f>Q216*H216</f>
        <v>14.2320159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281</v>
      </c>
      <c r="AT216" s="241" t="s">
        <v>276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281</v>
      </c>
      <c r="BM216" s="241" t="s">
        <v>5341</v>
      </c>
    </row>
    <row r="217" s="13" customFormat="1">
      <c r="A217" s="13"/>
      <c r="B217" s="243"/>
      <c r="C217" s="244"/>
      <c r="D217" s="245" t="s">
        <v>283</v>
      </c>
      <c r="E217" s="246" t="s">
        <v>1</v>
      </c>
      <c r="F217" s="247" t="s">
        <v>5342</v>
      </c>
      <c r="G217" s="244"/>
      <c r="H217" s="248">
        <v>14.49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274</v>
      </c>
    </row>
    <row r="218" s="13" customFormat="1">
      <c r="A218" s="13"/>
      <c r="B218" s="243"/>
      <c r="C218" s="244"/>
      <c r="D218" s="245" t="s">
        <v>283</v>
      </c>
      <c r="E218" s="246" t="s">
        <v>1</v>
      </c>
      <c r="F218" s="247" t="s">
        <v>5343</v>
      </c>
      <c r="G218" s="244"/>
      <c r="H218" s="248">
        <v>49.5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283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274</v>
      </c>
    </row>
    <row r="219" s="14" customFormat="1">
      <c r="A219" s="14"/>
      <c r="B219" s="255"/>
      <c r="C219" s="256"/>
      <c r="D219" s="245" t="s">
        <v>283</v>
      </c>
      <c r="E219" s="257" t="s">
        <v>1</v>
      </c>
      <c r="F219" s="258" t="s">
        <v>285</v>
      </c>
      <c r="G219" s="256"/>
      <c r="H219" s="259">
        <v>63.990000000000002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283</v>
      </c>
      <c r="AU219" s="265" t="s">
        <v>85</v>
      </c>
      <c r="AV219" s="14" t="s">
        <v>106</v>
      </c>
      <c r="AW219" s="14" t="s">
        <v>32</v>
      </c>
      <c r="AX219" s="14" t="s">
        <v>76</v>
      </c>
      <c r="AY219" s="265" t="s">
        <v>274</v>
      </c>
    </row>
    <row r="220" s="15" customFormat="1">
      <c r="A220" s="15"/>
      <c r="B220" s="266"/>
      <c r="C220" s="267"/>
      <c r="D220" s="245" t="s">
        <v>283</v>
      </c>
      <c r="E220" s="268" t="s">
        <v>1</v>
      </c>
      <c r="F220" s="269" t="s">
        <v>286</v>
      </c>
      <c r="G220" s="267"/>
      <c r="H220" s="270">
        <v>63.990000000000002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283</v>
      </c>
      <c r="AU220" s="276" t="s">
        <v>85</v>
      </c>
      <c r="AV220" s="15" t="s">
        <v>281</v>
      </c>
      <c r="AW220" s="15" t="s">
        <v>32</v>
      </c>
      <c r="AX220" s="15" t="s">
        <v>83</v>
      </c>
      <c r="AY220" s="276" t="s">
        <v>274</v>
      </c>
    </row>
    <row r="221" s="2" customFormat="1" ht="24.15" customHeight="1">
      <c r="A221" s="39"/>
      <c r="B221" s="40"/>
      <c r="C221" s="230" t="s">
        <v>468</v>
      </c>
      <c r="D221" s="230" t="s">
        <v>276</v>
      </c>
      <c r="E221" s="231" t="s">
        <v>5344</v>
      </c>
      <c r="F221" s="232" t="s">
        <v>5345</v>
      </c>
      <c r="G221" s="233" t="s">
        <v>398</v>
      </c>
      <c r="H221" s="234">
        <v>39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0.046339999999999999</v>
      </c>
      <c r="R221" s="239">
        <f>Q221*H221</f>
        <v>1.8072599999999999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5346</v>
      </c>
    </row>
    <row r="222" s="13" customFormat="1">
      <c r="A222" s="13"/>
      <c r="B222" s="243"/>
      <c r="C222" s="244"/>
      <c r="D222" s="245" t="s">
        <v>283</v>
      </c>
      <c r="E222" s="246" t="s">
        <v>1</v>
      </c>
      <c r="F222" s="247" t="s">
        <v>597</v>
      </c>
      <c r="G222" s="244"/>
      <c r="H222" s="248">
        <v>39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283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274</v>
      </c>
    </row>
    <row r="223" s="14" customFormat="1">
      <c r="A223" s="14"/>
      <c r="B223" s="255"/>
      <c r="C223" s="256"/>
      <c r="D223" s="245" t="s">
        <v>283</v>
      </c>
      <c r="E223" s="257" t="s">
        <v>1</v>
      </c>
      <c r="F223" s="258" t="s">
        <v>285</v>
      </c>
      <c r="G223" s="256"/>
      <c r="H223" s="259">
        <v>39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283</v>
      </c>
      <c r="AU223" s="265" t="s">
        <v>85</v>
      </c>
      <c r="AV223" s="14" t="s">
        <v>106</v>
      </c>
      <c r="AW223" s="14" t="s">
        <v>32</v>
      </c>
      <c r="AX223" s="14" t="s">
        <v>76</v>
      </c>
      <c r="AY223" s="265" t="s">
        <v>274</v>
      </c>
    </row>
    <row r="224" s="15" customFormat="1">
      <c r="A224" s="15"/>
      <c r="B224" s="266"/>
      <c r="C224" s="267"/>
      <c r="D224" s="245" t="s">
        <v>283</v>
      </c>
      <c r="E224" s="268" t="s">
        <v>1</v>
      </c>
      <c r="F224" s="269" t="s">
        <v>286</v>
      </c>
      <c r="G224" s="267"/>
      <c r="H224" s="270">
        <v>39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283</v>
      </c>
      <c r="AU224" s="276" t="s">
        <v>85</v>
      </c>
      <c r="AV224" s="15" t="s">
        <v>281</v>
      </c>
      <c r="AW224" s="15" t="s">
        <v>32</v>
      </c>
      <c r="AX224" s="15" t="s">
        <v>83</v>
      </c>
      <c r="AY224" s="276" t="s">
        <v>274</v>
      </c>
    </row>
    <row r="225" s="2" customFormat="1" ht="24.15" customHeight="1">
      <c r="A225" s="39"/>
      <c r="B225" s="40"/>
      <c r="C225" s="230" t="s">
        <v>477</v>
      </c>
      <c r="D225" s="230" t="s">
        <v>276</v>
      </c>
      <c r="E225" s="231" t="s">
        <v>5347</v>
      </c>
      <c r="F225" s="232" t="s">
        <v>5348</v>
      </c>
      <c r="G225" s="233" t="s">
        <v>604</v>
      </c>
      <c r="H225" s="234">
        <v>16</v>
      </c>
      <c r="I225" s="235"/>
      <c r="J225" s="236">
        <f>ROUND(I225*H225,2)</f>
        <v>0</v>
      </c>
      <c r="K225" s="232" t="s">
        <v>280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0.00080000000000000004</v>
      </c>
      <c r="R225" s="239">
        <f>Q225*H225</f>
        <v>0.012800000000000001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281</v>
      </c>
      <c r="AT225" s="241" t="s">
        <v>276</v>
      </c>
      <c r="AU225" s="241" t="s">
        <v>85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281</v>
      </c>
      <c r="BM225" s="241" t="s">
        <v>5349</v>
      </c>
    </row>
    <row r="226" s="13" customFormat="1">
      <c r="A226" s="13"/>
      <c r="B226" s="243"/>
      <c r="C226" s="244"/>
      <c r="D226" s="245" t="s">
        <v>283</v>
      </c>
      <c r="E226" s="246" t="s">
        <v>1</v>
      </c>
      <c r="F226" s="247" t="s">
        <v>5136</v>
      </c>
      <c r="G226" s="244"/>
      <c r="H226" s="248">
        <v>16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283</v>
      </c>
      <c r="AU226" s="254" t="s">
        <v>85</v>
      </c>
      <c r="AV226" s="13" t="s">
        <v>85</v>
      </c>
      <c r="AW226" s="13" t="s">
        <v>32</v>
      </c>
      <c r="AX226" s="13" t="s">
        <v>76</v>
      </c>
      <c r="AY226" s="254" t="s">
        <v>274</v>
      </c>
    </row>
    <row r="227" s="14" customFormat="1">
      <c r="A227" s="14"/>
      <c r="B227" s="255"/>
      <c r="C227" s="256"/>
      <c r="D227" s="245" t="s">
        <v>283</v>
      </c>
      <c r="E227" s="257" t="s">
        <v>1</v>
      </c>
      <c r="F227" s="258" t="s">
        <v>285</v>
      </c>
      <c r="G227" s="256"/>
      <c r="H227" s="259">
        <v>16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283</v>
      </c>
      <c r="AU227" s="265" t="s">
        <v>85</v>
      </c>
      <c r="AV227" s="14" t="s">
        <v>106</v>
      </c>
      <c r="AW227" s="14" t="s">
        <v>32</v>
      </c>
      <c r="AX227" s="14" t="s">
        <v>76</v>
      </c>
      <c r="AY227" s="265" t="s">
        <v>274</v>
      </c>
    </row>
    <row r="228" s="15" customFormat="1">
      <c r="A228" s="15"/>
      <c r="B228" s="266"/>
      <c r="C228" s="267"/>
      <c r="D228" s="245" t="s">
        <v>283</v>
      </c>
      <c r="E228" s="268" t="s">
        <v>1</v>
      </c>
      <c r="F228" s="269" t="s">
        <v>286</v>
      </c>
      <c r="G228" s="267"/>
      <c r="H228" s="270">
        <v>16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283</v>
      </c>
      <c r="AU228" s="276" t="s">
        <v>85</v>
      </c>
      <c r="AV228" s="15" t="s">
        <v>281</v>
      </c>
      <c r="AW228" s="15" t="s">
        <v>32</v>
      </c>
      <c r="AX228" s="15" t="s">
        <v>83</v>
      </c>
      <c r="AY228" s="276" t="s">
        <v>274</v>
      </c>
    </row>
    <row r="229" s="2" customFormat="1" ht="24.15" customHeight="1">
      <c r="A229" s="39"/>
      <c r="B229" s="40"/>
      <c r="C229" s="230" t="s">
        <v>481</v>
      </c>
      <c r="D229" s="230" t="s">
        <v>276</v>
      </c>
      <c r="E229" s="231" t="s">
        <v>5350</v>
      </c>
      <c r="F229" s="232" t="s">
        <v>5351</v>
      </c>
      <c r="G229" s="233" t="s">
        <v>398</v>
      </c>
      <c r="H229" s="234">
        <v>96</v>
      </c>
      <c r="I229" s="235"/>
      <c r="J229" s="236">
        <f>ROUND(I229*H229,2)</f>
        <v>0</v>
      </c>
      <c r="K229" s="232" t="s">
        <v>280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281</v>
      </c>
      <c r="AT229" s="241" t="s">
        <v>276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281</v>
      </c>
      <c r="BM229" s="241" t="s">
        <v>5352</v>
      </c>
    </row>
    <row r="230" s="13" customFormat="1">
      <c r="A230" s="13"/>
      <c r="B230" s="243"/>
      <c r="C230" s="244"/>
      <c r="D230" s="245" t="s">
        <v>283</v>
      </c>
      <c r="E230" s="246" t="s">
        <v>1</v>
      </c>
      <c r="F230" s="247" t="s">
        <v>395</v>
      </c>
      <c r="G230" s="244"/>
      <c r="H230" s="248">
        <v>19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283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274</v>
      </c>
    </row>
    <row r="231" s="13" customFormat="1">
      <c r="A231" s="13"/>
      <c r="B231" s="243"/>
      <c r="C231" s="244"/>
      <c r="D231" s="245" t="s">
        <v>283</v>
      </c>
      <c r="E231" s="246" t="s">
        <v>1</v>
      </c>
      <c r="F231" s="247" t="s">
        <v>5353</v>
      </c>
      <c r="G231" s="244"/>
      <c r="H231" s="248">
        <v>77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283</v>
      </c>
      <c r="AU231" s="254" t="s">
        <v>85</v>
      </c>
      <c r="AV231" s="13" t="s">
        <v>85</v>
      </c>
      <c r="AW231" s="13" t="s">
        <v>32</v>
      </c>
      <c r="AX231" s="13" t="s">
        <v>76</v>
      </c>
      <c r="AY231" s="254" t="s">
        <v>274</v>
      </c>
    </row>
    <row r="232" s="14" customFormat="1">
      <c r="A232" s="14"/>
      <c r="B232" s="255"/>
      <c r="C232" s="256"/>
      <c r="D232" s="245" t="s">
        <v>283</v>
      </c>
      <c r="E232" s="257" t="s">
        <v>1</v>
      </c>
      <c r="F232" s="258" t="s">
        <v>285</v>
      </c>
      <c r="G232" s="256"/>
      <c r="H232" s="259">
        <v>96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283</v>
      </c>
      <c r="AU232" s="265" t="s">
        <v>85</v>
      </c>
      <c r="AV232" s="14" t="s">
        <v>106</v>
      </c>
      <c r="AW232" s="14" t="s">
        <v>32</v>
      </c>
      <c r="AX232" s="14" t="s">
        <v>76</v>
      </c>
      <c r="AY232" s="265" t="s">
        <v>274</v>
      </c>
    </row>
    <row r="233" s="15" customFormat="1">
      <c r="A233" s="15"/>
      <c r="B233" s="266"/>
      <c r="C233" s="267"/>
      <c r="D233" s="245" t="s">
        <v>283</v>
      </c>
      <c r="E233" s="268" t="s">
        <v>1</v>
      </c>
      <c r="F233" s="269" t="s">
        <v>286</v>
      </c>
      <c r="G233" s="267"/>
      <c r="H233" s="270">
        <v>96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6" t="s">
        <v>283</v>
      </c>
      <c r="AU233" s="276" t="s">
        <v>85</v>
      </c>
      <c r="AV233" s="15" t="s">
        <v>281</v>
      </c>
      <c r="AW233" s="15" t="s">
        <v>32</v>
      </c>
      <c r="AX233" s="15" t="s">
        <v>83</v>
      </c>
      <c r="AY233" s="276" t="s">
        <v>274</v>
      </c>
    </row>
    <row r="234" s="2" customFormat="1" ht="24.15" customHeight="1">
      <c r="A234" s="39"/>
      <c r="B234" s="40"/>
      <c r="C234" s="287" t="s">
        <v>487</v>
      </c>
      <c r="D234" s="287" t="s">
        <v>385</v>
      </c>
      <c r="E234" s="288" t="s">
        <v>5354</v>
      </c>
      <c r="F234" s="289" t="s">
        <v>5355</v>
      </c>
      <c r="G234" s="290" t="s">
        <v>398</v>
      </c>
      <c r="H234" s="291">
        <v>96</v>
      </c>
      <c r="I234" s="292"/>
      <c r="J234" s="293">
        <f>ROUND(I234*H234,2)</f>
        <v>0</v>
      </c>
      <c r="K234" s="289" t="s">
        <v>280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0.0011999999999999999</v>
      </c>
      <c r="R234" s="239">
        <f>Q234*H234</f>
        <v>0.1152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333</v>
      </c>
      <c r="AT234" s="241" t="s">
        <v>385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281</v>
      </c>
      <c r="BM234" s="241" t="s">
        <v>5356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338</v>
      </c>
      <c r="F235" s="228" t="s">
        <v>1533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SUM(P236:P240)</f>
        <v>0</v>
      </c>
      <c r="Q235" s="222"/>
      <c r="R235" s="223">
        <f>SUM(R236:R240)</f>
        <v>0</v>
      </c>
      <c r="S235" s="222"/>
      <c r="T235" s="224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274</v>
      </c>
      <c r="BK235" s="227">
        <f>SUM(BK236:BK240)</f>
        <v>0</v>
      </c>
    </row>
    <row r="236" s="2" customFormat="1" ht="24.15" customHeight="1">
      <c r="A236" s="39"/>
      <c r="B236" s="40"/>
      <c r="C236" s="230" t="s">
        <v>494</v>
      </c>
      <c r="D236" s="230" t="s">
        <v>276</v>
      </c>
      <c r="E236" s="231" t="s">
        <v>5357</v>
      </c>
      <c r="F236" s="232" t="s">
        <v>5358</v>
      </c>
      <c r="G236" s="233" t="s">
        <v>341</v>
      </c>
      <c r="H236" s="234">
        <v>0.19600000000000001</v>
      </c>
      <c r="I236" s="235"/>
      <c r="J236" s="236">
        <f>ROUND(I236*H236,2)</f>
        <v>0</v>
      </c>
      <c r="K236" s="232" t="s">
        <v>280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281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281</v>
      </c>
      <c r="BM236" s="241" t="s">
        <v>5359</v>
      </c>
    </row>
    <row r="237" s="13" customFormat="1">
      <c r="A237" s="13"/>
      <c r="B237" s="243"/>
      <c r="C237" s="244"/>
      <c r="D237" s="245" t="s">
        <v>283</v>
      </c>
      <c r="E237" s="246" t="s">
        <v>1</v>
      </c>
      <c r="F237" s="247" t="s">
        <v>5360</v>
      </c>
      <c r="G237" s="244"/>
      <c r="H237" s="248">
        <v>0.19600000000000001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283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274</v>
      </c>
    </row>
    <row r="238" s="14" customFormat="1">
      <c r="A238" s="14"/>
      <c r="B238" s="255"/>
      <c r="C238" s="256"/>
      <c r="D238" s="245" t="s">
        <v>283</v>
      </c>
      <c r="E238" s="257" t="s">
        <v>1</v>
      </c>
      <c r="F238" s="258" t="s">
        <v>285</v>
      </c>
      <c r="G238" s="256"/>
      <c r="H238" s="259">
        <v>0.19600000000000001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283</v>
      </c>
      <c r="AU238" s="265" t="s">
        <v>85</v>
      </c>
      <c r="AV238" s="14" t="s">
        <v>106</v>
      </c>
      <c r="AW238" s="14" t="s">
        <v>32</v>
      </c>
      <c r="AX238" s="14" t="s">
        <v>76</v>
      </c>
      <c r="AY238" s="265" t="s">
        <v>274</v>
      </c>
    </row>
    <row r="239" s="15" customFormat="1">
      <c r="A239" s="15"/>
      <c r="B239" s="266"/>
      <c r="C239" s="267"/>
      <c r="D239" s="245" t="s">
        <v>283</v>
      </c>
      <c r="E239" s="268" t="s">
        <v>1</v>
      </c>
      <c r="F239" s="269" t="s">
        <v>286</v>
      </c>
      <c r="G239" s="267"/>
      <c r="H239" s="270">
        <v>0.19600000000000001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283</v>
      </c>
      <c r="AU239" s="276" t="s">
        <v>85</v>
      </c>
      <c r="AV239" s="15" t="s">
        <v>281</v>
      </c>
      <c r="AW239" s="15" t="s">
        <v>32</v>
      </c>
      <c r="AX239" s="15" t="s">
        <v>83</v>
      </c>
      <c r="AY239" s="276" t="s">
        <v>274</v>
      </c>
    </row>
    <row r="240" s="2" customFormat="1" ht="21.75" customHeight="1">
      <c r="A240" s="39"/>
      <c r="B240" s="40"/>
      <c r="C240" s="287" t="s">
        <v>510</v>
      </c>
      <c r="D240" s="287" t="s">
        <v>385</v>
      </c>
      <c r="E240" s="288" t="s">
        <v>5361</v>
      </c>
      <c r="F240" s="289" t="s">
        <v>5362</v>
      </c>
      <c r="G240" s="290" t="s">
        <v>341</v>
      </c>
      <c r="H240" s="291">
        <v>0.19600000000000001</v>
      </c>
      <c r="I240" s="292"/>
      <c r="J240" s="293">
        <f>ROUND(I240*H240,2)</f>
        <v>0</v>
      </c>
      <c r="K240" s="289" t="s">
        <v>1</v>
      </c>
      <c r="L240" s="294"/>
      <c r="M240" s="295" t="s">
        <v>1</v>
      </c>
      <c r="N240" s="296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333</v>
      </c>
      <c r="AT240" s="241" t="s">
        <v>385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281</v>
      </c>
      <c r="BM240" s="241" t="s">
        <v>5363</v>
      </c>
    </row>
    <row r="241" s="12" customFormat="1" ht="22.8" customHeight="1">
      <c r="A241" s="12"/>
      <c r="B241" s="214"/>
      <c r="C241" s="215"/>
      <c r="D241" s="216" t="s">
        <v>75</v>
      </c>
      <c r="E241" s="228" t="s">
        <v>1579</v>
      </c>
      <c r="F241" s="228" t="s">
        <v>1580</v>
      </c>
      <c r="G241" s="215"/>
      <c r="H241" s="215"/>
      <c r="I241" s="218"/>
      <c r="J241" s="229">
        <f>BK241</f>
        <v>0</v>
      </c>
      <c r="K241" s="215"/>
      <c r="L241" s="220"/>
      <c r="M241" s="221"/>
      <c r="N241" s="222"/>
      <c r="O241" s="222"/>
      <c r="P241" s="223">
        <f>P242</f>
        <v>0</v>
      </c>
      <c r="Q241" s="222"/>
      <c r="R241" s="223">
        <f>R242</f>
        <v>0</v>
      </c>
      <c r="S241" s="222"/>
      <c r="T241" s="224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83</v>
      </c>
      <c r="AT241" s="226" t="s">
        <v>75</v>
      </c>
      <c r="AU241" s="226" t="s">
        <v>83</v>
      </c>
      <c r="AY241" s="225" t="s">
        <v>274</v>
      </c>
      <c r="BK241" s="227">
        <f>BK242</f>
        <v>0</v>
      </c>
    </row>
    <row r="242" s="2" customFormat="1" ht="24.15" customHeight="1">
      <c r="A242" s="39"/>
      <c r="B242" s="40"/>
      <c r="C242" s="230" t="s">
        <v>518</v>
      </c>
      <c r="D242" s="230" t="s">
        <v>276</v>
      </c>
      <c r="E242" s="231" t="s">
        <v>5364</v>
      </c>
      <c r="F242" s="232" t="s">
        <v>5365</v>
      </c>
      <c r="G242" s="233" t="s">
        <v>341</v>
      </c>
      <c r="H242" s="234">
        <v>57.776000000000003</v>
      </c>
      <c r="I242" s="235"/>
      <c r="J242" s="236">
        <f>ROUND(I242*H242,2)</f>
        <v>0</v>
      </c>
      <c r="K242" s="232" t="s">
        <v>280</v>
      </c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281</v>
      </c>
      <c r="AT242" s="241" t="s">
        <v>276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281</v>
      </c>
      <c r="BM242" s="241" t="s">
        <v>5366</v>
      </c>
    </row>
    <row r="243" s="12" customFormat="1" ht="25.92" customHeight="1">
      <c r="A243" s="12"/>
      <c r="B243" s="214"/>
      <c r="C243" s="215"/>
      <c r="D243" s="216" t="s">
        <v>75</v>
      </c>
      <c r="E243" s="217" t="s">
        <v>1585</v>
      </c>
      <c r="F243" s="217" t="s">
        <v>1586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P244+P312+P319</f>
        <v>0</v>
      </c>
      <c r="Q243" s="222"/>
      <c r="R243" s="223">
        <f>R244+R312+R319</f>
        <v>0.73146035999999992</v>
      </c>
      <c r="S243" s="222"/>
      <c r="T243" s="224">
        <f>T244+T312+T319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85</v>
      </c>
      <c r="AT243" s="226" t="s">
        <v>75</v>
      </c>
      <c r="AU243" s="226" t="s">
        <v>76</v>
      </c>
      <c r="AY243" s="225" t="s">
        <v>274</v>
      </c>
      <c r="BK243" s="227">
        <f>BK244+BK312+BK319</f>
        <v>0</v>
      </c>
    </row>
    <row r="244" s="12" customFormat="1" ht="22.8" customHeight="1">
      <c r="A244" s="12"/>
      <c r="B244" s="214"/>
      <c r="C244" s="215"/>
      <c r="D244" s="216" t="s">
        <v>75</v>
      </c>
      <c r="E244" s="228" t="s">
        <v>1694</v>
      </c>
      <c r="F244" s="228" t="s">
        <v>1695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SUM(P245:P311)</f>
        <v>0</v>
      </c>
      <c r="Q244" s="222"/>
      <c r="R244" s="223">
        <f>SUM(R245:R311)</f>
        <v>0.34728549999999997</v>
      </c>
      <c r="S244" s="222"/>
      <c r="T244" s="224">
        <f>SUM(T245:T311)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85</v>
      </c>
      <c r="AT244" s="226" t="s">
        <v>75</v>
      </c>
      <c r="AU244" s="226" t="s">
        <v>83</v>
      </c>
      <c r="AY244" s="225" t="s">
        <v>274</v>
      </c>
      <c r="BK244" s="227">
        <f>SUM(BK245:BK311)</f>
        <v>0</v>
      </c>
    </row>
    <row r="245" s="2" customFormat="1" ht="24.15" customHeight="1">
      <c r="A245" s="39"/>
      <c r="B245" s="40"/>
      <c r="C245" s="230" t="s">
        <v>546</v>
      </c>
      <c r="D245" s="230" t="s">
        <v>276</v>
      </c>
      <c r="E245" s="231" t="s">
        <v>1717</v>
      </c>
      <c r="F245" s="232" t="s">
        <v>1718</v>
      </c>
      <c r="G245" s="233" t="s">
        <v>279</v>
      </c>
      <c r="H245" s="234">
        <v>21.170000000000002</v>
      </c>
      <c r="I245" s="235"/>
      <c r="J245" s="236">
        <f>ROUND(I245*H245,2)</f>
        <v>0</v>
      </c>
      <c r="K245" s="232" t="s">
        <v>280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0.00019000000000000001</v>
      </c>
      <c r="R245" s="239">
        <f>Q245*H245</f>
        <v>0.0040223000000000004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379</v>
      </c>
      <c r="AT245" s="241" t="s">
        <v>276</v>
      </c>
      <c r="AU245" s="241" t="s">
        <v>85</v>
      </c>
      <c r="AY245" s="18" t="s">
        <v>274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379</v>
      </c>
      <c r="BM245" s="241" t="s">
        <v>5367</v>
      </c>
    </row>
    <row r="246" s="13" customFormat="1">
      <c r="A246" s="13"/>
      <c r="B246" s="243"/>
      <c r="C246" s="244"/>
      <c r="D246" s="245" t="s">
        <v>283</v>
      </c>
      <c r="E246" s="246" t="s">
        <v>1</v>
      </c>
      <c r="F246" s="247" t="s">
        <v>5166</v>
      </c>
      <c r="G246" s="244"/>
      <c r="H246" s="248">
        <v>17.649999999999999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283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274</v>
      </c>
    </row>
    <row r="247" s="13" customFormat="1">
      <c r="A247" s="13"/>
      <c r="B247" s="243"/>
      <c r="C247" s="244"/>
      <c r="D247" s="245" t="s">
        <v>283</v>
      </c>
      <c r="E247" s="246" t="s">
        <v>1</v>
      </c>
      <c r="F247" s="247" t="s">
        <v>5177</v>
      </c>
      <c r="G247" s="244"/>
      <c r="H247" s="248">
        <v>2.52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283</v>
      </c>
      <c r="AU247" s="254" t="s">
        <v>85</v>
      </c>
      <c r="AV247" s="13" t="s">
        <v>85</v>
      </c>
      <c r="AW247" s="13" t="s">
        <v>32</v>
      </c>
      <c r="AX247" s="13" t="s">
        <v>76</v>
      </c>
      <c r="AY247" s="254" t="s">
        <v>274</v>
      </c>
    </row>
    <row r="248" s="13" customFormat="1">
      <c r="A248" s="13"/>
      <c r="B248" s="243"/>
      <c r="C248" s="244"/>
      <c r="D248" s="245" t="s">
        <v>283</v>
      </c>
      <c r="E248" s="246" t="s">
        <v>1</v>
      </c>
      <c r="F248" s="247" t="s">
        <v>5178</v>
      </c>
      <c r="G248" s="244"/>
      <c r="H248" s="248">
        <v>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283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274</v>
      </c>
    </row>
    <row r="249" s="14" customFormat="1">
      <c r="A249" s="14"/>
      <c r="B249" s="255"/>
      <c r="C249" s="256"/>
      <c r="D249" s="245" t="s">
        <v>283</v>
      </c>
      <c r="E249" s="257" t="s">
        <v>1</v>
      </c>
      <c r="F249" s="258" t="s">
        <v>285</v>
      </c>
      <c r="G249" s="256"/>
      <c r="H249" s="259">
        <v>21.170000000000002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283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274</v>
      </c>
    </row>
    <row r="250" s="15" customFormat="1">
      <c r="A250" s="15"/>
      <c r="B250" s="266"/>
      <c r="C250" s="267"/>
      <c r="D250" s="245" t="s">
        <v>283</v>
      </c>
      <c r="E250" s="268" t="s">
        <v>1</v>
      </c>
      <c r="F250" s="269" t="s">
        <v>286</v>
      </c>
      <c r="G250" s="267"/>
      <c r="H250" s="270">
        <v>21.170000000000002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283</v>
      </c>
      <c r="AU250" s="276" t="s">
        <v>85</v>
      </c>
      <c r="AV250" s="15" t="s">
        <v>281</v>
      </c>
      <c r="AW250" s="15" t="s">
        <v>32</v>
      </c>
      <c r="AX250" s="15" t="s">
        <v>83</v>
      </c>
      <c r="AY250" s="276" t="s">
        <v>274</v>
      </c>
    </row>
    <row r="251" s="2" customFormat="1" ht="33" customHeight="1">
      <c r="A251" s="39"/>
      <c r="B251" s="40"/>
      <c r="C251" s="287" t="s">
        <v>556</v>
      </c>
      <c r="D251" s="287" t="s">
        <v>385</v>
      </c>
      <c r="E251" s="288" t="s">
        <v>1723</v>
      </c>
      <c r="F251" s="289" t="s">
        <v>1724</v>
      </c>
      <c r="G251" s="290" t="s">
        <v>279</v>
      </c>
      <c r="H251" s="291">
        <v>11.327</v>
      </c>
      <c r="I251" s="292"/>
      <c r="J251" s="293">
        <f>ROUND(I251*H251,2)</f>
        <v>0</v>
      </c>
      <c r="K251" s="289" t="s">
        <v>280</v>
      </c>
      <c r="L251" s="294"/>
      <c r="M251" s="295" t="s">
        <v>1</v>
      </c>
      <c r="N251" s="296" t="s">
        <v>41</v>
      </c>
      <c r="O251" s="92"/>
      <c r="P251" s="239">
        <f>O251*H251</f>
        <v>0</v>
      </c>
      <c r="Q251" s="239">
        <v>0.0019</v>
      </c>
      <c r="R251" s="239">
        <f>Q251*H251</f>
        <v>0.0215213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510</v>
      </c>
      <c r="AT251" s="241" t="s">
        <v>385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379</v>
      </c>
      <c r="BM251" s="241" t="s">
        <v>5368</v>
      </c>
    </row>
    <row r="252" s="13" customFormat="1">
      <c r="A252" s="13"/>
      <c r="B252" s="243"/>
      <c r="C252" s="244"/>
      <c r="D252" s="245" t="s">
        <v>283</v>
      </c>
      <c r="E252" s="246" t="s">
        <v>1</v>
      </c>
      <c r="F252" s="247" t="s">
        <v>5369</v>
      </c>
      <c r="G252" s="244"/>
      <c r="H252" s="248">
        <v>9.7189999999999994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283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274</v>
      </c>
    </row>
    <row r="253" s="14" customFormat="1">
      <c r="A253" s="14"/>
      <c r="B253" s="255"/>
      <c r="C253" s="256"/>
      <c r="D253" s="245" t="s">
        <v>283</v>
      </c>
      <c r="E253" s="257" t="s">
        <v>1</v>
      </c>
      <c r="F253" s="258" t="s">
        <v>285</v>
      </c>
      <c r="G253" s="256"/>
      <c r="H253" s="259">
        <v>9.7189999999999994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283</v>
      </c>
      <c r="AU253" s="265" t="s">
        <v>85</v>
      </c>
      <c r="AV253" s="14" t="s">
        <v>106</v>
      </c>
      <c r="AW253" s="14" t="s">
        <v>32</v>
      </c>
      <c r="AX253" s="14" t="s">
        <v>76</v>
      </c>
      <c r="AY253" s="265" t="s">
        <v>274</v>
      </c>
    </row>
    <row r="254" s="15" customFormat="1">
      <c r="A254" s="15"/>
      <c r="B254" s="266"/>
      <c r="C254" s="267"/>
      <c r="D254" s="245" t="s">
        <v>283</v>
      </c>
      <c r="E254" s="268" t="s">
        <v>1</v>
      </c>
      <c r="F254" s="269" t="s">
        <v>286</v>
      </c>
      <c r="G254" s="267"/>
      <c r="H254" s="270">
        <v>9.7189999999999994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283</v>
      </c>
      <c r="AU254" s="276" t="s">
        <v>85</v>
      </c>
      <c r="AV254" s="15" t="s">
        <v>281</v>
      </c>
      <c r="AW254" s="15" t="s">
        <v>32</v>
      </c>
      <c r="AX254" s="15" t="s">
        <v>83</v>
      </c>
      <c r="AY254" s="276" t="s">
        <v>274</v>
      </c>
    </row>
    <row r="255" s="13" customFormat="1">
      <c r="A255" s="13"/>
      <c r="B255" s="243"/>
      <c r="C255" s="244"/>
      <c r="D255" s="245" t="s">
        <v>283</v>
      </c>
      <c r="E255" s="244"/>
      <c r="F255" s="247" t="s">
        <v>5370</v>
      </c>
      <c r="G255" s="244"/>
      <c r="H255" s="248">
        <v>11.327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283</v>
      </c>
      <c r="AU255" s="254" t="s">
        <v>85</v>
      </c>
      <c r="AV255" s="13" t="s">
        <v>85</v>
      </c>
      <c r="AW255" s="13" t="s">
        <v>4</v>
      </c>
      <c r="AX255" s="13" t="s">
        <v>83</v>
      </c>
      <c r="AY255" s="254" t="s">
        <v>274</v>
      </c>
    </row>
    <row r="256" s="2" customFormat="1" ht="37.8" customHeight="1">
      <c r="A256" s="39"/>
      <c r="B256" s="40"/>
      <c r="C256" s="230" t="s">
        <v>583</v>
      </c>
      <c r="D256" s="230" t="s">
        <v>276</v>
      </c>
      <c r="E256" s="231" t="s">
        <v>5371</v>
      </c>
      <c r="F256" s="232" t="s">
        <v>5372</v>
      </c>
      <c r="G256" s="233" t="s">
        <v>398</v>
      </c>
      <c r="H256" s="234">
        <v>5.46</v>
      </c>
      <c r="I256" s="235"/>
      <c r="J256" s="236">
        <f>ROUND(I256*H256,2)</f>
        <v>0</v>
      </c>
      <c r="K256" s="232" t="s">
        <v>280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0.00089999999999999998</v>
      </c>
      <c r="R256" s="239">
        <f>Q256*H256</f>
        <v>0.004914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379</v>
      </c>
      <c r="AT256" s="241" t="s">
        <v>276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379</v>
      </c>
      <c r="BM256" s="241" t="s">
        <v>5373</v>
      </c>
    </row>
    <row r="257" s="13" customFormat="1">
      <c r="A257" s="13"/>
      <c r="B257" s="243"/>
      <c r="C257" s="244"/>
      <c r="D257" s="245" t="s">
        <v>283</v>
      </c>
      <c r="E257" s="246" t="s">
        <v>1</v>
      </c>
      <c r="F257" s="247" t="s">
        <v>5374</v>
      </c>
      <c r="G257" s="244"/>
      <c r="H257" s="248">
        <v>5.46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283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274</v>
      </c>
    </row>
    <row r="258" s="14" customFormat="1">
      <c r="A258" s="14"/>
      <c r="B258" s="255"/>
      <c r="C258" s="256"/>
      <c r="D258" s="245" t="s">
        <v>283</v>
      </c>
      <c r="E258" s="257" t="s">
        <v>1</v>
      </c>
      <c r="F258" s="258" t="s">
        <v>285</v>
      </c>
      <c r="G258" s="256"/>
      <c r="H258" s="259">
        <v>5.46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283</v>
      </c>
      <c r="AU258" s="265" t="s">
        <v>85</v>
      </c>
      <c r="AV258" s="14" t="s">
        <v>106</v>
      </c>
      <c r="AW258" s="14" t="s">
        <v>32</v>
      </c>
      <c r="AX258" s="14" t="s">
        <v>76</v>
      </c>
      <c r="AY258" s="265" t="s">
        <v>274</v>
      </c>
    </row>
    <row r="259" s="15" customFormat="1">
      <c r="A259" s="15"/>
      <c r="B259" s="266"/>
      <c r="C259" s="267"/>
      <c r="D259" s="245" t="s">
        <v>283</v>
      </c>
      <c r="E259" s="268" t="s">
        <v>1</v>
      </c>
      <c r="F259" s="269" t="s">
        <v>286</v>
      </c>
      <c r="G259" s="267"/>
      <c r="H259" s="270">
        <v>5.46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283</v>
      </c>
      <c r="AU259" s="276" t="s">
        <v>85</v>
      </c>
      <c r="AV259" s="15" t="s">
        <v>281</v>
      </c>
      <c r="AW259" s="15" t="s">
        <v>32</v>
      </c>
      <c r="AX259" s="15" t="s">
        <v>83</v>
      </c>
      <c r="AY259" s="276" t="s">
        <v>274</v>
      </c>
    </row>
    <row r="260" s="2" customFormat="1" ht="33" customHeight="1">
      <c r="A260" s="39"/>
      <c r="B260" s="40"/>
      <c r="C260" s="230" t="s">
        <v>588</v>
      </c>
      <c r="D260" s="230" t="s">
        <v>276</v>
      </c>
      <c r="E260" s="231" t="s">
        <v>5375</v>
      </c>
      <c r="F260" s="232" t="s">
        <v>5376</v>
      </c>
      <c r="G260" s="233" t="s">
        <v>398</v>
      </c>
      <c r="H260" s="234">
        <v>9.0199999999999996</v>
      </c>
      <c r="I260" s="235"/>
      <c r="J260" s="236">
        <f>ROUND(I260*H260,2)</f>
        <v>0</v>
      </c>
      <c r="K260" s="232" t="s">
        <v>280</v>
      </c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0.0015</v>
      </c>
      <c r="R260" s="239">
        <f>Q260*H260</f>
        <v>0.01353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379</v>
      </c>
      <c r="AT260" s="241" t="s">
        <v>276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379</v>
      </c>
      <c r="BM260" s="241" t="s">
        <v>5377</v>
      </c>
    </row>
    <row r="261" s="13" customFormat="1">
      <c r="A261" s="13"/>
      <c r="B261" s="243"/>
      <c r="C261" s="244"/>
      <c r="D261" s="245" t="s">
        <v>283</v>
      </c>
      <c r="E261" s="246" t="s">
        <v>1</v>
      </c>
      <c r="F261" s="247" t="s">
        <v>5378</v>
      </c>
      <c r="G261" s="244"/>
      <c r="H261" s="248">
        <v>9.0199999999999996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283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274</v>
      </c>
    </row>
    <row r="262" s="14" customFormat="1">
      <c r="A262" s="14"/>
      <c r="B262" s="255"/>
      <c r="C262" s="256"/>
      <c r="D262" s="245" t="s">
        <v>283</v>
      </c>
      <c r="E262" s="257" t="s">
        <v>1</v>
      </c>
      <c r="F262" s="258" t="s">
        <v>285</v>
      </c>
      <c r="G262" s="256"/>
      <c r="H262" s="259">
        <v>9.0199999999999996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283</v>
      </c>
      <c r="AU262" s="265" t="s">
        <v>85</v>
      </c>
      <c r="AV262" s="14" t="s">
        <v>106</v>
      </c>
      <c r="AW262" s="14" t="s">
        <v>32</v>
      </c>
      <c r="AX262" s="14" t="s">
        <v>76</v>
      </c>
      <c r="AY262" s="265" t="s">
        <v>274</v>
      </c>
    </row>
    <row r="263" s="15" customFormat="1">
      <c r="A263" s="15"/>
      <c r="B263" s="266"/>
      <c r="C263" s="267"/>
      <c r="D263" s="245" t="s">
        <v>283</v>
      </c>
      <c r="E263" s="268" t="s">
        <v>1</v>
      </c>
      <c r="F263" s="269" t="s">
        <v>286</v>
      </c>
      <c r="G263" s="267"/>
      <c r="H263" s="270">
        <v>9.0199999999999996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283</v>
      </c>
      <c r="AU263" s="276" t="s">
        <v>85</v>
      </c>
      <c r="AV263" s="15" t="s">
        <v>281</v>
      </c>
      <c r="AW263" s="15" t="s">
        <v>32</v>
      </c>
      <c r="AX263" s="15" t="s">
        <v>83</v>
      </c>
      <c r="AY263" s="276" t="s">
        <v>274</v>
      </c>
    </row>
    <row r="264" s="2" customFormat="1" ht="24.15" customHeight="1">
      <c r="A264" s="39"/>
      <c r="B264" s="40"/>
      <c r="C264" s="230" t="s">
        <v>593</v>
      </c>
      <c r="D264" s="230" t="s">
        <v>276</v>
      </c>
      <c r="E264" s="231" t="s">
        <v>1737</v>
      </c>
      <c r="F264" s="232" t="s">
        <v>1738</v>
      </c>
      <c r="G264" s="233" t="s">
        <v>279</v>
      </c>
      <c r="H264" s="234">
        <v>9.7189999999999994</v>
      </c>
      <c r="I264" s="235"/>
      <c r="J264" s="236">
        <f>ROUND(I264*H264,2)</f>
        <v>0</v>
      </c>
      <c r="K264" s="232" t="s">
        <v>280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379</v>
      </c>
      <c r="AT264" s="241" t="s">
        <v>276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379</v>
      </c>
      <c r="BM264" s="241" t="s">
        <v>5379</v>
      </c>
    </row>
    <row r="265" s="13" customFormat="1">
      <c r="A265" s="13"/>
      <c r="B265" s="243"/>
      <c r="C265" s="244"/>
      <c r="D265" s="245" t="s">
        <v>283</v>
      </c>
      <c r="E265" s="246" t="s">
        <v>1</v>
      </c>
      <c r="F265" s="247" t="s">
        <v>5380</v>
      </c>
      <c r="G265" s="244"/>
      <c r="H265" s="248">
        <v>9.7189999999999994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283</v>
      </c>
      <c r="AU265" s="254" t="s">
        <v>85</v>
      </c>
      <c r="AV265" s="13" t="s">
        <v>85</v>
      </c>
      <c r="AW265" s="13" t="s">
        <v>32</v>
      </c>
      <c r="AX265" s="13" t="s">
        <v>76</v>
      </c>
      <c r="AY265" s="254" t="s">
        <v>274</v>
      </c>
    </row>
    <row r="266" s="14" customFormat="1">
      <c r="A266" s="14"/>
      <c r="B266" s="255"/>
      <c r="C266" s="256"/>
      <c r="D266" s="245" t="s">
        <v>283</v>
      </c>
      <c r="E266" s="257" t="s">
        <v>1</v>
      </c>
      <c r="F266" s="258" t="s">
        <v>285</v>
      </c>
      <c r="G266" s="256"/>
      <c r="H266" s="259">
        <v>9.7189999999999994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283</v>
      </c>
      <c r="AU266" s="265" t="s">
        <v>85</v>
      </c>
      <c r="AV266" s="14" t="s">
        <v>106</v>
      </c>
      <c r="AW266" s="14" t="s">
        <v>32</v>
      </c>
      <c r="AX266" s="14" t="s">
        <v>76</v>
      </c>
      <c r="AY266" s="265" t="s">
        <v>274</v>
      </c>
    </row>
    <row r="267" s="15" customFormat="1">
      <c r="A267" s="15"/>
      <c r="B267" s="266"/>
      <c r="C267" s="267"/>
      <c r="D267" s="245" t="s">
        <v>283</v>
      </c>
      <c r="E267" s="268" t="s">
        <v>1</v>
      </c>
      <c r="F267" s="269" t="s">
        <v>286</v>
      </c>
      <c r="G267" s="267"/>
      <c r="H267" s="270">
        <v>9.7189999999999994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283</v>
      </c>
      <c r="AU267" s="276" t="s">
        <v>85</v>
      </c>
      <c r="AV267" s="15" t="s">
        <v>281</v>
      </c>
      <c r="AW267" s="15" t="s">
        <v>32</v>
      </c>
      <c r="AX267" s="15" t="s">
        <v>83</v>
      </c>
      <c r="AY267" s="276" t="s">
        <v>274</v>
      </c>
    </row>
    <row r="268" s="2" customFormat="1" ht="24.15" customHeight="1">
      <c r="A268" s="39"/>
      <c r="B268" s="40"/>
      <c r="C268" s="287" t="s">
        <v>597</v>
      </c>
      <c r="D268" s="287" t="s">
        <v>385</v>
      </c>
      <c r="E268" s="288" t="s">
        <v>386</v>
      </c>
      <c r="F268" s="289" t="s">
        <v>387</v>
      </c>
      <c r="G268" s="290" t="s">
        <v>279</v>
      </c>
      <c r="H268" s="291">
        <v>11.225</v>
      </c>
      <c r="I268" s="292"/>
      <c r="J268" s="293">
        <f>ROUND(I268*H268,2)</f>
        <v>0</v>
      </c>
      <c r="K268" s="289" t="s">
        <v>280</v>
      </c>
      <c r="L268" s="294"/>
      <c r="M268" s="295" t="s">
        <v>1</v>
      </c>
      <c r="N268" s="296" t="s">
        <v>41</v>
      </c>
      <c r="O268" s="92"/>
      <c r="P268" s="239">
        <f>O268*H268</f>
        <v>0</v>
      </c>
      <c r="Q268" s="239">
        <v>0.00029999999999999997</v>
      </c>
      <c r="R268" s="239">
        <f>Q268*H268</f>
        <v>0.0033674999999999994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510</v>
      </c>
      <c r="AT268" s="241" t="s">
        <v>385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379</v>
      </c>
      <c r="BM268" s="241" t="s">
        <v>5381</v>
      </c>
    </row>
    <row r="269" s="13" customFormat="1">
      <c r="A269" s="13"/>
      <c r="B269" s="243"/>
      <c r="C269" s="244"/>
      <c r="D269" s="245" t="s">
        <v>283</v>
      </c>
      <c r="E269" s="244"/>
      <c r="F269" s="247" t="s">
        <v>5382</v>
      </c>
      <c r="G269" s="244"/>
      <c r="H269" s="248">
        <v>11.225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283</v>
      </c>
      <c r="AU269" s="254" t="s">
        <v>85</v>
      </c>
      <c r="AV269" s="13" t="s">
        <v>85</v>
      </c>
      <c r="AW269" s="13" t="s">
        <v>4</v>
      </c>
      <c r="AX269" s="13" t="s">
        <v>83</v>
      </c>
      <c r="AY269" s="254" t="s">
        <v>274</v>
      </c>
    </row>
    <row r="270" s="2" customFormat="1" ht="24.15" customHeight="1">
      <c r="A270" s="39"/>
      <c r="B270" s="40"/>
      <c r="C270" s="230" t="s">
        <v>601</v>
      </c>
      <c r="D270" s="230" t="s">
        <v>276</v>
      </c>
      <c r="E270" s="231" t="s">
        <v>1744</v>
      </c>
      <c r="F270" s="232" t="s">
        <v>1745</v>
      </c>
      <c r="G270" s="233" t="s">
        <v>279</v>
      </c>
      <c r="H270" s="234">
        <v>9.7189999999999994</v>
      </c>
      <c r="I270" s="235"/>
      <c r="J270" s="236">
        <f>ROUND(I270*H270,2)</f>
        <v>0</v>
      </c>
      <c r="K270" s="232" t="s">
        <v>280</v>
      </c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379</v>
      </c>
      <c r="AT270" s="241" t="s">
        <v>276</v>
      </c>
      <c r="AU270" s="241" t="s">
        <v>85</v>
      </c>
      <c r="AY270" s="18" t="s">
        <v>274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379</v>
      </c>
      <c r="BM270" s="241" t="s">
        <v>5383</v>
      </c>
    </row>
    <row r="271" s="13" customFormat="1">
      <c r="A271" s="13"/>
      <c r="B271" s="243"/>
      <c r="C271" s="244"/>
      <c r="D271" s="245" t="s">
        <v>283</v>
      </c>
      <c r="E271" s="246" t="s">
        <v>1</v>
      </c>
      <c r="F271" s="247" t="s">
        <v>5380</v>
      </c>
      <c r="G271" s="244"/>
      <c r="H271" s="248">
        <v>9.7189999999999994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283</v>
      </c>
      <c r="AU271" s="254" t="s">
        <v>85</v>
      </c>
      <c r="AV271" s="13" t="s">
        <v>85</v>
      </c>
      <c r="AW271" s="13" t="s">
        <v>32</v>
      </c>
      <c r="AX271" s="13" t="s">
        <v>76</v>
      </c>
      <c r="AY271" s="254" t="s">
        <v>274</v>
      </c>
    </row>
    <row r="272" s="14" customFormat="1">
      <c r="A272" s="14"/>
      <c r="B272" s="255"/>
      <c r="C272" s="256"/>
      <c r="D272" s="245" t="s">
        <v>283</v>
      </c>
      <c r="E272" s="257" t="s">
        <v>1</v>
      </c>
      <c r="F272" s="258" t="s">
        <v>285</v>
      </c>
      <c r="G272" s="256"/>
      <c r="H272" s="259">
        <v>9.7189999999999994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283</v>
      </c>
      <c r="AU272" s="265" t="s">
        <v>85</v>
      </c>
      <c r="AV272" s="14" t="s">
        <v>106</v>
      </c>
      <c r="AW272" s="14" t="s">
        <v>32</v>
      </c>
      <c r="AX272" s="14" t="s">
        <v>76</v>
      </c>
      <c r="AY272" s="265" t="s">
        <v>274</v>
      </c>
    </row>
    <row r="273" s="15" customFormat="1">
      <c r="A273" s="15"/>
      <c r="B273" s="266"/>
      <c r="C273" s="267"/>
      <c r="D273" s="245" t="s">
        <v>283</v>
      </c>
      <c r="E273" s="268" t="s">
        <v>1</v>
      </c>
      <c r="F273" s="269" t="s">
        <v>286</v>
      </c>
      <c r="G273" s="267"/>
      <c r="H273" s="270">
        <v>9.7189999999999994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283</v>
      </c>
      <c r="AU273" s="276" t="s">
        <v>85</v>
      </c>
      <c r="AV273" s="15" t="s">
        <v>281</v>
      </c>
      <c r="AW273" s="15" t="s">
        <v>32</v>
      </c>
      <c r="AX273" s="15" t="s">
        <v>83</v>
      </c>
      <c r="AY273" s="276" t="s">
        <v>274</v>
      </c>
    </row>
    <row r="274" s="2" customFormat="1" ht="24.15" customHeight="1">
      <c r="A274" s="39"/>
      <c r="B274" s="40"/>
      <c r="C274" s="287" t="s">
        <v>607</v>
      </c>
      <c r="D274" s="287" t="s">
        <v>385</v>
      </c>
      <c r="E274" s="288" t="s">
        <v>386</v>
      </c>
      <c r="F274" s="289" t="s">
        <v>387</v>
      </c>
      <c r="G274" s="290" t="s">
        <v>279</v>
      </c>
      <c r="H274" s="291">
        <v>11.225</v>
      </c>
      <c r="I274" s="292"/>
      <c r="J274" s="293">
        <f>ROUND(I274*H274,2)</f>
        <v>0</v>
      </c>
      <c r="K274" s="289" t="s">
        <v>280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0.00029999999999999997</v>
      </c>
      <c r="R274" s="239">
        <f>Q274*H274</f>
        <v>0.0033674999999999994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510</v>
      </c>
      <c r="AT274" s="241" t="s">
        <v>385</v>
      </c>
      <c r="AU274" s="241" t="s">
        <v>85</v>
      </c>
      <c r="AY274" s="18" t="s">
        <v>274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379</v>
      </c>
      <c r="BM274" s="241" t="s">
        <v>5384</v>
      </c>
    </row>
    <row r="275" s="13" customFormat="1">
      <c r="A275" s="13"/>
      <c r="B275" s="243"/>
      <c r="C275" s="244"/>
      <c r="D275" s="245" t="s">
        <v>283</v>
      </c>
      <c r="E275" s="244"/>
      <c r="F275" s="247" t="s">
        <v>5382</v>
      </c>
      <c r="G275" s="244"/>
      <c r="H275" s="248">
        <v>11.225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283</v>
      </c>
      <c r="AU275" s="254" t="s">
        <v>85</v>
      </c>
      <c r="AV275" s="13" t="s">
        <v>85</v>
      </c>
      <c r="AW275" s="13" t="s">
        <v>4</v>
      </c>
      <c r="AX275" s="13" t="s">
        <v>83</v>
      </c>
      <c r="AY275" s="254" t="s">
        <v>274</v>
      </c>
    </row>
    <row r="276" s="2" customFormat="1" ht="24.15" customHeight="1">
      <c r="A276" s="39"/>
      <c r="B276" s="40"/>
      <c r="C276" s="230" t="s">
        <v>612</v>
      </c>
      <c r="D276" s="230" t="s">
        <v>276</v>
      </c>
      <c r="E276" s="231" t="s">
        <v>1752</v>
      </c>
      <c r="F276" s="232" t="s">
        <v>1753</v>
      </c>
      <c r="G276" s="233" t="s">
        <v>279</v>
      </c>
      <c r="H276" s="234">
        <v>0.91200000000000003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379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379</v>
      </c>
      <c r="BM276" s="241" t="s">
        <v>5385</v>
      </c>
    </row>
    <row r="277" s="13" customFormat="1">
      <c r="A277" s="13"/>
      <c r="B277" s="243"/>
      <c r="C277" s="244"/>
      <c r="D277" s="245" t="s">
        <v>283</v>
      </c>
      <c r="E277" s="246" t="s">
        <v>1</v>
      </c>
      <c r="F277" s="247" t="s">
        <v>5386</v>
      </c>
      <c r="G277" s="244"/>
      <c r="H277" s="248">
        <v>0.91200000000000003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283</v>
      </c>
      <c r="AU277" s="254" t="s">
        <v>85</v>
      </c>
      <c r="AV277" s="13" t="s">
        <v>85</v>
      </c>
      <c r="AW277" s="13" t="s">
        <v>32</v>
      </c>
      <c r="AX277" s="13" t="s">
        <v>76</v>
      </c>
      <c r="AY277" s="254" t="s">
        <v>274</v>
      </c>
    </row>
    <row r="278" s="14" customFormat="1">
      <c r="A278" s="14"/>
      <c r="B278" s="255"/>
      <c r="C278" s="256"/>
      <c r="D278" s="245" t="s">
        <v>283</v>
      </c>
      <c r="E278" s="257" t="s">
        <v>1</v>
      </c>
      <c r="F278" s="258" t="s">
        <v>285</v>
      </c>
      <c r="G278" s="256"/>
      <c r="H278" s="259">
        <v>0.91200000000000003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283</v>
      </c>
      <c r="AU278" s="265" t="s">
        <v>85</v>
      </c>
      <c r="AV278" s="14" t="s">
        <v>106</v>
      </c>
      <c r="AW278" s="14" t="s">
        <v>32</v>
      </c>
      <c r="AX278" s="14" t="s">
        <v>76</v>
      </c>
      <c r="AY278" s="265" t="s">
        <v>274</v>
      </c>
    </row>
    <row r="279" s="15" customFormat="1">
      <c r="A279" s="15"/>
      <c r="B279" s="266"/>
      <c r="C279" s="267"/>
      <c r="D279" s="245" t="s">
        <v>283</v>
      </c>
      <c r="E279" s="268" t="s">
        <v>1</v>
      </c>
      <c r="F279" s="269" t="s">
        <v>286</v>
      </c>
      <c r="G279" s="267"/>
      <c r="H279" s="270">
        <v>0.91200000000000003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283</v>
      </c>
      <c r="AU279" s="276" t="s">
        <v>85</v>
      </c>
      <c r="AV279" s="15" t="s">
        <v>281</v>
      </c>
      <c r="AW279" s="15" t="s">
        <v>32</v>
      </c>
      <c r="AX279" s="15" t="s">
        <v>83</v>
      </c>
      <c r="AY279" s="276" t="s">
        <v>274</v>
      </c>
    </row>
    <row r="280" s="2" customFormat="1" ht="16.5" customHeight="1">
      <c r="A280" s="39"/>
      <c r="B280" s="40"/>
      <c r="C280" s="287" t="s">
        <v>617</v>
      </c>
      <c r="D280" s="287" t="s">
        <v>385</v>
      </c>
      <c r="E280" s="288" t="s">
        <v>1756</v>
      </c>
      <c r="F280" s="289" t="s">
        <v>1757</v>
      </c>
      <c r="G280" s="290" t="s">
        <v>341</v>
      </c>
      <c r="H280" s="291">
        <v>0.074999999999999997</v>
      </c>
      <c r="I280" s="292"/>
      <c r="J280" s="293">
        <f>ROUND(I280*H280,2)</f>
        <v>0</v>
      </c>
      <c r="K280" s="289" t="s">
        <v>280</v>
      </c>
      <c r="L280" s="294"/>
      <c r="M280" s="295" t="s">
        <v>1</v>
      </c>
      <c r="N280" s="296" t="s">
        <v>41</v>
      </c>
      <c r="O280" s="92"/>
      <c r="P280" s="239">
        <f>O280*H280</f>
        <v>0</v>
      </c>
      <c r="Q280" s="239">
        <v>1</v>
      </c>
      <c r="R280" s="239">
        <f>Q280*H280</f>
        <v>0.074999999999999997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510</v>
      </c>
      <c r="AT280" s="241" t="s">
        <v>385</v>
      </c>
      <c r="AU280" s="241" t="s">
        <v>85</v>
      </c>
      <c r="AY280" s="18" t="s">
        <v>274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379</v>
      </c>
      <c r="BM280" s="241" t="s">
        <v>5387</v>
      </c>
    </row>
    <row r="281" s="13" customFormat="1">
      <c r="A281" s="13"/>
      <c r="B281" s="243"/>
      <c r="C281" s="244"/>
      <c r="D281" s="245" t="s">
        <v>283</v>
      </c>
      <c r="E281" s="244"/>
      <c r="F281" s="247" t="s">
        <v>5388</v>
      </c>
      <c r="G281" s="244"/>
      <c r="H281" s="248">
        <v>0.074999999999999997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283</v>
      </c>
      <c r="AU281" s="254" t="s">
        <v>85</v>
      </c>
      <c r="AV281" s="13" t="s">
        <v>85</v>
      </c>
      <c r="AW281" s="13" t="s">
        <v>4</v>
      </c>
      <c r="AX281" s="13" t="s">
        <v>83</v>
      </c>
      <c r="AY281" s="254" t="s">
        <v>274</v>
      </c>
    </row>
    <row r="282" s="2" customFormat="1" ht="24.15" customHeight="1">
      <c r="A282" s="39"/>
      <c r="B282" s="40"/>
      <c r="C282" s="230" t="s">
        <v>622</v>
      </c>
      <c r="D282" s="230" t="s">
        <v>276</v>
      </c>
      <c r="E282" s="231" t="s">
        <v>1761</v>
      </c>
      <c r="F282" s="232" t="s">
        <v>1762</v>
      </c>
      <c r="G282" s="233" t="s">
        <v>279</v>
      </c>
      <c r="H282" s="234">
        <v>4.5599999999999996</v>
      </c>
      <c r="I282" s="235"/>
      <c r="J282" s="236">
        <f>ROUND(I282*H282,2)</f>
        <v>0</v>
      </c>
      <c r="K282" s="232" t="s">
        <v>280</v>
      </c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379</v>
      </c>
      <c r="AT282" s="241" t="s">
        <v>276</v>
      </c>
      <c r="AU282" s="241" t="s">
        <v>85</v>
      </c>
      <c r="AY282" s="18" t="s">
        <v>274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379</v>
      </c>
      <c r="BM282" s="241" t="s">
        <v>5389</v>
      </c>
    </row>
    <row r="283" s="13" customFormat="1">
      <c r="A283" s="13"/>
      <c r="B283" s="243"/>
      <c r="C283" s="244"/>
      <c r="D283" s="245" t="s">
        <v>283</v>
      </c>
      <c r="E283" s="246" t="s">
        <v>1</v>
      </c>
      <c r="F283" s="247" t="s">
        <v>5390</v>
      </c>
      <c r="G283" s="244"/>
      <c r="H283" s="248">
        <v>4.5599999999999996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283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274</v>
      </c>
    </row>
    <row r="284" s="14" customFormat="1">
      <c r="A284" s="14"/>
      <c r="B284" s="255"/>
      <c r="C284" s="256"/>
      <c r="D284" s="245" t="s">
        <v>283</v>
      </c>
      <c r="E284" s="257" t="s">
        <v>1</v>
      </c>
      <c r="F284" s="258" t="s">
        <v>285</v>
      </c>
      <c r="G284" s="256"/>
      <c r="H284" s="259">
        <v>4.5599999999999996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283</v>
      </c>
      <c r="AU284" s="265" t="s">
        <v>85</v>
      </c>
      <c r="AV284" s="14" t="s">
        <v>106</v>
      </c>
      <c r="AW284" s="14" t="s">
        <v>32</v>
      </c>
      <c r="AX284" s="14" t="s">
        <v>76</v>
      </c>
      <c r="AY284" s="265" t="s">
        <v>274</v>
      </c>
    </row>
    <row r="285" s="15" customFormat="1">
      <c r="A285" s="15"/>
      <c r="B285" s="266"/>
      <c r="C285" s="267"/>
      <c r="D285" s="245" t="s">
        <v>283</v>
      </c>
      <c r="E285" s="268" t="s">
        <v>1</v>
      </c>
      <c r="F285" s="269" t="s">
        <v>286</v>
      </c>
      <c r="G285" s="267"/>
      <c r="H285" s="270">
        <v>4.5599999999999996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283</v>
      </c>
      <c r="AU285" s="276" t="s">
        <v>85</v>
      </c>
      <c r="AV285" s="15" t="s">
        <v>281</v>
      </c>
      <c r="AW285" s="15" t="s">
        <v>32</v>
      </c>
      <c r="AX285" s="15" t="s">
        <v>83</v>
      </c>
      <c r="AY285" s="276" t="s">
        <v>274</v>
      </c>
    </row>
    <row r="286" s="2" customFormat="1" ht="16.5" customHeight="1">
      <c r="A286" s="39"/>
      <c r="B286" s="40"/>
      <c r="C286" s="287" t="s">
        <v>627</v>
      </c>
      <c r="D286" s="287" t="s">
        <v>385</v>
      </c>
      <c r="E286" s="288" t="s">
        <v>1756</v>
      </c>
      <c r="F286" s="289" t="s">
        <v>1757</v>
      </c>
      <c r="G286" s="290" t="s">
        <v>341</v>
      </c>
      <c r="H286" s="291">
        <v>0.074999999999999997</v>
      </c>
      <c r="I286" s="292"/>
      <c r="J286" s="293">
        <f>ROUND(I286*H286,2)</f>
        <v>0</v>
      </c>
      <c r="K286" s="289" t="s">
        <v>280</v>
      </c>
      <c r="L286" s="294"/>
      <c r="M286" s="295" t="s">
        <v>1</v>
      </c>
      <c r="N286" s="296" t="s">
        <v>41</v>
      </c>
      <c r="O286" s="92"/>
      <c r="P286" s="239">
        <f>O286*H286</f>
        <v>0</v>
      </c>
      <c r="Q286" s="239">
        <v>1</v>
      </c>
      <c r="R286" s="239">
        <f>Q286*H286</f>
        <v>0.074999999999999997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510</v>
      </c>
      <c r="AT286" s="241" t="s">
        <v>385</v>
      </c>
      <c r="AU286" s="241" t="s">
        <v>85</v>
      </c>
      <c r="AY286" s="18" t="s">
        <v>274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379</v>
      </c>
      <c r="BM286" s="241" t="s">
        <v>5391</v>
      </c>
    </row>
    <row r="287" s="13" customFormat="1">
      <c r="A287" s="13"/>
      <c r="B287" s="243"/>
      <c r="C287" s="244"/>
      <c r="D287" s="245" t="s">
        <v>283</v>
      </c>
      <c r="E287" s="244"/>
      <c r="F287" s="247" t="s">
        <v>5392</v>
      </c>
      <c r="G287" s="244"/>
      <c r="H287" s="248">
        <v>0.074999999999999997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283</v>
      </c>
      <c r="AU287" s="254" t="s">
        <v>85</v>
      </c>
      <c r="AV287" s="13" t="s">
        <v>85</v>
      </c>
      <c r="AW287" s="13" t="s">
        <v>4</v>
      </c>
      <c r="AX287" s="13" t="s">
        <v>83</v>
      </c>
      <c r="AY287" s="254" t="s">
        <v>274</v>
      </c>
    </row>
    <row r="288" s="2" customFormat="1" ht="33" customHeight="1">
      <c r="A288" s="39"/>
      <c r="B288" s="40"/>
      <c r="C288" s="230" t="s">
        <v>632</v>
      </c>
      <c r="D288" s="230" t="s">
        <v>276</v>
      </c>
      <c r="E288" s="231" t="s">
        <v>1769</v>
      </c>
      <c r="F288" s="232" t="s">
        <v>1770</v>
      </c>
      <c r="G288" s="233" t="s">
        <v>279</v>
      </c>
      <c r="H288" s="234">
        <v>9.0050000000000008</v>
      </c>
      <c r="I288" s="235"/>
      <c r="J288" s="236">
        <f>ROUND(I288*H288,2)</f>
        <v>0</v>
      </c>
      <c r="K288" s="232" t="s">
        <v>280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379</v>
      </c>
      <c r="AT288" s="241" t="s">
        <v>276</v>
      </c>
      <c r="AU288" s="241" t="s">
        <v>85</v>
      </c>
      <c r="AY288" s="18" t="s">
        <v>274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379</v>
      </c>
      <c r="BM288" s="241" t="s">
        <v>5393</v>
      </c>
    </row>
    <row r="289" s="13" customFormat="1">
      <c r="A289" s="13"/>
      <c r="B289" s="243"/>
      <c r="C289" s="244"/>
      <c r="D289" s="245" t="s">
        <v>283</v>
      </c>
      <c r="E289" s="246" t="s">
        <v>1</v>
      </c>
      <c r="F289" s="247" t="s">
        <v>5394</v>
      </c>
      <c r="G289" s="244"/>
      <c r="H289" s="248">
        <v>9.0050000000000008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283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274</v>
      </c>
    </row>
    <row r="290" s="14" customFormat="1">
      <c r="A290" s="14"/>
      <c r="B290" s="255"/>
      <c r="C290" s="256"/>
      <c r="D290" s="245" t="s">
        <v>283</v>
      </c>
      <c r="E290" s="257" t="s">
        <v>1</v>
      </c>
      <c r="F290" s="258" t="s">
        <v>285</v>
      </c>
      <c r="G290" s="256"/>
      <c r="H290" s="259">
        <v>9.0050000000000008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283</v>
      </c>
      <c r="AU290" s="265" t="s">
        <v>85</v>
      </c>
      <c r="AV290" s="14" t="s">
        <v>106</v>
      </c>
      <c r="AW290" s="14" t="s">
        <v>32</v>
      </c>
      <c r="AX290" s="14" t="s">
        <v>76</v>
      </c>
      <c r="AY290" s="265" t="s">
        <v>274</v>
      </c>
    </row>
    <row r="291" s="15" customFormat="1">
      <c r="A291" s="15"/>
      <c r="B291" s="266"/>
      <c r="C291" s="267"/>
      <c r="D291" s="245" t="s">
        <v>283</v>
      </c>
      <c r="E291" s="268" t="s">
        <v>1</v>
      </c>
      <c r="F291" s="269" t="s">
        <v>286</v>
      </c>
      <c r="G291" s="267"/>
      <c r="H291" s="270">
        <v>9.0050000000000008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283</v>
      </c>
      <c r="AU291" s="276" t="s">
        <v>85</v>
      </c>
      <c r="AV291" s="15" t="s">
        <v>281</v>
      </c>
      <c r="AW291" s="15" t="s">
        <v>32</v>
      </c>
      <c r="AX291" s="15" t="s">
        <v>83</v>
      </c>
      <c r="AY291" s="276" t="s">
        <v>274</v>
      </c>
    </row>
    <row r="292" s="2" customFormat="1" ht="24.15" customHeight="1">
      <c r="A292" s="39"/>
      <c r="B292" s="40"/>
      <c r="C292" s="287" t="s">
        <v>638</v>
      </c>
      <c r="D292" s="287" t="s">
        <v>385</v>
      </c>
      <c r="E292" s="288" t="s">
        <v>1774</v>
      </c>
      <c r="F292" s="289" t="s">
        <v>1775</v>
      </c>
      <c r="G292" s="290" t="s">
        <v>279</v>
      </c>
      <c r="H292" s="291">
        <v>9.0050000000000008</v>
      </c>
      <c r="I292" s="292"/>
      <c r="J292" s="293">
        <f>ROUND(I292*H292,2)</f>
        <v>0</v>
      </c>
      <c r="K292" s="289" t="s">
        <v>280</v>
      </c>
      <c r="L292" s="294"/>
      <c r="M292" s="295" t="s">
        <v>1</v>
      </c>
      <c r="N292" s="296" t="s">
        <v>41</v>
      </c>
      <c r="O292" s="92"/>
      <c r="P292" s="239">
        <f>O292*H292</f>
        <v>0</v>
      </c>
      <c r="Q292" s="239">
        <v>0.0040000000000000001</v>
      </c>
      <c r="R292" s="239">
        <f>Q292*H292</f>
        <v>0.036020000000000003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510</v>
      </c>
      <c r="AT292" s="241" t="s">
        <v>385</v>
      </c>
      <c r="AU292" s="241" t="s">
        <v>85</v>
      </c>
      <c r="AY292" s="18" t="s">
        <v>274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379</v>
      </c>
      <c r="BM292" s="241" t="s">
        <v>5395</v>
      </c>
    </row>
    <row r="293" s="2" customFormat="1" ht="24.15" customHeight="1">
      <c r="A293" s="39"/>
      <c r="B293" s="40"/>
      <c r="C293" s="230" t="s">
        <v>643</v>
      </c>
      <c r="D293" s="230" t="s">
        <v>276</v>
      </c>
      <c r="E293" s="231" t="s">
        <v>5396</v>
      </c>
      <c r="F293" s="232" t="s">
        <v>5397</v>
      </c>
      <c r="G293" s="233" t="s">
        <v>279</v>
      </c>
      <c r="H293" s="234">
        <v>9.0050000000000008</v>
      </c>
      <c r="I293" s="235"/>
      <c r="J293" s="236">
        <f>ROUND(I293*H293,2)</f>
        <v>0</v>
      </c>
      <c r="K293" s="232" t="s">
        <v>280</v>
      </c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379</v>
      </c>
      <c r="AT293" s="241" t="s">
        <v>276</v>
      </c>
      <c r="AU293" s="241" t="s">
        <v>85</v>
      </c>
      <c r="AY293" s="18" t="s">
        <v>274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379</v>
      </c>
      <c r="BM293" s="241" t="s">
        <v>5398</v>
      </c>
    </row>
    <row r="294" s="13" customFormat="1">
      <c r="A294" s="13"/>
      <c r="B294" s="243"/>
      <c r="C294" s="244"/>
      <c r="D294" s="245" t="s">
        <v>283</v>
      </c>
      <c r="E294" s="246" t="s">
        <v>1</v>
      </c>
      <c r="F294" s="247" t="s">
        <v>5394</v>
      </c>
      <c r="G294" s="244"/>
      <c r="H294" s="248">
        <v>9.0050000000000008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283</v>
      </c>
      <c r="AU294" s="254" t="s">
        <v>85</v>
      </c>
      <c r="AV294" s="13" t="s">
        <v>85</v>
      </c>
      <c r="AW294" s="13" t="s">
        <v>32</v>
      </c>
      <c r="AX294" s="13" t="s">
        <v>76</v>
      </c>
      <c r="AY294" s="254" t="s">
        <v>274</v>
      </c>
    </row>
    <row r="295" s="14" customFormat="1">
      <c r="A295" s="14"/>
      <c r="B295" s="255"/>
      <c r="C295" s="256"/>
      <c r="D295" s="245" t="s">
        <v>283</v>
      </c>
      <c r="E295" s="257" t="s">
        <v>1</v>
      </c>
      <c r="F295" s="258" t="s">
        <v>285</v>
      </c>
      <c r="G295" s="256"/>
      <c r="H295" s="259">
        <v>9.0050000000000008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283</v>
      </c>
      <c r="AU295" s="265" t="s">
        <v>85</v>
      </c>
      <c r="AV295" s="14" t="s">
        <v>106</v>
      </c>
      <c r="AW295" s="14" t="s">
        <v>32</v>
      </c>
      <c r="AX295" s="14" t="s">
        <v>76</v>
      </c>
      <c r="AY295" s="265" t="s">
        <v>274</v>
      </c>
    </row>
    <row r="296" s="15" customFormat="1">
      <c r="A296" s="15"/>
      <c r="B296" s="266"/>
      <c r="C296" s="267"/>
      <c r="D296" s="245" t="s">
        <v>283</v>
      </c>
      <c r="E296" s="268" t="s">
        <v>1</v>
      </c>
      <c r="F296" s="269" t="s">
        <v>286</v>
      </c>
      <c r="G296" s="267"/>
      <c r="H296" s="270">
        <v>9.0050000000000008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6" t="s">
        <v>283</v>
      </c>
      <c r="AU296" s="276" t="s">
        <v>85</v>
      </c>
      <c r="AV296" s="15" t="s">
        <v>281</v>
      </c>
      <c r="AW296" s="15" t="s">
        <v>32</v>
      </c>
      <c r="AX296" s="15" t="s">
        <v>83</v>
      </c>
      <c r="AY296" s="276" t="s">
        <v>274</v>
      </c>
    </row>
    <row r="297" s="2" customFormat="1" ht="16.5" customHeight="1">
      <c r="A297" s="39"/>
      <c r="B297" s="40"/>
      <c r="C297" s="287" t="s">
        <v>648</v>
      </c>
      <c r="D297" s="287" t="s">
        <v>385</v>
      </c>
      <c r="E297" s="288" t="s">
        <v>5399</v>
      </c>
      <c r="F297" s="289" t="s">
        <v>5400</v>
      </c>
      <c r="G297" s="290" t="s">
        <v>289</v>
      </c>
      <c r="H297" s="291">
        <v>0.45000000000000001</v>
      </c>
      <c r="I297" s="292"/>
      <c r="J297" s="293">
        <f>ROUND(I297*H297,2)</f>
        <v>0</v>
      </c>
      <c r="K297" s="289" t="s">
        <v>280</v>
      </c>
      <c r="L297" s="294"/>
      <c r="M297" s="295" t="s">
        <v>1</v>
      </c>
      <c r="N297" s="296" t="s">
        <v>41</v>
      </c>
      <c r="O297" s="92"/>
      <c r="P297" s="239">
        <f>O297*H297</f>
        <v>0</v>
      </c>
      <c r="Q297" s="239">
        <v>0.22</v>
      </c>
      <c r="R297" s="239">
        <f>Q297*H297</f>
        <v>0.099000000000000005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510</v>
      </c>
      <c r="AT297" s="241" t="s">
        <v>385</v>
      </c>
      <c r="AU297" s="241" t="s">
        <v>85</v>
      </c>
      <c r="AY297" s="18" t="s">
        <v>274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379</v>
      </c>
      <c r="BM297" s="241" t="s">
        <v>5401</v>
      </c>
    </row>
    <row r="298" s="13" customFormat="1">
      <c r="A298" s="13"/>
      <c r="B298" s="243"/>
      <c r="C298" s="244"/>
      <c r="D298" s="245" t="s">
        <v>283</v>
      </c>
      <c r="E298" s="244"/>
      <c r="F298" s="247" t="s">
        <v>5402</v>
      </c>
      <c r="G298" s="244"/>
      <c r="H298" s="248">
        <v>0.45000000000000001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283</v>
      </c>
      <c r="AU298" s="254" t="s">
        <v>85</v>
      </c>
      <c r="AV298" s="13" t="s">
        <v>85</v>
      </c>
      <c r="AW298" s="13" t="s">
        <v>4</v>
      </c>
      <c r="AX298" s="13" t="s">
        <v>83</v>
      </c>
      <c r="AY298" s="254" t="s">
        <v>274</v>
      </c>
    </row>
    <row r="299" s="2" customFormat="1" ht="24.15" customHeight="1">
      <c r="A299" s="39"/>
      <c r="B299" s="40"/>
      <c r="C299" s="230" t="s">
        <v>654</v>
      </c>
      <c r="D299" s="230" t="s">
        <v>276</v>
      </c>
      <c r="E299" s="231" t="s">
        <v>1795</v>
      </c>
      <c r="F299" s="232" t="s">
        <v>1796</v>
      </c>
      <c r="G299" s="233" t="s">
        <v>279</v>
      </c>
      <c r="H299" s="234">
        <v>9.0050000000000008</v>
      </c>
      <c r="I299" s="235"/>
      <c r="J299" s="236">
        <f>ROUND(I299*H299,2)</f>
        <v>0</v>
      </c>
      <c r="K299" s="232" t="s">
        <v>280</v>
      </c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379</v>
      </c>
      <c r="AT299" s="241" t="s">
        <v>276</v>
      </c>
      <c r="AU299" s="241" t="s">
        <v>85</v>
      </c>
      <c r="AY299" s="18" t="s">
        <v>274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379</v>
      </c>
      <c r="BM299" s="241" t="s">
        <v>5403</v>
      </c>
    </row>
    <row r="300" s="13" customFormat="1">
      <c r="A300" s="13"/>
      <c r="B300" s="243"/>
      <c r="C300" s="244"/>
      <c r="D300" s="245" t="s">
        <v>283</v>
      </c>
      <c r="E300" s="246" t="s">
        <v>1</v>
      </c>
      <c r="F300" s="247" t="s">
        <v>5394</v>
      </c>
      <c r="G300" s="244"/>
      <c r="H300" s="248">
        <v>9.0050000000000008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283</v>
      </c>
      <c r="AU300" s="254" t="s">
        <v>85</v>
      </c>
      <c r="AV300" s="13" t="s">
        <v>85</v>
      </c>
      <c r="AW300" s="13" t="s">
        <v>32</v>
      </c>
      <c r="AX300" s="13" t="s">
        <v>76</v>
      </c>
      <c r="AY300" s="254" t="s">
        <v>274</v>
      </c>
    </row>
    <row r="301" s="14" customFormat="1">
      <c r="A301" s="14"/>
      <c r="B301" s="255"/>
      <c r="C301" s="256"/>
      <c r="D301" s="245" t="s">
        <v>283</v>
      </c>
      <c r="E301" s="257" t="s">
        <v>1</v>
      </c>
      <c r="F301" s="258" t="s">
        <v>285</v>
      </c>
      <c r="G301" s="256"/>
      <c r="H301" s="259">
        <v>9.0050000000000008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283</v>
      </c>
      <c r="AU301" s="265" t="s">
        <v>85</v>
      </c>
      <c r="AV301" s="14" t="s">
        <v>106</v>
      </c>
      <c r="AW301" s="14" t="s">
        <v>32</v>
      </c>
      <c r="AX301" s="14" t="s">
        <v>76</v>
      </c>
      <c r="AY301" s="265" t="s">
        <v>274</v>
      </c>
    </row>
    <row r="302" s="15" customFormat="1">
      <c r="A302" s="15"/>
      <c r="B302" s="266"/>
      <c r="C302" s="267"/>
      <c r="D302" s="245" t="s">
        <v>283</v>
      </c>
      <c r="E302" s="268" t="s">
        <v>1</v>
      </c>
      <c r="F302" s="269" t="s">
        <v>286</v>
      </c>
      <c r="G302" s="267"/>
      <c r="H302" s="270">
        <v>9.0050000000000008</v>
      </c>
      <c r="I302" s="271"/>
      <c r="J302" s="267"/>
      <c r="K302" s="267"/>
      <c r="L302" s="272"/>
      <c r="M302" s="273"/>
      <c r="N302" s="274"/>
      <c r="O302" s="274"/>
      <c r="P302" s="274"/>
      <c r="Q302" s="274"/>
      <c r="R302" s="274"/>
      <c r="S302" s="274"/>
      <c r="T302" s="27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6" t="s">
        <v>283</v>
      </c>
      <c r="AU302" s="276" t="s">
        <v>85</v>
      </c>
      <c r="AV302" s="15" t="s">
        <v>281</v>
      </c>
      <c r="AW302" s="15" t="s">
        <v>32</v>
      </c>
      <c r="AX302" s="15" t="s">
        <v>83</v>
      </c>
      <c r="AY302" s="276" t="s">
        <v>274</v>
      </c>
    </row>
    <row r="303" s="2" customFormat="1" ht="16.5" customHeight="1">
      <c r="A303" s="39"/>
      <c r="B303" s="40"/>
      <c r="C303" s="287" t="s">
        <v>659</v>
      </c>
      <c r="D303" s="287" t="s">
        <v>385</v>
      </c>
      <c r="E303" s="288" t="s">
        <v>1799</v>
      </c>
      <c r="F303" s="289" t="s">
        <v>1800</v>
      </c>
      <c r="G303" s="290" t="s">
        <v>604</v>
      </c>
      <c r="H303" s="291">
        <v>135.07499999999999</v>
      </c>
      <c r="I303" s="292"/>
      <c r="J303" s="293">
        <f>ROUND(I303*H303,2)</f>
        <v>0</v>
      </c>
      <c r="K303" s="289" t="s">
        <v>280</v>
      </c>
      <c r="L303" s="294"/>
      <c r="M303" s="295" t="s">
        <v>1</v>
      </c>
      <c r="N303" s="296" t="s">
        <v>41</v>
      </c>
      <c r="O303" s="92"/>
      <c r="P303" s="239">
        <f>O303*H303</f>
        <v>0</v>
      </c>
      <c r="Q303" s="239">
        <v>8.0000000000000007E-05</v>
      </c>
      <c r="R303" s="239">
        <f>Q303*H303</f>
        <v>0.010806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510</v>
      </c>
      <c r="AT303" s="241" t="s">
        <v>385</v>
      </c>
      <c r="AU303" s="241" t="s">
        <v>85</v>
      </c>
      <c r="AY303" s="18" t="s">
        <v>274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379</v>
      </c>
      <c r="BM303" s="241" t="s">
        <v>5404</v>
      </c>
    </row>
    <row r="304" s="13" customFormat="1">
      <c r="A304" s="13"/>
      <c r="B304" s="243"/>
      <c r="C304" s="244"/>
      <c r="D304" s="245" t="s">
        <v>283</v>
      </c>
      <c r="E304" s="244"/>
      <c r="F304" s="247" t="s">
        <v>5405</v>
      </c>
      <c r="G304" s="244"/>
      <c r="H304" s="248">
        <v>135.07499999999999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283</v>
      </c>
      <c r="AU304" s="254" t="s">
        <v>85</v>
      </c>
      <c r="AV304" s="13" t="s">
        <v>85</v>
      </c>
      <c r="AW304" s="13" t="s">
        <v>4</v>
      </c>
      <c r="AX304" s="13" t="s">
        <v>83</v>
      </c>
      <c r="AY304" s="254" t="s">
        <v>274</v>
      </c>
    </row>
    <row r="305" s="2" customFormat="1" ht="24.15" customHeight="1">
      <c r="A305" s="39"/>
      <c r="B305" s="40"/>
      <c r="C305" s="230" t="s">
        <v>664</v>
      </c>
      <c r="D305" s="230" t="s">
        <v>276</v>
      </c>
      <c r="E305" s="231" t="s">
        <v>1804</v>
      </c>
      <c r="F305" s="232" t="s">
        <v>1805</v>
      </c>
      <c r="G305" s="233" t="s">
        <v>398</v>
      </c>
      <c r="H305" s="234">
        <v>18.239999999999998</v>
      </c>
      <c r="I305" s="235"/>
      <c r="J305" s="236">
        <f>ROUND(I305*H305,2)</f>
        <v>0</v>
      </c>
      <c r="K305" s="232" t="s">
        <v>280</v>
      </c>
      <c r="L305" s="45"/>
      <c r="M305" s="237" t="s">
        <v>1</v>
      </c>
      <c r="N305" s="238" t="s">
        <v>41</v>
      </c>
      <c r="O305" s="92"/>
      <c r="P305" s="239">
        <f>O305*H305</f>
        <v>0</v>
      </c>
      <c r="Q305" s="239">
        <v>2.0000000000000002E-05</v>
      </c>
      <c r="R305" s="239">
        <f>Q305*H305</f>
        <v>0.00036479999999999998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379</v>
      </c>
      <c r="AT305" s="241" t="s">
        <v>276</v>
      </c>
      <c r="AU305" s="241" t="s">
        <v>85</v>
      </c>
      <c r="AY305" s="18" t="s">
        <v>274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379</v>
      </c>
      <c r="BM305" s="241" t="s">
        <v>5406</v>
      </c>
    </row>
    <row r="306" s="13" customFormat="1">
      <c r="A306" s="13"/>
      <c r="B306" s="243"/>
      <c r="C306" s="244"/>
      <c r="D306" s="245" t="s">
        <v>283</v>
      </c>
      <c r="E306" s="246" t="s">
        <v>1</v>
      </c>
      <c r="F306" s="247" t="s">
        <v>5407</v>
      </c>
      <c r="G306" s="244"/>
      <c r="H306" s="248">
        <v>18.239999999999998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283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274</v>
      </c>
    </row>
    <row r="307" s="14" customFormat="1">
      <c r="A307" s="14"/>
      <c r="B307" s="255"/>
      <c r="C307" s="256"/>
      <c r="D307" s="245" t="s">
        <v>283</v>
      </c>
      <c r="E307" s="257" t="s">
        <v>1</v>
      </c>
      <c r="F307" s="258" t="s">
        <v>285</v>
      </c>
      <c r="G307" s="256"/>
      <c r="H307" s="259">
        <v>18.239999999999998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283</v>
      </c>
      <c r="AU307" s="265" t="s">
        <v>85</v>
      </c>
      <c r="AV307" s="14" t="s">
        <v>106</v>
      </c>
      <c r="AW307" s="14" t="s">
        <v>32</v>
      </c>
      <c r="AX307" s="14" t="s">
        <v>76</v>
      </c>
      <c r="AY307" s="265" t="s">
        <v>274</v>
      </c>
    </row>
    <row r="308" s="15" customFormat="1">
      <c r="A308" s="15"/>
      <c r="B308" s="266"/>
      <c r="C308" s="267"/>
      <c r="D308" s="245" t="s">
        <v>283</v>
      </c>
      <c r="E308" s="268" t="s">
        <v>1</v>
      </c>
      <c r="F308" s="269" t="s">
        <v>286</v>
      </c>
      <c r="G308" s="267"/>
      <c r="H308" s="270">
        <v>18.239999999999998</v>
      </c>
      <c r="I308" s="271"/>
      <c r="J308" s="267"/>
      <c r="K308" s="267"/>
      <c r="L308" s="272"/>
      <c r="M308" s="273"/>
      <c r="N308" s="274"/>
      <c r="O308" s="274"/>
      <c r="P308" s="274"/>
      <c r="Q308" s="274"/>
      <c r="R308" s="274"/>
      <c r="S308" s="274"/>
      <c r="T308" s="27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6" t="s">
        <v>283</v>
      </c>
      <c r="AU308" s="276" t="s">
        <v>85</v>
      </c>
      <c r="AV308" s="15" t="s">
        <v>281</v>
      </c>
      <c r="AW308" s="15" t="s">
        <v>32</v>
      </c>
      <c r="AX308" s="15" t="s">
        <v>83</v>
      </c>
      <c r="AY308" s="276" t="s">
        <v>274</v>
      </c>
    </row>
    <row r="309" s="2" customFormat="1" ht="16.5" customHeight="1">
      <c r="A309" s="39"/>
      <c r="B309" s="40"/>
      <c r="C309" s="287" t="s">
        <v>669</v>
      </c>
      <c r="D309" s="287" t="s">
        <v>385</v>
      </c>
      <c r="E309" s="288" t="s">
        <v>1809</v>
      </c>
      <c r="F309" s="289" t="s">
        <v>1810</v>
      </c>
      <c r="G309" s="290" t="s">
        <v>398</v>
      </c>
      <c r="H309" s="291">
        <v>18.605</v>
      </c>
      <c r="I309" s="292"/>
      <c r="J309" s="293">
        <f>ROUND(I309*H309,2)</f>
        <v>0</v>
      </c>
      <c r="K309" s="289" t="s">
        <v>280</v>
      </c>
      <c r="L309" s="294"/>
      <c r="M309" s="295" t="s">
        <v>1</v>
      </c>
      <c r="N309" s="296" t="s">
        <v>41</v>
      </c>
      <c r="O309" s="92"/>
      <c r="P309" s="239">
        <f>O309*H309</f>
        <v>0</v>
      </c>
      <c r="Q309" s="239">
        <v>2.0000000000000002E-05</v>
      </c>
      <c r="R309" s="239">
        <f>Q309*H309</f>
        <v>0.00037210000000000005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510</v>
      </c>
      <c r="AT309" s="241" t="s">
        <v>385</v>
      </c>
      <c r="AU309" s="241" t="s">
        <v>85</v>
      </c>
      <c r="AY309" s="18" t="s">
        <v>274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379</v>
      </c>
      <c r="BM309" s="241" t="s">
        <v>5408</v>
      </c>
    </row>
    <row r="310" s="13" customFormat="1">
      <c r="A310" s="13"/>
      <c r="B310" s="243"/>
      <c r="C310" s="244"/>
      <c r="D310" s="245" t="s">
        <v>283</v>
      </c>
      <c r="E310" s="244"/>
      <c r="F310" s="247" t="s">
        <v>5409</v>
      </c>
      <c r="G310" s="244"/>
      <c r="H310" s="248">
        <v>18.605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283</v>
      </c>
      <c r="AU310" s="254" t="s">
        <v>85</v>
      </c>
      <c r="AV310" s="13" t="s">
        <v>85</v>
      </c>
      <c r="AW310" s="13" t="s">
        <v>4</v>
      </c>
      <c r="AX310" s="13" t="s">
        <v>83</v>
      </c>
      <c r="AY310" s="254" t="s">
        <v>274</v>
      </c>
    </row>
    <row r="311" s="2" customFormat="1" ht="24.15" customHeight="1">
      <c r="A311" s="39"/>
      <c r="B311" s="40"/>
      <c r="C311" s="230" t="s">
        <v>674</v>
      </c>
      <c r="D311" s="230" t="s">
        <v>276</v>
      </c>
      <c r="E311" s="231" t="s">
        <v>5210</v>
      </c>
      <c r="F311" s="232" t="s">
        <v>5211</v>
      </c>
      <c r="G311" s="233" t="s">
        <v>1692</v>
      </c>
      <c r="H311" s="297"/>
      <c r="I311" s="235"/>
      <c r="J311" s="236">
        <f>ROUND(I311*H311,2)</f>
        <v>0</v>
      </c>
      <c r="K311" s="232" t="s">
        <v>280</v>
      </c>
      <c r="L311" s="45"/>
      <c r="M311" s="237" t="s">
        <v>1</v>
      </c>
      <c r="N311" s="238" t="s">
        <v>41</v>
      </c>
      <c r="O311" s="92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379</v>
      </c>
      <c r="AT311" s="241" t="s">
        <v>276</v>
      </c>
      <c r="AU311" s="241" t="s">
        <v>85</v>
      </c>
      <c r="AY311" s="18" t="s">
        <v>274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83</v>
      </c>
      <c r="BK311" s="242">
        <f>ROUND(I311*H311,2)</f>
        <v>0</v>
      </c>
      <c r="BL311" s="18" t="s">
        <v>379</v>
      </c>
      <c r="BM311" s="241" t="s">
        <v>5410</v>
      </c>
    </row>
    <row r="312" s="12" customFormat="1" ht="22.8" customHeight="1">
      <c r="A312" s="12"/>
      <c r="B312" s="214"/>
      <c r="C312" s="215"/>
      <c r="D312" s="216" t="s">
        <v>75</v>
      </c>
      <c r="E312" s="228" t="s">
        <v>1825</v>
      </c>
      <c r="F312" s="228" t="s">
        <v>1826</v>
      </c>
      <c r="G312" s="215"/>
      <c r="H312" s="215"/>
      <c r="I312" s="218"/>
      <c r="J312" s="229">
        <f>BK312</f>
        <v>0</v>
      </c>
      <c r="K312" s="215"/>
      <c r="L312" s="220"/>
      <c r="M312" s="221"/>
      <c r="N312" s="222"/>
      <c r="O312" s="222"/>
      <c r="P312" s="223">
        <f>SUM(P313:P318)</f>
        <v>0</v>
      </c>
      <c r="Q312" s="222"/>
      <c r="R312" s="223">
        <f>SUM(R313:R318)</f>
        <v>0.01008798</v>
      </c>
      <c r="S312" s="222"/>
      <c r="T312" s="224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85</v>
      </c>
      <c r="AT312" s="226" t="s">
        <v>75</v>
      </c>
      <c r="AU312" s="226" t="s">
        <v>83</v>
      </c>
      <c r="AY312" s="225" t="s">
        <v>274</v>
      </c>
      <c r="BK312" s="227">
        <f>SUM(BK313:BK318)</f>
        <v>0</v>
      </c>
    </row>
    <row r="313" s="2" customFormat="1" ht="33" customHeight="1">
      <c r="A313" s="39"/>
      <c r="B313" s="40"/>
      <c r="C313" s="230" t="s">
        <v>680</v>
      </c>
      <c r="D313" s="230" t="s">
        <v>276</v>
      </c>
      <c r="E313" s="231" t="s">
        <v>1901</v>
      </c>
      <c r="F313" s="232" t="s">
        <v>1902</v>
      </c>
      <c r="G313" s="233" t="s">
        <v>279</v>
      </c>
      <c r="H313" s="234">
        <v>9.7189999999999994</v>
      </c>
      <c r="I313" s="235"/>
      <c r="J313" s="236">
        <f>ROUND(I313*H313,2)</f>
        <v>0</v>
      </c>
      <c r="K313" s="232" t="s">
        <v>280</v>
      </c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0.00012</v>
      </c>
      <c r="R313" s="239">
        <f>Q313*H313</f>
        <v>0.00116628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379</v>
      </c>
      <c r="AT313" s="241" t="s">
        <v>276</v>
      </c>
      <c r="AU313" s="241" t="s">
        <v>85</v>
      </c>
      <c r="AY313" s="18" t="s">
        <v>274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379</v>
      </c>
      <c r="BM313" s="241" t="s">
        <v>5411</v>
      </c>
    </row>
    <row r="314" s="13" customFormat="1">
      <c r="A314" s="13"/>
      <c r="B314" s="243"/>
      <c r="C314" s="244"/>
      <c r="D314" s="245" t="s">
        <v>283</v>
      </c>
      <c r="E314" s="246" t="s">
        <v>1</v>
      </c>
      <c r="F314" s="247" t="s">
        <v>5369</v>
      </c>
      <c r="G314" s="244"/>
      <c r="H314" s="248">
        <v>9.7189999999999994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283</v>
      </c>
      <c r="AU314" s="254" t="s">
        <v>85</v>
      </c>
      <c r="AV314" s="13" t="s">
        <v>85</v>
      </c>
      <c r="AW314" s="13" t="s">
        <v>32</v>
      </c>
      <c r="AX314" s="13" t="s">
        <v>76</v>
      </c>
      <c r="AY314" s="254" t="s">
        <v>274</v>
      </c>
    </row>
    <row r="315" s="14" customFormat="1">
      <c r="A315" s="14"/>
      <c r="B315" s="255"/>
      <c r="C315" s="256"/>
      <c r="D315" s="245" t="s">
        <v>283</v>
      </c>
      <c r="E315" s="257" t="s">
        <v>1</v>
      </c>
      <c r="F315" s="258" t="s">
        <v>285</v>
      </c>
      <c r="G315" s="256"/>
      <c r="H315" s="259">
        <v>9.7189999999999994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283</v>
      </c>
      <c r="AU315" s="265" t="s">
        <v>85</v>
      </c>
      <c r="AV315" s="14" t="s">
        <v>106</v>
      </c>
      <c r="AW315" s="14" t="s">
        <v>32</v>
      </c>
      <c r="AX315" s="14" t="s">
        <v>76</v>
      </c>
      <c r="AY315" s="265" t="s">
        <v>274</v>
      </c>
    </row>
    <row r="316" s="15" customFormat="1">
      <c r="A316" s="15"/>
      <c r="B316" s="266"/>
      <c r="C316" s="267"/>
      <c r="D316" s="245" t="s">
        <v>283</v>
      </c>
      <c r="E316" s="268" t="s">
        <v>1</v>
      </c>
      <c r="F316" s="269" t="s">
        <v>286</v>
      </c>
      <c r="G316" s="267"/>
      <c r="H316" s="270">
        <v>9.7189999999999994</v>
      </c>
      <c r="I316" s="271"/>
      <c r="J316" s="267"/>
      <c r="K316" s="267"/>
      <c r="L316" s="272"/>
      <c r="M316" s="273"/>
      <c r="N316" s="274"/>
      <c r="O316" s="274"/>
      <c r="P316" s="274"/>
      <c r="Q316" s="274"/>
      <c r="R316" s="274"/>
      <c r="S316" s="274"/>
      <c r="T316" s="27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6" t="s">
        <v>283</v>
      </c>
      <c r="AU316" s="276" t="s">
        <v>85</v>
      </c>
      <c r="AV316" s="15" t="s">
        <v>281</v>
      </c>
      <c r="AW316" s="15" t="s">
        <v>32</v>
      </c>
      <c r="AX316" s="15" t="s">
        <v>83</v>
      </c>
      <c r="AY316" s="276" t="s">
        <v>274</v>
      </c>
    </row>
    <row r="317" s="2" customFormat="1" ht="24.15" customHeight="1">
      <c r="A317" s="39"/>
      <c r="B317" s="40"/>
      <c r="C317" s="287" t="s">
        <v>685</v>
      </c>
      <c r="D317" s="287" t="s">
        <v>385</v>
      </c>
      <c r="E317" s="288" t="s">
        <v>5412</v>
      </c>
      <c r="F317" s="289" t="s">
        <v>5413</v>
      </c>
      <c r="G317" s="290" t="s">
        <v>279</v>
      </c>
      <c r="H317" s="291">
        <v>9.9130000000000003</v>
      </c>
      <c r="I317" s="292"/>
      <c r="J317" s="293">
        <f>ROUND(I317*H317,2)</f>
        <v>0</v>
      </c>
      <c r="K317" s="289" t="s">
        <v>280</v>
      </c>
      <c r="L317" s="294"/>
      <c r="M317" s="295" t="s">
        <v>1</v>
      </c>
      <c r="N317" s="296" t="s">
        <v>41</v>
      </c>
      <c r="O317" s="92"/>
      <c r="P317" s="239">
        <f>O317*H317</f>
        <v>0</v>
      </c>
      <c r="Q317" s="239">
        <v>0.00089999999999999998</v>
      </c>
      <c r="R317" s="239">
        <f>Q317*H317</f>
        <v>0.0089216999999999994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510</v>
      </c>
      <c r="AT317" s="241" t="s">
        <v>385</v>
      </c>
      <c r="AU317" s="241" t="s">
        <v>85</v>
      </c>
      <c r="AY317" s="18" t="s">
        <v>274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379</v>
      </c>
      <c r="BM317" s="241" t="s">
        <v>5414</v>
      </c>
    </row>
    <row r="318" s="13" customFormat="1">
      <c r="A318" s="13"/>
      <c r="B318" s="243"/>
      <c r="C318" s="244"/>
      <c r="D318" s="245" t="s">
        <v>283</v>
      </c>
      <c r="E318" s="244"/>
      <c r="F318" s="247" t="s">
        <v>5415</v>
      </c>
      <c r="G318" s="244"/>
      <c r="H318" s="248">
        <v>9.9130000000000003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283</v>
      </c>
      <c r="AU318" s="254" t="s">
        <v>85</v>
      </c>
      <c r="AV318" s="13" t="s">
        <v>85</v>
      </c>
      <c r="AW318" s="13" t="s">
        <v>4</v>
      </c>
      <c r="AX318" s="13" t="s">
        <v>83</v>
      </c>
      <c r="AY318" s="254" t="s">
        <v>274</v>
      </c>
    </row>
    <row r="319" s="12" customFormat="1" ht="22.8" customHeight="1">
      <c r="A319" s="12"/>
      <c r="B319" s="214"/>
      <c r="C319" s="215"/>
      <c r="D319" s="216" t="s">
        <v>75</v>
      </c>
      <c r="E319" s="228" t="s">
        <v>5416</v>
      </c>
      <c r="F319" s="228" t="s">
        <v>5417</v>
      </c>
      <c r="G319" s="215"/>
      <c r="H319" s="215"/>
      <c r="I319" s="218"/>
      <c r="J319" s="229">
        <f>BK319</f>
        <v>0</v>
      </c>
      <c r="K319" s="215"/>
      <c r="L319" s="220"/>
      <c r="M319" s="221"/>
      <c r="N319" s="222"/>
      <c r="O319" s="222"/>
      <c r="P319" s="223">
        <f>SUM(P320:P327)</f>
        <v>0</v>
      </c>
      <c r="Q319" s="222"/>
      <c r="R319" s="223">
        <f>SUM(R320:R327)</f>
        <v>0.37408687999999996</v>
      </c>
      <c r="S319" s="222"/>
      <c r="T319" s="224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5" t="s">
        <v>85</v>
      </c>
      <c r="AT319" s="226" t="s">
        <v>75</v>
      </c>
      <c r="AU319" s="226" t="s">
        <v>83</v>
      </c>
      <c r="AY319" s="225" t="s">
        <v>274</v>
      </c>
      <c r="BK319" s="227">
        <f>SUM(BK320:BK327)</f>
        <v>0</v>
      </c>
    </row>
    <row r="320" s="2" customFormat="1" ht="37.8" customHeight="1">
      <c r="A320" s="39"/>
      <c r="B320" s="40"/>
      <c r="C320" s="230" t="s">
        <v>692</v>
      </c>
      <c r="D320" s="230" t="s">
        <v>276</v>
      </c>
      <c r="E320" s="231" t="s">
        <v>5418</v>
      </c>
      <c r="F320" s="232" t="s">
        <v>5419</v>
      </c>
      <c r="G320" s="233" t="s">
        <v>279</v>
      </c>
      <c r="H320" s="234">
        <v>9.7189999999999994</v>
      </c>
      <c r="I320" s="235"/>
      <c r="J320" s="236">
        <f>ROUND(I320*H320,2)</f>
        <v>0</v>
      </c>
      <c r="K320" s="232" t="s">
        <v>280</v>
      </c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0.037929999999999998</v>
      </c>
      <c r="R320" s="239">
        <f>Q320*H320</f>
        <v>0.36864166999999998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379</v>
      </c>
      <c r="AT320" s="241" t="s">
        <v>276</v>
      </c>
      <c r="AU320" s="241" t="s">
        <v>85</v>
      </c>
      <c r="AY320" s="18" t="s">
        <v>274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379</v>
      </c>
      <c r="BM320" s="241" t="s">
        <v>5420</v>
      </c>
    </row>
    <row r="321" s="13" customFormat="1">
      <c r="A321" s="13"/>
      <c r="B321" s="243"/>
      <c r="C321" s="244"/>
      <c r="D321" s="245" t="s">
        <v>283</v>
      </c>
      <c r="E321" s="246" t="s">
        <v>1</v>
      </c>
      <c r="F321" s="247" t="s">
        <v>5369</v>
      </c>
      <c r="G321" s="244"/>
      <c r="H321" s="248">
        <v>9.7189999999999994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283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274</v>
      </c>
    </row>
    <row r="322" s="14" customFormat="1">
      <c r="A322" s="14"/>
      <c r="B322" s="255"/>
      <c r="C322" s="256"/>
      <c r="D322" s="245" t="s">
        <v>283</v>
      </c>
      <c r="E322" s="257" t="s">
        <v>1</v>
      </c>
      <c r="F322" s="258" t="s">
        <v>285</v>
      </c>
      <c r="G322" s="256"/>
      <c r="H322" s="259">
        <v>9.7189999999999994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283</v>
      </c>
      <c r="AU322" s="265" t="s">
        <v>85</v>
      </c>
      <c r="AV322" s="14" t="s">
        <v>106</v>
      </c>
      <c r="AW322" s="14" t="s">
        <v>32</v>
      </c>
      <c r="AX322" s="14" t="s">
        <v>76</v>
      </c>
      <c r="AY322" s="265" t="s">
        <v>274</v>
      </c>
    </row>
    <row r="323" s="15" customFormat="1">
      <c r="A323" s="15"/>
      <c r="B323" s="266"/>
      <c r="C323" s="267"/>
      <c r="D323" s="245" t="s">
        <v>283</v>
      </c>
      <c r="E323" s="268" t="s">
        <v>1</v>
      </c>
      <c r="F323" s="269" t="s">
        <v>286</v>
      </c>
      <c r="G323" s="267"/>
      <c r="H323" s="270">
        <v>9.7189999999999994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283</v>
      </c>
      <c r="AU323" s="276" t="s">
        <v>85</v>
      </c>
      <c r="AV323" s="15" t="s">
        <v>281</v>
      </c>
      <c r="AW323" s="15" t="s">
        <v>32</v>
      </c>
      <c r="AX323" s="15" t="s">
        <v>83</v>
      </c>
      <c r="AY323" s="276" t="s">
        <v>274</v>
      </c>
    </row>
    <row r="324" s="2" customFormat="1" ht="24.15" customHeight="1">
      <c r="A324" s="39"/>
      <c r="B324" s="40"/>
      <c r="C324" s="230" t="s">
        <v>698</v>
      </c>
      <c r="D324" s="230" t="s">
        <v>276</v>
      </c>
      <c r="E324" s="231" t="s">
        <v>5421</v>
      </c>
      <c r="F324" s="232" t="s">
        <v>5422</v>
      </c>
      <c r="G324" s="233" t="s">
        <v>289</v>
      </c>
      <c r="H324" s="234">
        <v>0.23300000000000001</v>
      </c>
      <c r="I324" s="235"/>
      <c r="J324" s="236">
        <f>ROUND(I324*H324,2)</f>
        <v>0</v>
      </c>
      <c r="K324" s="232" t="s">
        <v>280</v>
      </c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0.023369999999999998</v>
      </c>
      <c r="R324" s="239">
        <f>Q324*H324</f>
        <v>0.0054452099999999998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379</v>
      </c>
      <c r="AT324" s="241" t="s">
        <v>276</v>
      </c>
      <c r="AU324" s="241" t="s">
        <v>85</v>
      </c>
      <c r="AY324" s="18" t="s">
        <v>274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379</v>
      </c>
      <c r="BM324" s="241" t="s">
        <v>5423</v>
      </c>
    </row>
    <row r="325" s="13" customFormat="1">
      <c r="A325" s="13"/>
      <c r="B325" s="243"/>
      <c r="C325" s="244"/>
      <c r="D325" s="245" t="s">
        <v>283</v>
      </c>
      <c r="E325" s="246" t="s">
        <v>1</v>
      </c>
      <c r="F325" s="247" t="s">
        <v>5424</v>
      </c>
      <c r="G325" s="244"/>
      <c r="H325" s="248">
        <v>0.23300000000000001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283</v>
      </c>
      <c r="AU325" s="254" t="s">
        <v>85</v>
      </c>
      <c r="AV325" s="13" t="s">
        <v>85</v>
      </c>
      <c r="AW325" s="13" t="s">
        <v>32</v>
      </c>
      <c r="AX325" s="13" t="s">
        <v>76</v>
      </c>
      <c r="AY325" s="254" t="s">
        <v>274</v>
      </c>
    </row>
    <row r="326" s="14" customFormat="1">
      <c r="A326" s="14"/>
      <c r="B326" s="255"/>
      <c r="C326" s="256"/>
      <c r="D326" s="245" t="s">
        <v>283</v>
      </c>
      <c r="E326" s="257" t="s">
        <v>1</v>
      </c>
      <c r="F326" s="258" t="s">
        <v>285</v>
      </c>
      <c r="G326" s="256"/>
      <c r="H326" s="259">
        <v>0.23300000000000001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283</v>
      </c>
      <c r="AU326" s="265" t="s">
        <v>85</v>
      </c>
      <c r="AV326" s="14" t="s">
        <v>106</v>
      </c>
      <c r="AW326" s="14" t="s">
        <v>32</v>
      </c>
      <c r="AX326" s="14" t="s">
        <v>76</v>
      </c>
      <c r="AY326" s="265" t="s">
        <v>274</v>
      </c>
    </row>
    <row r="327" s="15" customFormat="1">
      <c r="A327" s="15"/>
      <c r="B327" s="266"/>
      <c r="C327" s="267"/>
      <c r="D327" s="245" t="s">
        <v>283</v>
      </c>
      <c r="E327" s="268" t="s">
        <v>1</v>
      </c>
      <c r="F327" s="269" t="s">
        <v>286</v>
      </c>
      <c r="G327" s="267"/>
      <c r="H327" s="270">
        <v>0.23300000000000001</v>
      </c>
      <c r="I327" s="271"/>
      <c r="J327" s="267"/>
      <c r="K327" s="267"/>
      <c r="L327" s="272"/>
      <c r="M327" s="306"/>
      <c r="N327" s="307"/>
      <c r="O327" s="307"/>
      <c r="P327" s="307"/>
      <c r="Q327" s="307"/>
      <c r="R327" s="307"/>
      <c r="S327" s="307"/>
      <c r="T327" s="30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283</v>
      </c>
      <c r="AU327" s="276" t="s">
        <v>85</v>
      </c>
      <c r="AV327" s="15" t="s">
        <v>281</v>
      </c>
      <c r="AW327" s="15" t="s">
        <v>32</v>
      </c>
      <c r="AX327" s="15" t="s">
        <v>83</v>
      </c>
      <c r="AY327" s="276" t="s">
        <v>274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TMmdTw5mHxbaeWRwZebob8/YvCatNBuMQBwW/aQz/jcG/JsFit96+yR7ZELXzz/vX76DWRCafjkopF6JmAy2FA==" hashValue="vXpCg969TrtN0LbVjK9vTVSYI93qvKVlHNUeY5ZSUi5lKjKECoL5qJluCDGuHDyc7A/kk3hwYwFgr9AoTrSmEg==" algorithmName="SHA-512" password="C675"/>
  <autoFilter ref="C125:K32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5425</v>
      </c>
      <c r="BA2" s="148" t="s">
        <v>1</v>
      </c>
      <c r="BB2" s="148" t="s">
        <v>1</v>
      </c>
      <c r="BC2" s="148" t="s">
        <v>5426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3584</v>
      </c>
      <c r="BA3" s="148" t="s">
        <v>1</v>
      </c>
      <c r="BB3" s="148" t="s">
        <v>1</v>
      </c>
      <c r="BC3" s="148" t="s">
        <v>5427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5428</v>
      </c>
      <c r="BA4" s="148" t="s">
        <v>1</v>
      </c>
      <c r="BB4" s="148" t="s">
        <v>1</v>
      </c>
      <c r="BC4" s="148" t="s">
        <v>5429</v>
      </c>
      <c r="BD4" s="148" t="s">
        <v>85</v>
      </c>
    </row>
    <row r="5" s="1" customFormat="1" ht="6.96" customHeight="1">
      <c r="B5" s="21"/>
      <c r="L5" s="21"/>
      <c r="AZ5" s="148" t="s">
        <v>196</v>
      </c>
      <c r="BA5" s="148" t="s">
        <v>1</v>
      </c>
      <c r="BB5" s="148" t="s">
        <v>1</v>
      </c>
      <c r="BC5" s="148" t="s">
        <v>5430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5431</v>
      </c>
      <c r="BA6" s="148" t="s">
        <v>1</v>
      </c>
      <c r="BB6" s="148" t="s">
        <v>1</v>
      </c>
      <c r="BC6" s="148" t="s">
        <v>2840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5012</v>
      </c>
      <c r="BA7" s="148" t="s">
        <v>1</v>
      </c>
      <c r="BB7" s="148" t="s">
        <v>1</v>
      </c>
      <c r="BC7" s="148" t="s">
        <v>5432</v>
      </c>
      <c r="BD7" s="148" t="s">
        <v>85</v>
      </c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5433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5434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ROUND((SUM(BE128:BE356)),  2)</f>
        <v>0</v>
      </c>
      <c r="G35" s="39"/>
      <c r="H35" s="39"/>
      <c r="I35" s="168">
        <v>0.20999999999999999</v>
      </c>
      <c r="J35" s="167">
        <f>ROUND(((SUM(BE128:BE356))*I35),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ROUND((SUM(BF128:BF356)),  2)</f>
        <v>0</v>
      </c>
      <c r="G36" s="39"/>
      <c r="H36" s="39"/>
      <c r="I36" s="168">
        <v>0.14999999999999999</v>
      </c>
      <c r="J36" s="167">
        <f>ROUND(((SUM(BF128:BF356))*I36),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ROUND((SUM(BG128:BG356)),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ROUND((SUM(BH128:BH356)),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ROUND((SUM(BI128:BI356)),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SO.04.01 -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J129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J130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235</v>
      </c>
      <c r="E101" s="200"/>
      <c r="F101" s="200"/>
      <c r="G101" s="200"/>
      <c r="H101" s="200"/>
      <c r="I101" s="200"/>
      <c r="J101" s="201">
        <f>J206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237</v>
      </c>
      <c r="E102" s="200"/>
      <c r="F102" s="200"/>
      <c r="G102" s="200"/>
      <c r="H102" s="200"/>
      <c r="I102" s="200"/>
      <c r="J102" s="201">
        <f>J211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238</v>
      </c>
      <c r="E103" s="200"/>
      <c r="F103" s="200"/>
      <c r="G103" s="200"/>
      <c r="H103" s="200"/>
      <c r="I103" s="200"/>
      <c r="J103" s="201">
        <f>J230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241</v>
      </c>
      <c r="E104" s="200"/>
      <c r="F104" s="200"/>
      <c r="G104" s="200"/>
      <c r="H104" s="200"/>
      <c r="I104" s="200"/>
      <c r="J104" s="201">
        <f>J295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3933</v>
      </c>
      <c r="E105" s="200"/>
      <c r="F105" s="200"/>
      <c r="G105" s="200"/>
      <c r="H105" s="200"/>
      <c r="I105" s="200"/>
      <c r="J105" s="201">
        <f>J349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242</v>
      </c>
      <c r="E106" s="200"/>
      <c r="F106" s="200"/>
      <c r="G106" s="200"/>
      <c r="H106" s="200"/>
      <c r="I106" s="200"/>
      <c r="J106" s="201">
        <f>J355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7" t="s">
        <v>5433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2904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SO.04.01 - Zpevněné plochy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25. 4. 2022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Spolek pro lůžkový hospic Mezi Stromy</v>
      </c>
      <c r="G124" s="41"/>
      <c r="H124" s="41"/>
      <c r="I124" s="33" t="s">
        <v>30</v>
      </c>
      <c r="J124" s="37" t="str">
        <f>E23</f>
        <v>PROJEKT II, v.o.s.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Martin Škrabal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3"/>
      <c r="B127" s="204"/>
      <c r="C127" s="205" t="s">
        <v>260</v>
      </c>
      <c r="D127" s="206" t="s">
        <v>61</v>
      </c>
      <c r="E127" s="206" t="s">
        <v>57</v>
      </c>
      <c r="F127" s="206" t="s">
        <v>58</v>
      </c>
      <c r="G127" s="206" t="s">
        <v>261</v>
      </c>
      <c r="H127" s="206" t="s">
        <v>262</v>
      </c>
      <c r="I127" s="206" t="s">
        <v>263</v>
      </c>
      <c r="J127" s="206" t="s">
        <v>230</v>
      </c>
      <c r="K127" s="207" t="s">
        <v>264</v>
      </c>
      <c r="L127" s="208"/>
      <c r="M127" s="101" t="s">
        <v>1</v>
      </c>
      <c r="N127" s="102" t="s">
        <v>40</v>
      </c>
      <c r="O127" s="102" t="s">
        <v>265</v>
      </c>
      <c r="P127" s="102" t="s">
        <v>266</v>
      </c>
      <c r="Q127" s="102" t="s">
        <v>267</v>
      </c>
      <c r="R127" s="102" t="s">
        <v>268</v>
      </c>
      <c r="S127" s="102" t="s">
        <v>269</v>
      </c>
      <c r="T127" s="103" t="s">
        <v>270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39"/>
      <c r="B128" s="40"/>
      <c r="C128" s="108" t="s">
        <v>271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234.90509335999997</v>
      </c>
      <c r="S128" s="105"/>
      <c r="T128" s="212">
        <f>T129</f>
        <v>19.600000000000001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232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75</v>
      </c>
      <c r="E129" s="217" t="s">
        <v>272</v>
      </c>
      <c r="F129" s="217" t="s">
        <v>273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P130+P206+P211+P230+P295+P349+P355</f>
        <v>0</v>
      </c>
      <c r="Q129" s="222"/>
      <c r="R129" s="223">
        <f>R130+R206+R211+R230+R295+R349+R355</f>
        <v>234.90509335999997</v>
      </c>
      <c r="S129" s="222"/>
      <c r="T129" s="224">
        <f>T130+T206+T211+T230+T295+T349+T355</f>
        <v>19.600000000000001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83</v>
      </c>
      <c r="AT129" s="226" t="s">
        <v>75</v>
      </c>
      <c r="AU129" s="226" t="s">
        <v>76</v>
      </c>
      <c r="AY129" s="225" t="s">
        <v>274</v>
      </c>
      <c r="BK129" s="227">
        <f>BK130+BK206+BK211+BK230+BK295+BK349+BK355</f>
        <v>0</v>
      </c>
    </row>
    <row r="130" s="12" customFormat="1" ht="22.8" customHeight="1">
      <c r="A130" s="12"/>
      <c r="B130" s="214"/>
      <c r="C130" s="215"/>
      <c r="D130" s="216" t="s">
        <v>75</v>
      </c>
      <c r="E130" s="228" t="s">
        <v>83</v>
      </c>
      <c r="F130" s="228" t="s">
        <v>275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SUM(P131:P205)</f>
        <v>0</v>
      </c>
      <c r="Q130" s="222"/>
      <c r="R130" s="223">
        <f>SUM(R131:R205)</f>
        <v>0.0047619999999999997</v>
      </c>
      <c r="S130" s="222"/>
      <c r="T130" s="224">
        <f>SUM(T131:T205)</f>
        <v>19.600000000000001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83</v>
      </c>
      <c r="AY130" s="225" t="s">
        <v>274</v>
      </c>
      <c r="BK130" s="227">
        <f>SUM(BK131:BK205)</f>
        <v>0</v>
      </c>
    </row>
    <row r="131" s="2" customFormat="1" ht="24.15" customHeight="1">
      <c r="A131" s="39"/>
      <c r="B131" s="40"/>
      <c r="C131" s="230" t="s">
        <v>83</v>
      </c>
      <c r="D131" s="230" t="s">
        <v>276</v>
      </c>
      <c r="E131" s="231" t="s">
        <v>5435</v>
      </c>
      <c r="F131" s="232" t="s">
        <v>5436</v>
      </c>
      <c r="G131" s="233" t="s">
        <v>279</v>
      </c>
      <c r="H131" s="234">
        <v>28</v>
      </c>
      <c r="I131" s="235"/>
      <c r="J131" s="236">
        <f>ROUND(I131*H131,2)</f>
        <v>0</v>
      </c>
      <c r="K131" s="232" t="s">
        <v>280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0.26000000000000001</v>
      </c>
      <c r="T131" s="240">
        <f>S131*H131</f>
        <v>7.2800000000000002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85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5437</v>
      </c>
    </row>
    <row r="132" s="13" customFormat="1">
      <c r="A132" s="13"/>
      <c r="B132" s="243"/>
      <c r="C132" s="244"/>
      <c r="D132" s="245" t="s">
        <v>283</v>
      </c>
      <c r="E132" s="246" t="s">
        <v>1</v>
      </c>
      <c r="F132" s="247" t="s">
        <v>5438</v>
      </c>
      <c r="G132" s="244"/>
      <c r="H132" s="248">
        <v>28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283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274</v>
      </c>
    </row>
    <row r="133" s="14" customFormat="1">
      <c r="A133" s="14"/>
      <c r="B133" s="255"/>
      <c r="C133" s="256"/>
      <c r="D133" s="245" t="s">
        <v>283</v>
      </c>
      <c r="E133" s="257" t="s">
        <v>1</v>
      </c>
      <c r="F133" s="258" t="s">
        <v>285</v>
      </c>
      <c r="G133" s="256"/>
      <c r="H133" s="259">
        <v>28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283</v>
      </c>
      <c r="AU133" s="265" t="s">
        <v>85</v>
      </c>
      <c r="AV133" s="14" t="s">
        <v>106</v>
      </c>
      <c r="AW133" s="14" t="s">
        <v>32</v>
      </c>
      <c r="AX133" s="14" t="s">
        <v>76</v>
      </c>
      <c r="AY133" s="265" t="s">
        <v>274</v>
      </c>
    </row>
    <row r="134" s="15" customFormat="1">
      <c r="A134" s="15"/>
      <c r="B134" s="266"/>
      <c r="C134" s="267"/>
      <c r="D134" s="245" t="s">
        <v>283</v>
      </c>
      <c r="E134" s="268" t="s">
        <v>1</v>
      </c>
      <c r="F134" s="269" t="s">
        <v>286</v>
      </c>
      <c r="G134" s="267"/>
      <c r="H134" s="270">
        <v>28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283</v>
      </c>
      <c r="AU134" s="276" t="s">
        <v>85</v>
      </c>
      <c r="AV134" s="15" t="s">
        <v>281</v>
      </c>
      <c r="AW134" s="15" t="s">
        <v>32</v>
      </c>
      <c r="AX134" s="15" t="s">
        <v>83</v>
      </c>
      <c r="AY134" s="276" t="s">
        <v>274</v>
      </c>
    </row>
    <row r="135" s="2" customFormat="1" ht="24.15" customHeight="1">
      <c r="A135" s="39"/>
      <c r="B135" s="40"/>
      <c r="C135" s="230" t="s">
        <v>85</v>
      </c>
      <c r="D135" s="230" t="s">
        <v>276</v>
      </c>
      <c r="E135" s="231" t="s">
        <v>5439</v>
      </c>
      <c r="F135" s="232" t="s">
        <v>5440</v>
      </c>
      <c r="G135" s="233" t="s">
        <v>279</v>
      </c>
      <c r="H135" s="234">
        <v>28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0.44</v>
      </c>
      <c r="T135" s="240">
        <f>S135*H135</f>
        <v>12.32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5441</v>
      </c>
    </row>
    <row r="136" s="2" customFormat="1" ht="24.15" customHeight="1">
      <c r="A136" s="39"/>
      <c r="B136" s="40"/>
      <c r="C136" s="230" t="s">
        <v>106</v>
      </c>
      <c r="D136" s="230" t="s">
        <v>276</v>
      </c>
      <c r="E136" s="231" t="s">
        <v>277</v>
      </c>
      <c r="F136" s="232" t="s">
        <v>278</v>
      </c>
      <c r="G136" s="233" t="s">
        <v>279</v>
      </c>
      <c r="H136" s="234">
        <v>1650</v>
      </c>
      <c r="I136" s="235"/>
      <c r="J136" s="236">
        <f>ROUND(I136*H136,2)</f>
        <v>0</v>
      </c>
      <c r="K136" s="232" t="s">
        <v>280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5442</v>
      </c>
    </row>
    <row r="137" s="13" customFormat="1">
      <c r="A137" s="13"/>
      <c r="B137" s="243"/>
      <c r="C137" s="244"/>
      <c r="D137" s="245" t="s">
        <v>283</v>
      </c>
      <c r="E137" s="246" t="s">
        <v>1</v>
      </c>
      <c r="F137" s="247" t="s">
        <v>5430</v>
      </c>
      <c r="G137" s="244"/>
      <c r="H137" s="248">
        <v>1650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283</v>
      </c>
      <c r="AU137" s="254" t="s">
        <v>85</v>
      </c>
      <c r="AV137" s="13" t="s">
        <v>85</v>
      </c>
      <c r="AW137" s="13" t="s">
        <v>32</v>
      </c>
      <c r="AX137" s="13" t="s">
        <v>76</v>
      </c>
      <c r="AY137" s="254" t="s">
        <v>274</v>
      </c>
    </row>
    <row r="138" s="14" customFormat="1">
      <c r="A138" s="14"/>
      <c r="B138" s="255"/>
      <c r="C138" s="256"/>
      <c r="D138" s="245" t="s">
        <v>283</v>
      </c>
      <c r="E138" s="257" t="s">
        <v>1</v>
      </c>
      <c r="F138" s="258" t="s">
        <v>285</v>
      </c>
      <c r="G138" s="256"/>
      <c r="H138" s="259">
        <v>1650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283</v>
      </c>
      <c r="AU138" s="265" t="s">
        <v>85</v>
      </c>
      <c r="AV138" s="14" t="s">
        <v>106</v>
      </c>
      <c r="AW138" s="14" t="s">
        <v>32</v>
      </c>
      <c r="AX138" s="14" t="s">
        <v>76</v>
      </c>
      <c r="AY138" s="265" t="s">
        <v>274</v>
      </c>
    </row>
    <row r="139" s="15" customFormat="1">
      <c r="A139" s="15"/>
      <c r="B139" s="266"/>
      <c r="C139" s="267"/>
      <c r="D139" s="245" t="s">
        <v>283</v>
      </c>
      <c r="E139" s="268" t="s">
        <v>196</v>
      </c>
      <c r="F139" s="269" t="s">
        <v>286</v>
      </c>
      <c r="G139" s="267"/>
      <c r="H139" s="270">
        <v>1650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283</v>
      </c>
      <c r="AU139" s="276" t="s">
        <v>85</v>
      </c>
      <c r="AV139" s="15" t="s">
        <v>281</v>
      </c>
      <c r="AW139" s="15" t="s">
        <v>32</v>
      </c>
      <c r="AX139" s="15" t="s">
        <v>83</v>
      </c>
      <c r="AY139" s="276" t="s">
        <v>274</v>
      </c>
    </row>
    <row r="140" s="2" customFormat="1" ht="33" customHeight="1">
      <c r="A140" s="39"/>
      <c r="B140" s="40"/>
      <c r="C140" s="230" t="s">
        <v>281</v>
      </c>
      <c r="D140" s="230" t="s">
        <v>276</v>
      </c>
      <c r="E140" s="231" t="s">
        <v>5443</v>
      </c>
      <c r="F140" s="232" t="s">
        <v>5444</v>
      </c>
      <c r="G140" s="233" t="s">
        <v>289</v>
      </c>
      <c r="H140" s="234">
        <v>629.27499999999998</v>
      </c>
      <c r="I140" s="235"/>
      <c r="J140" s="236">
        <f>ROUND(I140*H140,2)</f>
        <v>0</v>
      </c>
      <c r="K140" s="232" t="s">
        <v>280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5445</v>
      </c>
    </row>
    <row r="141" s="13" customFormat="1">
      <c r="A141" s="13"/>
      <c r="B141" s="243"/>
      <c r="C141" s="244"/>
      <c r="D141" s="245" t="s">
        <v>283</v>
      </c>
      <c r="E141" s="246" t="s">
        <v>1</v>
      </c>
      <c r="F141" s="247" t="s">
        <v>5446</v>
      </c>
      <c r="G141" s="244"/>
      <c r="H141" s="248">
        <v>115.2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283</v>
      </c>
      <c r="AU141" s="254" t="s">
        <v>85</v>
      </c>
      <c r="AV141" s="13" t="s">
        <v>85</v>
      </c>
      <c r="AW141" s="13" t="s">
        <v>32</v>
      </c>
      <c r="AX141" s="13" t="s">
        <v>76</v>
      </c>
      <c r="AY141" s="254" t="s">
        <v>274</v>
      </c>
    </row>
    <row r="142" s="13" customFormat="1">
      <c r="A142" s="13"/>
      <c r="B142" s="243"/>
      <c r="C142" s="244"/>
      <c r="D142" s="245" t="s">
        <v>283</v>
      </c>
      <c r="E142" s="246" t="s">
        <v>1</v>
      </c>
      <c r="F142" s="247" t="s">
        <v>5447</v>
      </c>
      <c r="G142" s="244"/>
      <c r="H142" s="248">
        <v>18.928000000000001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283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274</v>
      </c>
    </row>
    <row r="143" s="13" customFormat="1">
      <c r="A143" s="13"/>
      <c r="B143" s="243"/>
      <c r="C143" s="244"/>
      <c r="D143" s="245" t="s">
        <v>283</v>
      </c>
      <c r="E143" s="246" t="s">
        <v>1</v>
      </c>
      <c r="F143" s="247" t="s">
        <v>5448</v>
      </c>
      <c r="G143" s="244"/>
      <c r="H143" s="248">
        <v>335.29599999999999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283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274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5449</v>
      </c>
      <c r="G144" s="244"/>
      <c r="H144" s="248">
        <v>116.669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274</v>
      </c>
    </row>
    <row r="145" s="13" customFormat="1">
      <c r="A145" s="13"/>
      <c r="B145" s="243"/>
      <c r="C145" s="244"/>
      <c r="D145" s="245" t="s">
        <v>283</v>
      </c>
      <c r="E145" s="246" t="s">
        <v>1</v>
      </c>
      <c r="F145" s="247" t="s">
        <v>5450</v>
      </c>
      <c r="G145" s="244"/>
      <c r="H145" s="248">
        <v>5.7450000000000001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283</v>
      </c>
      <c r="AU145" s="254" t="s">
        <v>85</v>
      </c>
      <c r="AV145" s="13" t="s">
        <v>85</v>
      </c>
      <c r="AW145" s="13" t="s">
        <v>32</v>
      </c>
      <c r="AX145" s="13" t="s">
        <v>76</v>
      </c>
      <c r="AY145" s="254" t="s">
        <v>274</v>
      </c>
    </row>
    <row r="146" s="13" customFormat="1">
      <c r="A146" s="13"/>
      <c r="B146" s="243"/>
      <c r="C146" s="244"/>
      <c r="D146" s="245" t="s">
        <v>283</v>
      </c>
      <c r="E146" s="246" t="s">
        <v>1</v>
      </c>
      <c r="F146" s="247" t="s">
        <v>5451</v>
      </c>
      <c r="G146" s="244"/>
      <c r="H146" s="248">
        <v>23.414999999999999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283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274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5452</v>
      </c>
      <c r="G147" s="244"/>
      <c r="H147" s="248">
        <v>1.575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274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5453</v>
      </c>
      <c r="G148" s="244"/>
      <c r="H148" s="248">
        <v>0.52500000000000002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3" customFormat="1">
      <c r="A149" s="13"/>
      <c r="B149" s="243"/>
      <c r="C149" s="244"/>
      <c r="D149" s="245" t="s">
        <v>283</v>
      </c>
      <c r="E149" s="246" t="s">
        <v>1</v>
      </c>
      <c r="F149" s="247" t="s">
        <v>5454</v>
      </c>
      <c r="G149" s="244"/>
      <c r="H149" s="248">
        <v>1.788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283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274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5455</v>
      </c>
      <c r="G150" s="244"/>
      <c r="H150" s="248">
        <v>8.0399999999999991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3" customFormat="1">
      <c r="A151" s="13"/>
      <c r="B151" s="243"/>
      <c r="C151" s="244"/>
      <c r="D151" s="245" t="s">
        <v>283</v>
      </c>
      <c r="E151" s="246" t="s">
        <v>1</v>
      </c>
      <c r="F151" s="247" t="s">
        <v>5456</v>
      </c>
      <c r="G151" s="244"/>
      <c r="H151" s="248">
        <v>2.0939999999999999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283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274</v>
      </c>
    </row>
    <row r="152" s="14" customFormat="1">
      <c r="A152" s="14"/>
      <c r="B152" s="255"/>
      <c r="C152" s="256"/>
      <c r="D152" s="245" t="s">
        <v>283</v>
      </c>
      <c r="E152" s="257" t="s">
        <v>1</v>
      </c>
      <c r="F152" s="258" t="s">
        <v>285</v>
      </c>
      <c r="G152" s="256"/>
      <c r="H152" s="259">
        <v>629.27499999999998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283</v>
      </c>
      <c r="AU152" s="265" t="s">
        <v>85</v>
      </c>
      <c r="AV152" s="14" t="s">
        <v>106</v>
      </c>
      <c r="AW152" s="14" t="s">
        <v>32</v>
      </c>
      <c r="AX152" s="14" t="s">
        <v>76</v>
      </c>
      <c r="AY152" s="265" t="s">
        <v>274</v>
      </c>
    </row>
    <row r="153" s="15" customFormat="1">
      <c r="A153" s="15"/>
      <c r="B153" s="266"/>
      <c r="C153" s="267"/>
      <c r="D153" s="245" t="s">
        <v>283</v>
      </c>
      <c r="E153" s="268" t="s">
        <v>5428</v>
      </c>
      <c r="F153" s="269" t="s">
        <v>286</v>
      </c>
      <c r="G153" s="267"/>
      <c r="H153" s="270">
        <v>629.27499999999998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283</v>
      </c>
      <c r="AU153" s="276" t="s">
        <v>85</v>
      </c>
      <c r="AV153" s="15" t="s">
        <v>281</v>
      </c>
      <c r="AW153" s="15" t="s">
        <v>32</v>
      </c>
      <c r="AX153" s="15" t="s">
        <v>83</v>
      </c>
      <c r="AY153" s="276" t="s">
        <v>274</v>
      </c>
    </row>
    <row r="154" s="2" customFormat="1" ht="24.15" customHeight="1">
      <c r="A154" s="39"/>
      <c r="B154" s="40"/>
      <c r="C154" s="230" t="s">
        <v>316</v>
      </c>
      <c r="D154" s="230" t="s">
        <v>276</v>
      </c>
      <c r="E154" s="231" t="s">
        <v>4623</v>
      </c>
      <c r="F154" s="232" t="s">
        <v>4624</v>
      </c>
      <c r="G154" s="233" t="s">
        <v>289</v>
      </c>
      <c r="H154" s="234">
        <v>3.5880000000000001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281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281</v>
      </c>
      <c r="BM154" s="241" t="s">
        <v>5457</v>
      </c>
    </row>
    <row r="155" s="13" customFormat="1">
      <c r="A155" s="13"/>
      <c r="B155" s="243"/>
      <c r="C155" s="244"/>
      <c r="D155" s="245" t="s">
        <v>283</v>
      </c>
      <c r="E155" s="246" t="s">
        <v>1</v>
      </c>
      <c r="F155" s="247" t="s">
        <v>5458</v>
      </c>
      <c r="G155" s="244"/>
      <c r="H155" s="248">
        <v>3.5880000000000001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283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274</v>
      </c>
    </row>
    <row r="156" s="14" customFormat="1">
      <c r="A156" s="14"/>
      <c r="B156" s="255"/>
      <c r="C156" s="256"/>
      <c r="D156" s="245" t="s">
        <v>283</v>
      </c>
      <c r="E156" s="257" t="s">
        <v>1</v>
      </c>
      <c r="F156" s="258" t="s">
        <v>285</v>
      </c>
      <c r="G156" s="256"/>
      <c r="H156" s="259">
        <v>3.5880000000000001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283</v>
      </c>
      <c r="AU156" s="265" t="s">
        <v>85</v>
      </c>
      <c r="AV156" s="14" t="s">
        <v>106</v>
      </c>
      <c r="AW156" s="14" t="s">
        <v>32</v>
      </c>
      <c r="AX156" s="14" t="s">
        <v>76</v>
      </c>
      <c r="AY156" s="265" t="s">
        <v>274</v>
      </c>
    </row>
    <row r="157" s="15" customFormat="1">
      <c r="A157" s="15"/>
      <c r="B157" s="266"/>
      <c r="C157" s="267"/>
      <c r="D157" s="245" t="s">
        <v>283</v>
      </c>
      <c r="E157" s="268" t="s">
        <v>3584</v>
      </c>
      <c r="F157" s="269" t="s">
        <v>286</v>
      </c>
      <c r="G157" s="267"/>
      <c r="H157" s="270">
        <v>3.5880000000000001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283</v>
      </c>
      <c r="AU157" s="276" t="s">
        <v>85</v>
      </c>
      <c r="AV157" s="15" t="s">
        <v>281</v>
      </c>
      <c r="AW157" s="15" t="s">
        <v>32</v>
      </c>
      <c r="AX157" s="15" t="s">
        <v>83</v>
      </c>
      <c r="AY157" s="276" t="s">
        <v>274</v>
      </c>
    </row>
    <row r="158" s="2" customFormat="1" ht="33" customHeight="1">
      <c r="A158" s="39"/>
      <c r="B158" s="40"/>
      <c r="C158" s="230" t="s">
        <v>321</v>
      </c>
      <c r="D158" s="230" t="s">
        <v>276</v>
      </c>
      <c r="E158" s="231" t="s">
        <v>4629</v>
      </c>
      <c r="F158" s="232" t="s">
        <v>4630</v>
      </c>
      <c r="G158" s="233" t="s">
        <v>289</v>
      </c>
      <c r="H158" s="234">
        <v>0.45000000000000001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281</v>
      </c>
      <c r="BM158" s="241" t="s">
        <v>5459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5460</v>
      </c>
      <c r="G159" s="244"/>
      <c r="H159" s="248">
        <v>0.45000000000000001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4" customFormat="1">
      <c r="A160" s="14"/>
      <c r="B160" s="255"/>
      <c r="C160" s="256"/>
      <c r="D160" s="245" t="s">
        <v>283</v>
      </c>
      <c r="E160" s="257" t="s">
        <v>1</v>
      </c>
      <c r="F160" s="258" t="s">
        <v>285</v>
      </c>
      <c r="G160" s="256"/>
      <c r="H160" s="259">
        <v>0.45000000000000001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283</v>
      </c>
      <c r="AU160" s="265" t="s">
        <v>85</v>
      </c>
      <c r="AV160" s="14" t="s">
        <v>106</v>
      </c>
      <c r="AW160" s="14" t="s">
        <v>32</v>
      </c>
      <c r="AX160" s="14" t="s">
        <v>76</v>
      </c>
      <c r="AY160" s="265" t="s">
        <v>274</v>
      </c>
    </row>
    <row r="161" s="15" customFormat="1">
      <c r="A161" s="15"/>
      <c r="B161" s="266"/>
      <c r="C161" s="267"/>
      <c r="D161" s="245" t="s">
        <v>283</v>
      </c>
      <c r="E161" s="268" t="s">
        <v>5012</v>
      </c>
      <c r="F161" s="269" t="s">
        <v>286</v>
      </c>
      <c r="G161" s="267"/>
      <c r="H161" s="270">
        <v>0.45000000000000001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283</v>
      </c>
      <c r="AU161" s="276" t="s">
        <v>85</v>
      </c>
      <c r="AV161" s="15" t="s">
        <v>281</v>
      </c>
      <c r="AW161" s="15" t="s">
        <v>32</v>
      </c>
      <c r="AX161" s="15" t="s">
        <v>83</v>
      </c>
      <c r="AY161" s="276" t="s">
        <v>274</v>
      </c>
    </row>
    <row r="162" s="2" customFormat="1" ht="37.8" customHeight="1">
      <c r="A162" s="39"/>
      <c r="B162" s="40"/>
      <c r="C162" s="230" t="s">
        <v>327</v>
      </c>
      <c r="D162" s="230" t="s">
        <v>276</v>
      </c>
      <c r="E162" s="231" t="s">
        <v>5461</v>
      </c>
      <c r="F162" s="232" t="s">
        <v>5462</v>
      </c>
      <c r="G162" s="233" t="s">
        <v>289</v>
      </c>
      <c r="H162" s="234">
        <v>45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5463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5464</v>
      </c>
      <c r="G163" s="244"/>
      <c r="H163" s="248">
        <v>45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4" customFormat="1">
      <c r="A164" s="14"/>
      <c r="B164" s="255"/>
      <c r="C164" s="256"/>
      <c r="D164" s="245" t="s">
        <v>283</v>
      </c>
      <c r="E164" s="257" t="s">
        <v>1</v>
      </c>
      <c r="F164" s="258" t="s">
        <v>285</v>
      </c>
      <c r="G164" s="256"/>
      <c r="H164" s="259">
        <v>45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283</v>
      </c>
      <c r="AU164" s="265" t="s">
        <v>85</v>
      </c>
      <c r="AV164" s="14" t="s">
        <v>106</v>
      </c>
      <c r="AW164" s="14" t="s">
        <v>32</v>
      </c>
      <c r="AX164" s="14" t="s">
        <v>76</v>
      </c>
      <c r="AY164" s="265" t="s">
        <v>274</v>
      </c>
    </row>
    <row r="165" s="15" customFormat="1">
      <c r="A165" s="15"/>
      <c r="B165" s="266"/>
      <c r="C165" s="267"/>
      <c r="D165" s="245" t="s">
        <v>283</v>
      </c>
      <c r="E165" s="268" t="s">
        <v>1</v>
      </c>
      <c r="F165" s="269" t="s">
        <v>286</v>
      </c>
      <c r="G165" s="267"/>
      <c r="H165" s="270">
        <v>45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283</v>
      </c>
      <c r="AU165" s="276" t="s">
        <v>85</v>
      </c>
      <c r="AV165" s="15" t="s">
        <v>281</v>
      </c>
      <c r="AW165" s="15" t="s">
        <v>32</v>
      </c>
      <c r="AX165" s="15" t="s">
        <v>83</v>
      </c>
      <c r="AY165" s="276" t="s">
        <v>274</v>
      </c>
    </row>
    <row r="166" s="2" customFormat="1" ht="37.8" customHeight="1">
      <c r="A166" s="39"/>
      <c r="B166" s="40"/>
      <c r="C166" s="230" t="s">
        <v>333</v>
      </c>
      <c r="D166" s="230" t="s">
        <v>276</v>
      </c>
      <c r="E166" s="231" t="s">
        <v>322</v>
      </c>
      <c r="F166" s="232" t="s">
        <v>323</v>
      </c>
      <c r="G166" s="233" t="s">
        <v>289</v>
      </c>
      <c r="H166" s="234">
        <v>753.31299999999999</v>
      </c>
      <c r="I166" s="235"/>
      <c r="J166" s="236">
        <f>ROUND(I166*H166,2)</f>
        <v>0</v>
      </c>
      <c r="K166" s="232" t="s">
        <v>280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281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281</v>
      </c>
      <c r="BM166" s="241" t="s">
        <v>5465</v>
      </c>
    </row>
    <row r="167" s="13" customFormat="1">
      <c r="A167" s="13"/>
      <c r="B167" s="243"/>
      <c r="C167" s="244"/>
      <c r="D167" s="245" t="s">
        <v>283</v>
      </c>
      <c r="E167" s="246" t="s">
        <v>1</v>
      </c>
      <c r="F167" s="247" t="s">
        <v>5428</v>
      </c>
      <c r="G167" s="244"/>
      <c r="H167" s="248">
        <v>629.27499999999998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283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274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3584</v>
      </c>
      <c r="G168" s="244"/>
      <c r="H168" s="248">
        <v>3.5880000000000001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3" customFormat="1">
      <c r="A169" s="13"/>
      <c r="B169" s="243"/>
      <c r="C169" s="244"/>
      <c r="D169" s="245" t="s">
        <v>283</v>
      </c>
      <c r="E169" s="246" t="s">
        <v>1</v>
      </c>
      <c r="F169" s="247" t="s">
        <v>5012</v>
      </c>
      <c r="G169" s="244"/>
      <c r="H169" s="248">
        <v>0.45000000000000001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283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274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5466</v>
      </c>
      <c r="G170" s="244"/>
      <c r="H170" s="248">
        <v>120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274</v>
      </c>
    </row>
    <row r="171" s="14" customFormat="1">
      <c r="A171" s="14"/>
      <c r="B171" s="255"/>
      <c r="C171" s="256"/>
      <c r="D171" s="245" t="s">
        <v>283</v>
      </c>
      <c r="E171" s="257" t="s">
        <v>1</v>
      </c>
      <c r="F171" s="258" t="s">
        <v>285</v>
      </c>
      <c r="G171" s="256"/>
      <c r="H171" s="259">
        <v>753.31299999999999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283</v>
      </c>
      <c r="AU171" s="265" t="s">
        <v>85</v>
      </c>
      <c r="AV171" s="14" t="s">
        <v>106</v>
      </c>
      <c r="AW171" s="14" t="s">
        <v>32</v>
      </c>
      <c r="AX171" s="14" t="s">
        <v>76</v>
      </c>
      <c r="AY171" s="265" t="s">
        <v>274</v>
      </c>
    </row>
    <row r="172" s="15" customFormat="1">
      <c r="A172" s="15"/>
      <c r="B172" s="266"/>
      <c r="C172" s="267"/>
      <c r="D172" s="245" t="s">
        <v>283</v>
      </c>
      <c r="E172" s="268" t="s">
        <v>1</v>
      </c>
      <c r="F172" s="269" t="s">
        <v>286</v>
      </c>
      <c r="G172" s="267"/>
      <c r="H172" s="270">
        <v>753.31299999999999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283</v>
      </c>
      <c r="AU172" s="276" t="s">
        <v>85</v>
      </c>
      <c r="AV172" s="15" t="s">
        <v>281</v>
      </c>
      <c r="AW172" s="15" t="s">
        <v>32</v>
      </c>
      <c r="AX172" s="15" t="s">
        <v>83</v>
      </c>
      <c r="AY172" s="276" t="s">
        <v>274</v>
      </c>
    </row>
    <row r="173" s="2" customFormat="1" ht="24.15" customHeight="1">
      <c r="A173" s="39"/>
      <c r="B173" s="40"/>
      <c r="C173" s="230" t="s">
        <v>338</v>
      </c>
      <c r="D173" s="230" t="s">
        <v>276</v>
      </c>
      <c r="E173" s="231" t="s">
        <v>328</v>
      </c>
      <c r="F173" s="232" t="s">
        <v>329</v>
      </c>
      <c r="G173" s="233" t="s">
        <v>289</v>
      </c>
      <c r="H173" s="234">
        <v>120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5467</v>
      </c>
    </row>
    <row r="174" s="13" customFormat="1">
      <c r="A174" s="13"/>
      <c r="B174" s="243"/>
      <c r="C174" s="244"/>
      <c r="D174" s="245" t="s">
        <v>283</v>
      </c>
      <c r="E174" s="246" t="s">
        <v>1</v>
      </c>
      <c r="F174" s="247" t="s">
        <v>5466</v>
      </c>
      <c r="G174" s="244"/>
      <c r="H174" s="248">
        <v>120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283</v>
      </c>
      <c r="AU174" s="254" t="s">
        <v>85</v>
      </c>
      <c r="AV174" s="13" t="s">
        <v>85</v>
      </c>
      <c r="AW174" s="13" t="s">
        <v>32</v>
      </c>
      <c r="AX174" s="13" t="s">
        <v>76</v>
      </c>
      <c r="AY174" s="254" t="s">
        <v>274</v>
      </c>
    </row>
    <row r="175" s="14" customFormat="1">
      <c r="A175" s="14"/>
      <c r="B175" s="255"/>
      <c r="C175" s="256"/>
      <c r="D175" s="245" t="s">
        <v>283</v>
      </c>
      <c r="E175" s="257" t="s">
        <v>1</v>
      </c>
      <c r="F175" s="258" t="s">
        <v>285</v>
      </c>
      <c r="G175" s="256"/>
      <c r="H175" s="259">
        <v>120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283</v>
      </c>
      <c r="AU175" s="265" t="s">
        <v>85</v>
      </c>
      <c r="AV175" s="14" t="s">
        <v>106</v>
      </c>
      <c r="AW175" s="14" t="s">
        <v>32</v>
      </c>
      <c r="AX175" s="14" t="s">
        <v>76</v>
      </c>
      <c r="AY175" s="265" t="s">
        <v>274</v>
      </c>
    </row>
    <row r="176" s="15" customFormat="1">
      <c r="A176" s="15"/>
      <c r="B176" s="266"/>
      <c r="C176" s="267"/>
      <c r="D176" s="245" t="s">
        <v>283</v>
      </c>
      <c r="E176" s="268" t="s">
        <v>1</v>
      </c>
      <c r="F176" s="269" t="s">
        <v>286</v>
      </c>
      <c r="G176" s="267"/>
      <c r="H176" s="270">
        <v>120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6" t="s">
        <v>283</v>
      </c>
      <c r="AU176" s="276" t="s">
        <v>85</v>
      </c>
      <c r="AV176" s="15" t="s">
        <v>281</v>
      </c>
      <c r="AW176" s="15" t="s">
        <v>32</v>
      </c>
      <c r="AX176" s="15" t="s">
        <v>83</v>
      </c>
      <c r="AY176" s="276" t="s">
        <v>274</v>
      </c>
    </row>
    <row r="177" s="2" customFormat="1" ht="24.15" customHeight="1">
      <c r="A177" s="39"/>
      <c r="B177" s="40"/>
      <c r="C177" s="230" t="s">
        <v>344</v>
      </c>
      <c r="D177" s="230" t="s">
        <v>276</v>
      </c>
      <c r="E177" s="231" t="s">
        <v>5468</v>
      </c>
      <c r="F177" s="232" t="s">
        <v>5469</v>
      </c>
      <c r="G177" s="233" t="s">
        <v>279</v>
      </c>
      <c r="H177" s="234">
        <v>238.09999999999999</v>
      </c>
      <c r="I177" s="235"/>
      <c r="J177" s="236">
        <f>ROUND(I177*H177,2)</f>
        <v>0</v>
      </c>
      <c r="K177" s="232" t="s">
        <v>280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281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281</v>
      </c>
      <c r="BM177" s="241" t="s">
        <v>5470</v>
      </c>
    </row>
    <row r="178" s="13" customFormat="1">
      <c r="A178" s="13"/>
      <c r="B178" s="243"/>
      <c r="C178" s="244"/>
      <c r="D178" s="245" t="s">
        <v>283</v>
      </c>
      <c r="E178" s="246" t="s">
        <v>1</v>
      </c>
      <c r="F178" s="247" t="s">
        <v>5471</v>
      </c>
      <c r="G178" s="244"/>
      <c r="H178" s="248">
        <v>238.09999999999999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283</v>
      </c>
      <c r="AU178" s="254" t="s">
        <v>85</v>
      </c>
      <c r="AV178" s="13" t="s">
        <v>85</v>
      </c>
      <c r="AW178" s="13" t="s">
        <v>32</v>
      </c>
      <c r="AX178" s="13" t="s">
        <v>76</v>
      </c>
      <c r="AY178" s="254" t="s">
        <v>274</v>
      </c>
    </row>
    <row r="179" s="14" customFormat="1">
      <c r="A179" s="14"/>
      <c r="B179" s="255"/>
      <c r="C179" s="256"/>
      <c r="D179" s="245" t="s">
        <v>283</v>
      </c>
      <c r="E179" s="257" t="s">
        <v>1</v>
      </c>
      <c r="F179" s="258" t="s">
        <v>285</v>
      </c>
      <c r="G179" s="256"/>
      <c r="H179" s="259">
        <v>238.09999999999999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283</v>
      </c>
      <c r="AU179" s="265" t="s">
        <v>85</v>
      </c>
      <c r="AV179" s="14" t="s">
        <v>106</v>
      </c>
      <c r="AW179" s="14" t="s">
        <v>32</v>
      </c>
      <c r="AX179" s="14" t="s">
        <v>76</v>
      </c>
      <c r="AY179" s="265" t="s">
        <v>274</v>
      </c>
    </row>
    <row r="180" s="15" customFormat="1">
      <c r="A180" s="15"/>
      <c r="B180" s="266"/>
      <c r="C180" s="267"/>
      <c r="D180" s="245" t="s">
        <v>283</v>
      </c>
      <c r="E180" s="268" t="s">
        <v>1</v>
      </c>
      <c r="F180" s="269" t="s">
        <v>286</v>
      </c>
      <c r="G180" s="267"/>
      <c r="H180" s="270">
        <v>238.09999999999999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283</v>
      </c>
      <c r="AU180" s="276" t="s">
        <v>85</v>
      </c>
      <c r="AV180" s="15" t="s">
        <v>281</v>
      </c>
      <c r="AW180" s="15" t="s">
        <v>32</v>
      </c>
      <c r="AX180" s="15" t="s">
        <v>83</v>
      </c>
      <c r="AY180" s="276" t="s">
        <v>274</v>
      </c>
    </row>
    <row r="181" s="2" customFormat="1" ht="16.5" customHeight="1">
      <c r="A181" s="39"/>
      <c r="B181" s="40"/>
      <c r="C181" s="287" t="s">
        <v>348</v>
      </c>
      <c r="D181" s="287" t="s">
        <v>385</v>
      </c>
      <c r="E181" s="288" t="s">
        <v>3651</v>
      </c>
      <c r="F181" s="289" t="s">
        <v>3652</v>
      </c>
      <c r="G181" s="290" t="s">
        <v>1611</v>
      </c>
      <c r="H181" s="291">
        <v>4.7619999999999996</v>
      </c>
      <c r="I181" s="292"/>
      <c r="J181" s="293">
        <f>ROUND(I181*H181,2)</f>
        <v>0</v>
      </c>
      <c r="K181" s="289" t="s">
        <v>280</v>
      </c>
      <c r="L181" s="294"/>
      <c r="M181" s="295" t="s">
        <v>1</v>
      </c>
      <c r="N181" s="296" t="s">
        <v>41</v>
      </c>
      <c r="O181" s="92"/>
      <c r="P181" s="239">
        <f>O181*H181</f>
        <v>0</v>
      </c>
      <c r="Q181" s="239">
        <v>0.001</v>
      </c>
      <c r="R181" s="239">
        <f>Q181*H181</f>
        <v>0.0047619999999999997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333</v>
      </c>
      <c r="AT181" s="241" t="s">
        <v>385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281</v>
      </c>
      <c r="BM181" s="241" t="s">
        <v>5472</v>
      </c>
    </row>
    <row r="182" s="13" customFormat="1">
      <c r="A182" s="13"/>
      <c r="B182" s="243"/>
      <c r="C182" s="244"/>
      <c r="D182" s="245" t="s">
        <v>283</v>
      </c>
      <c r="E182" s="244"/>
      <c r="F182" s="247" t="s">
        <v>5473</v>
      </c>
      <c r="G182" s="244"/>
      <c r="H182" s="248">
        <v>4.7619999999999996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4</v>
      </c>
      <c r="AX182" s="13" t="s">
        <v>83</v>
      </c>
      <c r="AY182" s="254" t="s">
        <v>274</v>
      </c>
    </row>
    <row r="183" s="2" customFormat="1" ht="33" customHeight="1">
      <c r="A183" s="39"/>
      <c r="B183" s="40"/>
      <c r="C183" s="230" t="s">
        <v>361</v>
      </c>
      <c r="D183" s="230" t="s">
        <v>276</v>
      </c>
      <c r="E183" s="231" t="s">
        <v>362</v>
      </c>
      <c r="F183" s="232" t="s">
        <v>363</v>
      </c>
      <c r="G183" s="233" t="s">
        <v>279</v>
      </c>
      <c r="H183" s="234">
        <v>450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281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281</v>
      </c>
      <c r="BM183" s="241" t="s">
        <v>5474</v>
      </c>
    </row>
    <row r="184" s="13" customFormat="1">
      <c r="A184" s="13"/>
      <c r="B184" s="243"/>
      <c r="C184" s="244"/>
      <c r="D184" s="245" t="s">
        <v>283</v>
      </c>
      <c r="E184" s="246" t="s">
        <v>1</v>
      </c>
      <c r="F184" s="247" t="s">
        <v>2840</v>
      </c>
      <c r="G184" s="244"/>
      <c r="H184" s="248">
        <v>450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283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274</v>
      </c>
    </row>
    <row r="185" s="14" customFormat="1">
      <c r="A185" s="14"/>
      <c r="B185" s="255"/>
      <c r="C185" s="256"/>
      <c r="D185" s="245" t="s">
        <v>283</v>
      </c>
      <c r="E185" s="257" t="s">
        <v>1</v>
      </c>
      <c r="F185" s="258" t="s">
        <v>285</v>
      </c>
      <c r="G185" s="256"/>
      <c r="H185" s="259">
        <v>450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283</v>
      </c>
      <c r="AU185" s="265" t="s">
        <v>85</v>
      </c>
      <c r="AV185" s="14" t="s">
        <v>106</v>
      </c>
      <c r="AW185" s="14" t="s">
        <v>32</v>
      </c>
      <c r="AX185" s="14" t="s">
        <v>76</v>
      </c>
      <c r="AY185" s="265" t="s">
        <v>274</v>
      </c>
    </row>
    <row r="186" s="15" customFormat="1">
      <c r="A186" s="15"/>
      <c r="B186" s="266"/>
      <c r="C186" s="267"/>
      <c r="D186" s="245" t="s">
        <v>283</v>
      </c>
      <c r="E186" s="268" t="s">
        <v>5431</v>
      </c>
      <c r="F186" s="269" t="s">
        <v>286</v>
      </c>
      <c r="G186" s="267"/>
      <c r="H186" s="270">
        <v>450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6" t="s">
        <v>283</v>
      </c>
      <c r="AU186" s="276" t="s">
        <v>85</v>
      </c>
      <c r="AV186" s="15" t="s">
        <v>281</v>
      </c>
      <c r="AW186" s="15" t="s">
        <v>32</v>
      </c>
      <c r="AX186" s="15" t="s">
        <v>83</v>
      </c>
      <c r="AY186" s="276" t="s">
        <v>274</v>
      </c>
    </row>
    <row r="187" s="2" customFormat="1" ht="24.15" customHeight="1">
      <c r="A187" s="39"/>
      <c r="B187" s="40"/>
      <c r="C187" s="230" t="s">
        <v>365</v>
      </c>
      <c r="D187" s="230" t="s">
        <v>276</v>
      </c>
      <c r="E187" s="231" t="s">
        <v>366</v>
      </c>
      <c r="F187" s="232" t="s">
        <v>367</v>
      </c>
      <c r="G187" s="233" t="s">
        <v>279</v>
      </c>
      <c r="H187" s="234">
        <v>450</v>
      </c>
      <c r="I187" s="235"/>
      <c r="J187" s="236">
        <f>ROUND(I187*H187,2)</f>
        <v>0</v>
      </c>
      <c r="K187" s="232" t="s">
        <v>280</v>
      </c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281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281</v>
      </c>
      <c r="BM187" s="241" t="s">
        <v>5475</v>
      </c>
    </row>
    <row r="188" s="13" customFormat="1">
      <c r="A188" s="13"/>
      <c r="B188" s="243"/>
      <c r="C188" s="244"/>
      <c r="D188" s="245" t="s">
        <v>283</v>
      </c>
      <c r="E188" s="246" t="s">
        <v>1</v>
      </c>
      <c r="F188" s="247" t="s">
        <v>5431</v>
      </c>
      <c r="G188" s="244"/>
      <c r="H188" s="248">
        <v>450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283</v>
      </c>
      <c r="AU188" s="254" t="s">
        <v>85</v>
      </c>
      <c r="AV188" s="13" t="s">
        <v>85</v>
      </c>
      <c r="AW188" s="13" t="s">
        <v>32</v>
      </c>
      <c r="AX188" s="13" t="s">
        <v>76</v>
      </c>
      <c r="AY188" s="254" t="s">
        <v>274</v>
      </c>
    </row>
    <row r="189" s="14" customFormat="1">
      <c r="A189" s="14"/>
      <c r="B189" s="255"/>
      <c r="C189" s="256"/>
      <c r="D189" s="245" t="s">
        <v>283</v>
      </c>
      <c r="E189" s="257" t="s">
        <v>1</v>
      </c>
      <c r="F189" s="258" t="s">
        <v>285</v>
      </c>
      <c r="G189" s="256"/>
      <c r="H189" s="259">
        <v>450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283</v>
      </c>
      <c r="AU189" s="265" t="s">
        <v>85</v>
      </c>
      <c r="AV189" s="14" t="s">
        <v>106</v>
      </c>
      <c r="AW189" s="14" t="s">
        <v>32</v>
      </c>
      <c r="AX189" s="14" t="s">
        <v>76</v>
      </c>
      <c r="AY189" s="265" t="s">
        <v>274</v>
      </c>
    </row>
    <row r="190" s="15" customFormat="1">
      <c r="A190" s="15"/>
      <c r="B190" s="266"/>
      <c r="C190" s="267"/>
      <c r="D190" s="245" t="s">
        <v>283</v>
      </c>
      <c r="E190" s="268" t="s">
        <v>1</v>
      </c>
      <c r="F190" s="269" t="s">
        <v>286</v>
      </c>
      <c r="G190" s="267"/>
      <c r="H190" s="270">
        <v>450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283</v>
      </c>
      <c r="AU190" s="276" t="s">
        <v>85</v>
      </c>
      <c r="AV190" s="15" t="s">
        <v>281</v>
      </c>
      <c r="AW190" s="15" t="s">
        <v>32</v>
      </c>
      <c r="AX190" s="15" t="s">
        <v>83</v>
      </c>
      <c r="AY190" s="276" t="s">
        <v>274</v>
      </c>
    </row>
    <row r="191" s="2" customFormat="1" ht="24.15" customHeight="1">
      <c r="A191" s="39"/>
      <c r="B191" s="40"/>
      <c r="C191" s="230" t="s">
        <v>369</v>
      </c>
      <c r="D191" s="230" t="s">
        <v>276</v>
      </c>
      <c r="E191" s="231" t="s">
        <v>370</v>
      </c>
      <c r="F191" s="232" t="s">
        <v>371</v>
      </c>
      <c r="G191" s="233" t="s">
        <v>279</v>
      </c>
      <c r="H191" s="234">
        <v>1475.24</v>
      </c>
      <c r="I191" s="235"/>
      <c r="J191" s="236">
        <f>ROUND(I191*H191,2)</f>
        <v>0</v>
      </c>
      <c r="K191" s="232" t="s">
        <v>280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281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281</v>
      </c>
      <c r="BM191" s="241" t="s">
        <v>5476</v>
      </c>
    </row>
    <row r="192" s="13" customFormat="1">
      <c r="A192" s="13"/>
      <c r="B192" s="243"/>
      <c r="C192" s="244"/>
      <c r="D192" s="245" t="s">
        <v>283</v>
      </c>
      <c r="E192" s="246" t="s">
        <v>1</v>
      </c>
      <c r="F192" s="247" t="s">
        <v>5477</v>
      </c>
      <c r="G192" s="244"/>
      <c r="H192" s="248">
        <v>384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283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274</v>
      </c>
    </row>
    <row r="193" s="13" customFormat="1">
      <c r="A193" s="13"/>
      <c r="B193" s="243"/>
      <c r="C193" s="244"/>
      <c r="D193" s="245" t="s">
        <v>283</v>
      </c>
      <c r="E193" s="246" t="s">
        <v>1</v>
      </c>
      <c r="F193" s="247" t="s">
        <v>5478</v>
      </c>
      <c r="G193" s="244"/>
      <c r="H193" s="248">
        <v>36.399999999999999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283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274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5479</v>
      </c>
      <c r="G194" s="244"/>
      <c r="H194" s="248">
        <v>644.79999999999995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5471</v>
      </c>
      <c r="G195" s="244"/>
      <c r="H195" s="248">
        <v>238.09999999999999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274</v>
      </c>
    </row>
    <row r="196" s="13" customFormat="1">
      <c r="A196" s="13"/>
      <c r="B196" s="243"/>
      <c r="C196" s="244"/>
      <c r="D196" s="245" t="s">
        <v>283</v>
      </c>
      <c r="E196" s="246" t="s">
        <v>1</v>
      </c>
      <c r="F196" s="247" t="s">
        <v>5480</v>
      </c>
      <c r="G196" s="244"/>
      <c r="H196" s="248">
        <v>19.149999999999999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283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274</v>
      </c>
    </row>
    <row r="197" s="13" customFormat="1">
      <c r="A197" s="13"/>
      <c r="B197" s="243"/>
      <c r="C197" s="244"/>
      <c r="D197" s="245" t="s">
        <v>283</v>
      </c>
      <c r="E197" s="246" t="s">
        <v>1</v>
      </c>
      <c r="F197" s="247" t="s">
        <v>5481</v>
      </c>
      <c r="G197" s="244"/>
      <c r="H197" s="248">
        <v>78.049999999999997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283</v>
      </c>
      <c r="AU197" s="254" t="s">
        <v>85</v>
      </c>
      <c r="AV197" s="13" t="s">
        <v>85</v>
      </c>
      <c r="AW197" s="13" t="s">
        <v>32</v>
      </c>
      <c r="AX197" s="13" t="s">
        <v>76</v>
      </c>
      <c r="AY197" s="254" t="s">
        <v>274</v>
      </c>
    </row>
    <row r="198" s="13" customFormat="1">
      <c r="A198" s="13"/>
      <c r="B198" s="243"/>
      <c r="C198" s="244"/>
      <c r="D198" s="245" t="s">
        <v>283</v>
      </c>
      <c r="E198" s="246" t="s">
        <v>1</v>
      </c>
      <c r="F198" s="247" t="s">
        <v>5482</v>
      </c>
      <c r="G198" s="244"/>
      <c r="H198" s="248">
        <v>5.25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283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274</v>
      </c>
    </row>
    <row r="199" s="13" customFormat="1">
      <c r="A199" s="13"/>
      <c r="B199" s="243"/>
      <c r="C199" s="244"/>
      <c r="D199" s="245" t="s">
        <v>283</v>
      </c>
      <c r="E199" s="246" t="s">
        <v>1</v>
      </c>
      <c r="F199" s="247" t="s">
        <v>5483</v>
      </c>
      <c r="G199" s="244"/>
      <c r="H199" s="248">
        <v>1.75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283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274</v>
      </c>
    </row>
    <row r="200" s="13" customFormat="1">
      <c r="A200" s="13"/>
      <c r="B200" s="243"/>
      <c r="C200" s="244"/>
      <c r="D200" s="245" t="s">
        <v>283</v>
      </c>
      <c r="E200" s="246" t="s">
        <v>1</v>
      </c>
      <c r="F200" s="247" t="s">
        <v>5484</v>
      </c>
      <c r="G200" s="244"/>
      <c r="H200" s="248">
        <v>5.96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283</v>
      </c>
      <c r="AU200" s="254" t="s">
        <v>85</v>
      </c>
      <c r="AV200" s="13" t="s">
        <v>85</v>
      </c>
      <c r="AW200" s="13" t="s">
        <v>32</v>
      </c>
      <c r="AX200" s="13" t="s">
        <v>76</v>
      </c>
      <c r="AY200" s="254" t="s">
        <v>274</v>
      </c>
    </row>
    <row r="201" s="13" customFormat="1">
      <c r="A201" s="13"/>
      <c r="B201" s="243"/>
      <c r="C201" s="244"/>
      <c r="D201" s="245" t="s">
        <v>283</v>
      </c>
      <c r="E201" s="246" t="s">
        <v>1</v>
      </c>
      <c r="F201" s="247" t="s">
        <v>5485</v>
      </c>
      <c r="G201" s="244"/>
      <c r="H201" s="248">
        <v>26.800000000000001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283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274</v>
      </c>
    </row>
    <row r="202" s="13" customFormat="1">
      <c r="A202" s="13"/>
      <c r="B202" s="243"/>
      <c r="C202" s="244"/>
      <c r="D202" s="245" t="s">
        <v>283</v>
      </c>
      <c r="E202" s="246" t="s">
        <v>1</v>
      </c>
      <c r="F202" s="247" t="s">
        <v>5486</v>
      </c>
      <c r="G202" s="244"/>
      <c r="H202" s="248">
        <v>6.9800000000000004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283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274</v>
      </c>
    </row>
    <row r="203" s="13" customFormat="1">
      <c r="A203" s="13"/>
      <c r="B203" s="243"/>
      <c r="C203" s="244"/>
      <c r="D203" s="245" t="s">
        <v>283</v>
      </c>
      <c r="E203" s="246" t="s">
        <v>1</v>
      </c>
      <c r="F203" s="247" t="s">
        <v>5487</v>
      </c>
      <c r="G203" s="244"/>
      <c r="H203" s="248">
        <v>28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283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274</v>
      </c>
    </row>
    <row r="204" s="14" customFormat="1">
      <c r="A204" s="14"/>
      <c r="B204" s="255"/>
      <c r="C204" s="256"/>
      <c r="D204" s="245" t="s">
        <v>283</v>
      </c>
      <c r="E204" s="257" t="s">
        <v>1</v>
      </c>
      <c r="F204" s="258" t="s">
        <v>285</v>
      </c>
      <c r="G204" s="256"/>
      <c r="H204" s="259">
        <v>1475.2399999999998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283</v>
      </c>
      <c r="AU204" s="265" t="s">
        <v>85</v>
      </c>
      <c r="AV204" s="14" t="s">
        <v>106</v>
      </c>
      <c r="AW204" s="14" t="s">
        <v>32</v>
      </c>
      <c r="AX204" s="14" t="s">
        <v>76</v>
      </c>
      <c r="AY204" s="265" t="s">
        <v>274</v>
      </c>
    </row>
    <row r="205" s="15" customFormat="1">
      <c r="A205" s="15"/>
      <c r="B205" s="266"/>
      <c r="C205" s="267"/>
      <c r="D205" s="245" t="s">
        <v>283</v>
      </c>
      <c r="E205" s="268" t="s">
        <v>1</v>
      </c>
      <c r="F205" s="269" t="s">
        <v>286</v>
      </c>
      <c r="G205" s="267"/>
      <c r="H205" s="270">
        <v>1475.2399999999998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6" t="s">
        <v>283</v>
      </c>
      <c r="AU205" s="276" t="s">
        <v>85</v>
      </c>
      <c r="AV205" s="15" t="s">
        <v>281</v>
      </c>
      <c r="AW205" s="15" t="s">
        <v>32</v>
      </c>
      <c r="AX205" s="15" t="s">
        <v>83</v>
      </c>
      <c r="AY205" s="276" t="s">
        <v>274</v>
      </c>
    </row>
    <row r="206" s="12" customFormat="1" ht="22.8" customHeight="1">
      <c r="A206" s="12"/>
      <c r="B206" s="214"/>
      <c r="C206" s="215"/>
      <c r="D206" s="216" t="s">
        <v>75</v>
      </c>
      <c r="E206" s="228" t="s">
        <v>85</v>
      </c>
      <c r="F206" s="228" t="s">
        <v>374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SUM(P207:P210)</f>
        <v>0</v>
      </c>
      <c r="Q206" s="222"/>
      <c r="R206" s="223">
        <f>SUM(R207:R210)</f>
        <v>6.6096000000000004</v>
      </c>
      <c r="S206" s="222"/>
      <c r="T206" s="224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83</v>
      </c>
      <c r="AT206" s="226" t="s">
        <v>75</v>
      </c>
      <c r="AU206" s="226" t="s">
        <v>83</v>
      </c>
      <c r="AY206" s="225" t="s">
        <v>274</v>
      </c>
      <c r="BK206" s="227">
        <f>SUM(BK207:BK210)</f>
        <v>0</v>
      </c>
    </row>
    <row r="207" s="2" customFormat="1" ht="24.15" customHeight="1">
      <c r="A207" s="39"/>
      <c r="B207" s="40"/>
      <c r="C207" s="230" t="s">
        <v>8</v>
      </c>
      <c r="D207" s="230" t="s">
        <v>276</v>
      </c>
      <c r="E207" s="231" t="s">
        <v>402</v>
      </c>
      <c r="F207" s="232" t="s">
        <v>403</v>
      </c>
      <c r="G207" s="233" t="s">
        <v>289</v>
      </c>
      <c r="H207" s="234">
        <v>3.0600000000000001</v>
      </c>
      <c r="I207" s="235"/>
      <c r="J207" s="236">
        <f>ROUND(I207*H207,2)</f>
        <v>0</v>
      </c>
      <c r="K207" s="232" t="s">
        <v>280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2.1600000000000001</v>
      </c>
      <c r="R207" s="239">
        <f>Q207*H207</f>
        <v>6.6096000000000004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281</v>
      </c>
      <c r="AT207" s="241" t="s">
        <v>276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281</v>
      </c>
      <c r="BM207" s="241" t="s">
        <v>5488</v>
      </c>
    </row>
    <row r="208" s="13" customFormat="1">
      <c r="A208" s="13"/>
      <c r="B208" s="243"/>
      <c r="C208" s="244"/>
      <c r="D208" s="245" t="s">
        <v>283</v>
      </c>
      <c r="E208" s="246" t="s">
        <v>1</v>
      </c>
      <c r="F208" s="247" t="s">
        <v>5489</v>
      </c>
      <c r="G208" s="244"/>
      <c r="H208" s="248">
        <v>3.0600000000000001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283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274</v>
      </c>
    </row>
    <row r="209" s="14" customFormat="1">
      <c r="A209" s="14"/>
      <c r="B209" s="255"/>
      <c r="C209" s="256"/>
      <c r="D209" s="245" t="s">
        <v>283</v>
      </c>
      <c r="E209" s="257" t="s">
        <v>1</v>
      </c>
      <c r="F209" s="258" t="s">
        <v>285</v>
      </c>
      <c r="G209" s="256"/>
      <c r="H209" s="259">
        <v>3.0600000000000001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283</v>
      </c>
      <c r="AU209" s="265" t="s">
        <v>85</v>
      </c>
      <c r="AV209" s="14" t="s">
        <v>106</v>
      </c>
      <c r="AW209" s="14" t="s">
        <v>32</v>
      </c>
      <c r="AX209" s="14" t="s">
        <v>76</v>
      </c>
      <c r="AY209" s="265" t="s">
        <v>274</v>
      </c>
    </row>
    <row r="210" s="15" customFormat="1">
      <c r="A210" s="15"/>
      <c r="B210" s="266"/>
      <c r="C210" s="267"/>
      <c r="D210" s="245" t="s">
        <v>283</v>
      </c>
      <c r="E210" s="268" t="s">
        <v>1</v>
      </c>
      <c r="F210" s="269" t="s">
        <v>286</v>
      </c>
      <c r="G210" s="267"/>
      <c r="H210" s="270">
        <v>3.0600000000000001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283</v>
      </c>
      <c r="AU210" s="276" t="s">
        <v>85</v>
      </c>
      <c r="AV210" s="15" t="s">
        <v>281</v>
      </c>
      <c r="AW210" s="15" t="s">
        <v>32</v>
      </c>
      <c r="AX210" s="15" t="s">
        <v>83</v>
      </c>
      <c r="AY210" s="276" t="s">
        <v>274</v>
      </c>
    </row>
    <row r="211" s="12" customFormat="1" ht="22.8" customHeight="1">
      <c r="A211" s="12"/>
      <c r="B211" s="214"/>
      <c r="C211" s="215"/>
      <c r="D211" s="216" t="s">
        <v>75</v>
      </c>
      <c r="E211" s="228" t="s">
        <v>281</v>
      </c>
      <c r="F211" s="228" t="s">
        <v>975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SUM(P212:P229)</f>
        <v>0</v>
      </c>
      <c r="Q211" s="222"/>
      <c r="R211" s="223">
        <f>SUM(R212:R229)</f>
        <v>5.2098092400000011</v>
      </c>
      <c r="S211" s="222"/>
      <c r="T211" s="224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83</v>
      </c>
      <c r="AT211" s="226" t="s">
        <v>75</v>
      </c>
      <c r="AU211" s="226" t="s">
        <v>83</v>
      </c>
      <c r="AY211" s="225" t="s">
        <v>274</v>
      </c>
      <c r="BK211" s="227">
        <f>SUM(BK212:BK229)</f>
        <v>0</v>
      </c>
    </row>
    <row r="212" s="2" customFormat="1" ht="21.75" customHeight="1">
      <c r="A212" s="39"/>
      <c r="B212" s="40"/>
      <c r="C212" s="230" t="s">
        <v>379</v>
      </c>
      <c r="D212" s="230" t="s">
        <v>276</v>
      </c>
      <c r="E212" s="231" t="s">
        <v>5101</v>
      </c>
      <c r="F212" s="232" t="s">
        <v>5102</v>
      </c>
      <c r="G212" s="233" t="s">
        <v>289</v>
      </c>
      <c r="H212" s="234">
        <v>1.9650000000000001</v>
      </c>
      <c r="I212" s="235"/>
      <c r="J212" s="236">
        <f>ROUND(I212*H212,2)</f>
        <v>0</v>
      </c>
      <c r="K212" s="232" t="s">
        <v>280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2.5019499999999999</v>
      </c>
      <c r="R212" s="239">
        <f>Q212*H212</f>
        <v>4.9163317500000003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281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281</v>
      </c>
      <c r="BM212" s="241" t="s">
        <v>5490</v>
      </c>
    </row>
    <row r="213" s="13" customFormat="1">
      <c r="A213" s="13"/>
      <c r="B213" s="243"/>
      <c r="C213" s="244"/>
      <c r="D213" s="245" t="s">
        <v>283</v>
      </c>
      <c r="E213" s="246" t="s">
        <v>1</v>
      </c>
      <c r="F213" s="247" t="s">
        <v>5491</v>
      </c>
      <c r="G213" s="244"/>
      <c r="H213" s="248">
        <v>1.9650000000000001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283</v>
      </c>
      <c r="AU213" s="254" t="s">
        <v>85</v>
      </c>
      <c r="AV213" s="13" t="s">
        <v>85</v>
      </c>
      <c r="AW213" s="13" t="s">
        <v>32</v>
      </c>
      <c r="AX213" s="13" t="s">
        <v>76</v>
      </c>
      <c r="AY213" s="254" t="s">
        <v>274</v>
      </c>
    </row>
    <row r="214" s="14" customFormat="1">
      <c r="A214" s="14"/>
      <c r="B214" s="255"/>
      <c r="C214" s="256"/>
      <c r="D214" s="245" t="s">
        <v>283</v>
      </c>
      <c r="E214" s="257" t="s">
        <v>1</v>
      </c>
      <c r="F214" s="258" t="s">
        <v>285</v>
      </c>
      <c r="G214" s="256"/>
      <c r="H214" s="259">
        <v>1.9650000000000001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283</v>
      </c>
      <c r="AU214" s="265" t="s">
        <v>85</v>
      </c>
      <c r="AV214" s="14" t="s">
        <v>106</v>
      </c>
      <c r="AW214" s="14" t="s">
        <v>32</v>
      </c>
      <c r="AX214" s="14" t="s">
        <v>76</v>
      </c>
      <c r="AY214" s="265" t="s">
        <v>274</v>
      </c>
    </row>
    <row r="215" s="15" customFormat="1">
      <c r="A215" s="15"/>
      <c r="B215" s="266"/>
      <c r="C215" s="267"/>
      <c r="D215" s="245" t="s">
        <v>283</v>
      </c>
      <c r="E215" s="268" t="s">
        <v>1</v>
      </c>
      <c r="F215" s="269" t="s">
        <v>286</v>
      </c>
      <c r="G215" s="267"/>
      <c r="H215" s="270">
        <v>1.9650000000000001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6" t="s">
        <v>283</v>
      </c>
      <c r="AU215" s="276" t="s">
        <v>85</v>
      </c>
      <c r="AV215" s="15" t="s">
        <v>281</v>
      </c>
      <c r="AW215" s="15" t="s">
        <v>32</v>
      </c>
      <c r="AX215" s="15" t="s">
        <v>83</v>
      </c>
      <c r="AY215" s="276" t="s">
        <v>274</v>
      </c>
    </row>
    <row r="216" s="2" customFormat="1" ht="24.15" customHeight="1">
      <c r="A216" s="39"/>
      <c r="B216" s="40"/>
      <c r="C216" s="230" t="s">
        <v>384</v>
      </c>
      <c r="D216" s="230" t="s">
        <v>276</v>
      </c>
      <c r="E216" s="231" t="s">
        <v>1196</v>
      </c>
      <c r="F216" s="232" t="s">
        <v>1197</v>
      </c>
      <c r="G216" s="233" t="s">
        <v>341</v>
      </c>
      <c r="H216" s="234">
        <v>0.19700000000000001</v>
      </c>
      <c r="I216" s="235"/>
      <c r="J216" s="236">
        <f>ROUND(I216*H216,2)</f>
        <v>0</v>
      </c>
      <c r="K216" s="232" t="s">
        <v>280</v>
      </c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1.0492699999999999</v>
      </c>
      <c r="R216" s="239">
        <f>Q216*H216</f>
        <v>0.20670618999999998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281</v>
      </c>
      <c r="AT216" s="241" t="s">
        <v>276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281</v>
      </c>
      <c r="BM216" s="241" t="s">
        <v>5492</v>
      </c>
    </row>
    <row r="217" s="13" customFormat="1">
      <c r="A217" s="13"/>
      <c r="B217" s="243"/>
      <c r="C217" s="244"/>
      <c r="D217" s="245" t="s">
        <v>283</v>
      </c>
      <c r="E217" s="246" t="s">
        <v>1</v>
      </c>
      <c r="F217" s="247" t="s">
        <v>5493</v>
      </c>
      <c r="G217" s="244"/>
      <c r="H217" s="248">
        <v>0.19700000000000001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274</v>
      </c>
    </row>
    <row r="218" s="14" customFormat="1">
      <c r="A218" s="14"/>
      <c r="B218" s="255"/>
      <c r="C218" s="256"/>
      <c r="D218" s="245" t="s">
        <v>283</v>
      </c>
      <c r="E218" s="257" t="s">
        <v>1</v>
      </c>
      <c r="F218" s="258" t="s">
        <v>285</v>
      </c>
      <c r="G218" s="256"/>
      <c r="H218" s="259">
        <v>0.19700000000000001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283</v>
      </c>
      <c r="AU218" s="265" t="s">
        <v>85</v>
      </c>
      <c r="AV218" s="14" t="s">
        <v>106</v>
      </c>
      <c r="AW218" s="14" t="s">
        <v>32</v>
      </c>
      <c r="AX218" s="14" t="s">
        <v>76</v>
      </c>
      <c r="AY218" s="265" t="s">
        <v>274</v>
      </c>
    </row>
    <row r="219" s="15" customFormat="1">
      <c r="A219" s="15"/>
      <c r="B219" s="266"/>
      <c r="C219" s="267"/>
      <c r="D219" s="245" t="s">
        <v>283</v>
      </c>
      <c r="E219" s="268" t="s">
        <v>1</v>
      </c>
      <c r="F219" s="269" t="s">
        <v>286</v>
      </c>
      <c r="G219" s="267"/>
      <c r="H219" s="270">
        <v>0.19700000000000001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283</v>
      </c>
      <c r="AU219" s="276" t="s">
        <v>85</v>
      </c>
      <c r="AV219" s="15" t="s">
        <v>281</v>
      </c>
      <c r="AW219" s="15" t="s">
        <v>32</v>
      </c>
      <c r="AX219" s="15" t="s">
        <v>83</v>
      </c>
      <c r="AY219" s="276" t="s">
        <v>274</v>
      </c>
    </row>
    <row r="220" s="2" customFormat="1" ht="24.15" customHeight="1">
      <c r="A220" s="39"/>
      <c r="B220" s="40"/>
      <c r="C220" s="230" t="s">
        <v>390</v>
      </c>
      <c r="D220" s="230" t="s">
        <v>276</v>
      </c>
      <c r="E220" s="231" t="s">
        <v>1201</v>
      </c>
      <c r="F220" s="232" t="s">
        <v>1202</v>
      </c>
      <c r="G220" s="233" t="s">
        <v>279</v>
      </c>
      <c r="H220" s="234">
        <v>2.7650000000000001</v>
      </c>
      <c r="I220" s="235"/>
      <c r="J220" s="236">
        <f>ROUND(I220*H220,2)</f>
        <v>0</v>
      </c>
      <c r="K220" s="232" t="s">
        <v>280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0.01282</v>
      </c>
      <c r="R220" s="239">
        <f>Q220*H220</f>
        <v>0.035447300000000001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281</v>
      </c>
      <c r="AT220" s="241" t="s">
        <v>276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281</v>
      </c>
      <c r="BM220" s="241" t="s">
        <v>5494</v>
      </c>
    </row>
    <row r="221" s="13" customFormat="1">
      <c r="A221" s="13"/>
      <c r="B221" s="243"/>
      <c r="C221" s="244"/>
      <c r="D221" s="245" t="s">
        <v>283</v>
      </c>
      <c r="E221" s="246" t="s">
        <v>1</v>
      </c>
      <c r="F221" s="247" t="s">
        <v>5495</v>
      </c>
      <c r="G221" s="244"/>
      <c r="H221" s="248">
        <v>2.7650000000000001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283</v>
      </c>
      <c r="AU221" s="254" t="s">
        <v>85</v>
      </c>
      <c r="AV221" s="13" t="s">
        <v>85</v>
      </c>
      <c r="AW221" s="13" t="s">
        <v>32</v>
      </c>
      <c r="AX221" s="13" t="s">
        <v>76</v>
      </c>
      <c r="AY221" s="254" t="s">
        <v>274</v>
      </c>
    </row>
    <row r="222" s="14" customFormat="1">
      <c r="A222" s="14"/>
      <c r="B222" s="255"/>
      <c r="C222" s="256"/>
      <c r="D222" s="245" t="s">
        <v>283</v>
      </c>
      <c r="E222" s="257" t="s">
        <v>1</v>
      </c>
      <c r="F222" s="258" t="s">
        <v>285</v>
      </c>
      <c r="G222" s="256"/>
      <c r="H222" s="259">
        <v>2.7650000000000001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283</v>
      </c>
      <c r="AU222" s="265" t="s">
        <v>85</v>
      </c>
      <c r="AV222" s="14" t="s">
        <v>106</v>
      </c>
      <c r="AW222" s="14" t="s">
        <v>32</v>
      </c>
      <c r="AX222" s="14" t="s">
        <v>76</v>
      </c>
      <c r="AY222" s="265" t="s">
        <v>274</v>
      </c>
    </row>
    <row r="223" s="15" customFormat="1">
      <c r="A223" s="15"/>
      <c r="B223" s="266"/>
      <c r="C223" s="267"/>
      <c r="D223" s="245" t="s">
        <v>283</v>
      </c>
      <c r="E223" s="268" t="s">
        <v>1</v>
      </c>
      <c r="F223" s="269" t="s">
        <v>286</v>
      </c>
      <c r="G223" s="267"/>
      <c r="H223" s="270">
        <v>2.7650000000000001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283</v>
      </c>
      <c r="AU223" s="276" t="s">
        <v>85</v>
      </c>
      <c r="AV223" s="15" t="s">
        <v>281</v>
      </c>
      <c r="AW223" s="15" t="s">
        <v>32</v>
      </c>
      <c r="AX223" s="15" t="s">
        <v>83</v>
      </c>
      <c r="AY223" s="276" t="s">
        <v>274</v>
      </c>
    </row>
    <row r="224" s="2" customFormat="1" ht="24.15" customHeight="1">
      <c r="A224" s="39"/>
      <c r="B224" s="40"/>
      <c r="C224" s="230" t="s">
        <v>395</v>
      </c>
      <c r="D224" s="230" t="s">
        <v>276</v>
      </c>
      <c r="E224" s="231" t="s">
        <v>1208</v>
      </c>
      <c r="F224" s="232" t="s">
        <v>1209</v>
      </c>
      <c r="G224" s="233" t="s">
        <v>279</v>
      </c>
      <c r="H224" s="234">
        <v>2.7650000000000001</v>
      </c>
      <c r="I224" s="235"/>
      <c r="J224" s="236">
        <f>ROUND(I224*H224,2)</f>
        <v>0</v>
      </c>
      <c r="K224" s="232" t="s">
        <v>280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281</v>
      </c>
      <c r="AT224" s="241" t="s">
        <v>276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281</v>
      </c>
      <c r="BM224" s="241" t="s">
        <v>5496</v>
      </c>
    </row>
    <row r="225" s="2" customFormat="1" ht="16.5" customHeight="1">
      <c r="A225" s="39"/>
      <c r="B225" s="40"/>
      <c r="C225" s="230" t="s">
        <v>401</v>
      </c>
      <c r="D225" s="230" t="s">
        <v>276</v>
      </c>
      <c r="E225" s="231" t="s">
        <v>1212</v>
      </c>
      <c r="F225" s="232" t="s">
        <v>1213</v>
      </c>
      <c r="G225" s="233" t="s">
        <v>279</v>
      </c>
      <c r="H225" s="234">
        <v>7.7999999999999998</v>
      </c>
      <c r="I225" s="235"/>
      <c r="J225" s="236">
        <f>ROUND(I225*H225,2)</f>
        <v>0</v>
      </c>
      <c r="K225" s="232" t="s">
        <v>280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0.0065799999999999999</v>
      </c>
      <c r="R225" s="239">
        <f>Q225*H225</f>
        <v>0.051324000000000002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281</v>
      </c>
      <c r="AT225" s="241" t="s">
        <v>276</v>
      </c>
      <c r="AU225" s="241" t="s">
        <v>85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281</v>
      </c>
      <c r="BM225" s="241" t="s">
        <v>5497</v>
      </c>
    </row>
    <row r="226" s="13" customFormat="1">
      <c r="A226" s="13"/>
      <c r="B226" s="243"/>
      <c r="C226" s="244"/>
      <c r="D226" s="245" t="s">
        <v>283</v>
      </c>
      <c r="E226" s="246" t="s">
        <v>1</v>
      </c>
      <c r="F226" s="247" t="s">
        <v>5498</v>
      </c>
      <c r="G226" s="244"/>
      <c r="H226" s="248">
        <v>7.7999999999999998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283</v>
      </c>
      <c r="AU226" s="254" t="s">
        <v>85</v>
      </c>
      <c r="AV226" s="13" t="s">
        <v>85</v>
      </c>
      <c r="AW226" s="13" t="s">
        <v>32</v>
      </c>
      <c r="AX226" s="13" t="s">
        <v>76</v>
      </c>
      <c r="AY226" s="254" t="s">
        <v>274</v>
      </c>
    </row>
    <row r="227" s="14" customFormat="1">
      <c r="A227" s="14"/>
      <c r="B227" s="255"/>
      <c r="C227" s="256"/>
      <c r="D227" s="245" t="s">
        <v>283</v>
      </c>
      <c r="E227" s="257" t="s">
        <v>1</v>
      </c>
      <c r="F227" s="258" t="s">
        <v>285</v>
      </c>
      <c r="G227" s="256"/>
      <c r="H227" s="259">
        <v>7.7999999999999998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283</v>
      </c>
      <c r="AU227" s="265" t="s">
        <v>85</v>
      </c>
      <c r="AV227" s="14" t="s">
        <v>106</v>
      </c>
      <c r="AW227" s="14" t="s">
        <v>32</v>
      </c>
      <c r="AX227" s="14" t="s">
        <v>76</v>
      </c>
      <c r="AY227" s="265" t="s">
        <v>274</v>
      </c>
    </row>
    <row r="228" s="15" customFormat="1">
      <c r="A228" s="15"/>
      <c r="B228" s="266"/>
      <c r="C228" s="267"/>
      <c r="D228" s="245" t="s">
        <v>283</v>
      </c>
      <c r="E228" s="268" t="s">
        <v>1</v>
      </c>
      <c r="F228" s="269" t="s">
        <v>286</v>
      </c>
      <c r="G228" s="267"/>
      <c r="H228" s="270">
        <v>7.7999999999999998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283</v>
      </c>
      <c r="AU228" s="276" t="s">
        <v>85</v>
      </c>
      <c r="AV228" s="15" t="s">
        <v>281</v>
      </c>
      <c r="AW228" s="15" t="s">
        <v>32</v>
      </c>
      <c r="AX228" s="15" t="s">
        <v>83</v>
      </c>
      <c r="AY228" s="276" t="s">
        <v>274</v>
      </c>
    </row>
    <row r="229" s="2" customFormat="1" ht="16.5" customHeight="1">
      <c r="A229" s="39"/>
      <c r="B229" s="40"/>
      <c r="C229" s="230" t="s">
        <v>7</v>
      </c>
      <c r="D229" s="230" t="s">
        <v>276</v>
      </c>
      <c r="E229" s="231" t="s">
        <v>1218</v>
      </c>
      <c r="F229" s="232" t="s">
        <v>1219</v>
      </c>
      <c r="G229" s="233" t="s">
        <v>279</v>
      </c>
      <c r="H229" s="234">
        <v>7.7999999999999998</v>
      </c>
      <c r="I229" s="235"/>
      <c r="J229" s="236">
        <f>ROUND(I229*H229,2)</f>
        <v>0</v>
      </c>
      <c r="K229" s="232" t="s">
        <v>280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281</v>
      </c>
      <c r="AT229" s="241" t="s">
        <v>276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281</v>
      </c>
      <c r="BM229" s="241" t="s">
        <v>5499</v>
      </c>
    </row>
    <row r="230" s="12" customFormat="1" ht="22.8" customHeight="1">
      <c r="A230" s="12"/>
      <c r="B230" s="214"/>
      <c r="C230" s="215"/>
      <c r="D230" s="216" t="s">
        <v>75</v>
      </c>
      <c r="E230" s="228" t="s">
        <v>316</v>
      </c>
      <c r="F230" s="228" t="s">
        <v>1221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SUM(P231:P294)</f>
        <v>0</v>
      </c>
      <c r="Q230" s="222"/>
      <c r="R230" s="223">
        <f>SUM(R231:R294)</f>
        <v>107.73082479999999</v>
      </c>
      <c r="S230" s="222"/>
      <c r="T230" s="224">
        <f>SUM(T231:T294)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83</v>
      </c>
      <c r="AT230" s="226" t="s">
        <v>75</v>
      </c>
      <c r="AU230" s="226" t="s">
        <v>83</v>
      </c>
      <c r="AY230" s="225" t="s">
        <v>274</v>
      </c>
      <c r="BK230" s="227">
        <f>SUM(BK231:BK294)</f>
        <v>0</v>
      </c>
    </row>
    <row r="231" s="2" customFormat="1" ht="24.15" customHeight="1">
      <c r="A231" s="39"/>
      <c r="B231" s="40"/>
      <c r="C231" s="230" t="s">
        <v>419</v>
      </c>
      <c r="D231" s="230" t="s">
        <v>276</v>
      </c>
      <c r="E231" s="231" t="s">
        <v>5500</v>
      </c>
      <c r="F231" s="232" t="s">
        <v>5501</v>
      </c>
      <c r="G231" s="233" t="s">
        <v>279</v>
      </c>
      <c r="H231" s="234">
        <v>888.20000000000005</v>
      </c>
      <c r="I231" s="235"/>
      <c r="J231" s="236">
        <f>ROUND(I231*H231,2)</f>
        <v>0</v>
      </c>
      <c r="K231" s="232" t="s">
        <v>280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281</v>
      </c>
      <c r="AT231" s="241" t="s">
        <v>276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281</v>
      </c>
      <c r="BM231" s="241" t="s">
        <v>5502</v>
      </c>
    </row>
    <row r="232" s="13" customFormat="1">
      <c r="A232" s="13"/>
      <c r="B232" s="243"/>
      <c r="C232" s="244"/>
      <c r="D232" s="245" t="s">
        <v>283</v>
      </c>
      <c r="E232" s="246" t="s">
        <v>1</v>
      </c>
      <c r="F232" s="247" t="s">
        <v>5477</v>
      </c>
      <c r="G232" s="244"/>
      <c r="H232" s="248">
        <v>384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283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274</v>
      </c>
    </row>
    <row r="233" s="13" customFormat="1">
      <c r="A233" s="13"/>
      <c r="B233" s="243"/>
      <c r="C233" s="244"/>
      <c r="D233" s="245" t="s">
        <v>283</v>
      </c>
      <c r="E233" s="246" t="s">
        <v>1</v>
      </c>
      <c r="F233" s="247" t="s">
        <v>5503</v>
      </c>
      <c r="G233" s="244"/>
      <c r="H233" s="248">
        <v>476.19999999999999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283</v>
      </c>
      <c r="AU233" s="254" t="s">
        <v>85</v>
      </c>
      <c r="AV233" s="13" t="s">
        <v>85</v>
      </c>
      <c r="AW233" s="13" t="s">
        <v>32</v>
      </c>
      <c r="AX233" s="13" t="s">
        <v>76</v>
      </c>
      <c r="AY233" s="254" t="s">
        <v>274</v>
      </c>
    </row>
    <row r="234" s="13" customFormat="1">
      <c r="A234" s="13"/>
      <c r="B234" s="243"/>
      <c r="C234" s="244"/>
      <c r="D234" s="245" t="s">
        <v>283</v>
      </c>
      <c r="E234" s="246" t="s">
        <v>1</v>
      </c>
      <c r="F234" s="247" t="s">
        <v>5487</v>
      </c>
      <c r="G234" s="244"/>
      <c r="H234" s="248">
        <v>28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283</v>
      </c>
      <c r="AU234" s="254" t="s">
        <v>85</v>
      </c>
      <c r="AV234" s="13" t="s">
        <v>85</v>
      </c>
      <c r="AW234" s="13" t="s">
        <v>32</v>
      </c>
      <c r="AX234" s="13" t="s">
        <v>76</v>
      </c>
      <c r="AY234" s="254" t="s">
        <v>274</v>
      </c>
    </row>
    <row r="235" s="14" customFormat="1">
      <c r="A235" s="14"/>
      <c r="B235" s="255"/>
      <c r="C235" s="256"/>
      <c r="D235" s="245" t="s">
        <v>283</v>
      </c>
      <c r="E235" s="257" t="s">
        <v>1</v>
      </c>
      <c r="F235" s="258" t="s">
        <v>285</v>
      </c>
      <c r="G235" s="256"/>
      <c r="H235" s="259">
        <v>888.20000000000005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283</v>
      </c>
      <c r="AU235" s="265" t="s">
        <v>85</v>
      </c>
      <c r="AV235" s="14" t="s">
        <v>106</v>
      </c>
      <c r="AW235" s="14" t="s">
        <v>32</v>
      </c>
      <c r="AX235" s="14" t="s">
        <v>76</v>
      </c>
      <c r="AY235" s="265" t="s">
        <v>274</v>
      </c>
    </row>
    <row r="236" s="15" customFormat="1">
      <c r="A236" s="15"/>
      <c r="B236" s="266"/>
      <c r="C236" s="267"/>
      <c r="D236" s="245" t="s">
        <v>283</v>
      </c>
      <c r="E236" s="268" t="s">
        <v>1</v>
      </c>
      <c r="F236" s="269" t="s">
        <v>286</v>
      </c>
      <c r="G236" s="267"/>
      <c r="H236" s="270">
        <v>888.20000000000005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283</v>
      </c>
      <c r="AU236" s="276" t="s">
        <v>85</v>
      </c>
      <c r="AV236" s="15" t="s">
        <v>281</v>
      </c>
      <c r="AW236" s="15" t="s">
        <v>32</v>
      </c>
      <c r="AX236" s="15" t="s">
        <v>83</v>
      </c>
      <c r="AY236" s="276" t="s">
        <v>274</v>
      </c>
    </row>
    <row r="237" s="2" customFormat="1" ht="16.5" customHeight="1">
      <c r="A237" s="39"/>
      <c r="B237" s="40"/>
      <c r="C237" s="230" t="s">
        <v>427</v>
      </c>
      <c r="D237" s="230" t="s">
        <v>276</v>
      </c>
      <c r="E237" s="231" t="s">
        <v>5504</v>
      </c>
      <c r="F237" s="232" t="s">
        <v>5505</v>
      </c>
      <c r="G237" s="233" t="s">
        <v>279</v>
      </c>
      <c r="H237" s="234">
        <v>681.20000000000005</v>
      </c>
      <c r="I237" s="235"/>
      <c r="J237" s="236">
        <f>ROUND(I237*H237,2)</f>
        <v>0</v>
      </c>
      <c r="K237" s="232" t="s">
        <v>280</v>
      </c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281</v>
      </c>
      <c r="AT237" s="241" t="s">
        <v>276</v>
      </c>
      <c r="AU237" s="241" t="s">
        <v>85</v>
      </c>
      <c r="AY237" s="18" t="s">
        <v>274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281</v>
      </c>
      <c r="BM237" s="241" t="s">
        <v>5506</v>
      </c>
    </row>
    <row r="238" s="13" customFormat="1">
      <c r="A238" s="13"/>
      <c r="B238" s="243"/>
      <c r="C238" s="244"/>
      <c r="D238" s="245" t="s">
        <v>283</v>
      </c>
      <c r="E238" s="246" t="s">
        <v>1</v>
      </c>
      <c r="F238" s="247" t="s">
        <v>5478</v>
      </c>
      <c r="G238" s="244"/>
      <c r="H238" s="248">
        <v>36.399999999999999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283</v>
      </c>
      <c r="AU238" s="254" t="s">
        <v>85</v>
      </c>
      <c r="AV238" s="13" t="s">
        <v>85</v>
      </c>
      <c r="AW238" s="13" t="s">
        <v>32</v>
      </c>
      <c r="AX238" s="13" t="s">
        <v>76</v>
      </c>
      <c r="AY238" s="254" t="s">
        <v>274</v>
      </c>
    </row>
    <row r="239" s="13" customFormat="1">
      <c r="A239" s="13"/>
      <c r="B239" s="243"/>
      <c r="C239" s="244"/>
      <c r="D239" s="245" t="s">
        <v>283</v>
      </c>
      <c r="E239" s="246" t="s">
        <v>1</v>
      </c>
      <c r="F239" s="247" t="s">
        <v>5479</v>
      </c>
      <c r="G239" s="244"/>
      <c r="H239" s="248">
        <v>644.79999999999995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283</v>
      </c>
      <c r="AU239" s="254" t="s">
        <v>85</v>
      </c>
      <c r="AV239" s="13" t="s">
        <v>85</v>
      </c>
      <c r="AW239" s="13" t="s">
        <v>32</v>
      </c>
      <c r="AX239" s="13" t="s">
        <v>76</v>
      </c>
      <c r="AY239" s="254" t="s">
        <v>274</v>
      </c>
    </row>
    <row r="240" s="14" customFormat="1">
      <c r="A240" s="14"/>
      <c r="B240" s="255"/>
      <c r="C240" s="256"/>
      <c r="D240" s="245" t="s">
        <v>283</v>
      </c>
      <c r="E240" s="257" t="s">
        <v>1</v>
      </c>
      <c r="F240" s="258" t="s">
        <v>285</v>
      </c>
      <c r="G240" s="256"/>
      <c r="H240" s="259">
        <v>681.20000000000005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283</v>
      </c>
      <c r="AU240" s="265" t="s">
        <v>85</v>
      </c>
      <c r="AV240" s="14" t="s">
        <v>106</v>
      </c>
      <c r="AW240" s="14" t="s">
        <v>32</v>
      </c>
      <c r="AX240" s="14" t="s">
        <v>76</v>
      </c>
      <c r="AY240" s="265" t="s">
        <v>274</v>
      </c>
    </row>
    <row r="241" s="15" customFormat="1">
      <c r="A241" s="15"/>
      <c r="B241" s="266"/>
      <c r="C241" s="267"/>
      <c r="D241" s="245" t="s">
        <v>283</v>
      </c>
      <c r="E241" s="268" t="s">
        <v>1</v>
      </c>
      <c r="F241" s="269" t="s">
        <v>286</v>
      </c>
      <c r="G241" s="267"/>
      <c r="H241" s="270">
        <v>681.20000000000005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283</v>
      </c>
      <c r="AU241" s="276" t="s">
        <v>85</v>
      </c>
      <c r="AV241" s="15" t="s">
        <v>281</v>
      </c>
      <c r="AW241" s="15" t="s">
        <v>32</v>
      </c>
      <c r="AX241" s="15" t="s">
        <v>83</v>
      </c>
      <c r="AY241" s="276" t="s">
        <v>274</v>
      </c>
    </row>
    <row r="242" s="2" customFormat="1" ht="33" customHeight="1">
      <c r="A242" s="39"/>
      <c r="B242" s="40"/>
      <c r="C242" s="230" t="s">
        <v>435</v>
      </c>
      <c r="D242" s="230" t="s">
        <v>276</v>
      </c>
      <c r="E242" s="231" t="s">
        <v>5507</v>
      </c>
      <c r="F242" s="232" t="s">
        <v>5508</v>
      </c>
      <c r="G242" s="233" t="s">
        <v>279</v>
      </c>
      <c r="H242" s="234">
        <v>644.79999999999995</v>
      </c>
      <c r="I242" s="235"/>
      <c r="J242" s="236">
        <f>ROUND(I242*H242,2)</f>
        <v>0</v>
      </c>
      <c r="K242" s="232" t="s">
        <v>280</v>
      </c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281</v>
      </c>
      <c r="AT242" s="241" t="s">
        <v>276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281</v>
      </c>
      <c r="BM242" s="241" t="s">
        <v>5509</v>
      </c>
    </row>
    <row r="243" s="13" customFormat="1">
      <c r="A243" s="13"/>
      <c r="B243" s="243"/>
      <c r="C243" s="244"/>
      <c r="D243" s="245" t="s">
        <v>283</v>
      </c>
      <c r="E243" s="246" t="s">
        <v>1</v>
      </c>
      <c r="F243" s="247" t="s">
        <v>5425</v>
      </c>
      <c r="G243" s="244"/>
      <c r="H243" s="248">
        <v>644.79999999999995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283</v>
      </c>
      <c r="AU243" s="254" t="s">
        <v>85</v>
      </c>
      <c r="AV243" s="13" t="s">
        <v>85</v>
      </c>
      <c r="AW243" s="13" t="s">
        <v>32</v>
      </c>
      <c r="AX243" s="13" t="s">
        <v>76</v>
      </c>
      <c r="AY243" s="254" t="s">
        <v>274</v>
      </c>
    </row>
    <row r="244" s="14" customFormat="1">
      <c r="A244" s="14"/>
      <c r="B244" s="255"/>
      <c r="C244" s="256"/>
      <c r="D244" s="245" t="s">
        <v>283</v>
      </c>
      <c r="E244" s="257" t="s">
        <v>1</v>
      </c>
      <c r="F244" s="258" t="s">
        <v>285</v>
      </c>
      <c r="G244" s="256"/>
      <c r="H244" s="259">
        <v>644.79999999999995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283</v>
      </c>
      <c r="AU244" s="265" t="s">
        <v>85</v>
      </c>
      <c r="AV244" s="14" t="s">
        <v>106</v>
      </c>
      <c r="AW244" s="14" t="s">
        <v>32</v>
      </c>
      <c r="AX244" s="14" t="s">
        <v>76</v>
      </c>
      <c r="AY244" s="265" t="s">
        <v>274</v>
      </c>
    </row>
    <row r="245" s="15" customFormat="1">
      <c r="A245" s="15"/>
      <c r="B245" s="266"/>
      <c r="C245" s="267"/>
      <c r="D245" s="245" t="s">
        <v>283</v>
      </c>
      <c r="E245" s="268" t="s">
        <v>1</v>
      </c>
      <c r="F245" s="269" t="s">
        <v>286</v>
      </c>
      <c r="G245" s="267"/>
      <c r="H245" s="270">
        <v>644.79999999999995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6" t="s">
        <v>283</v>
      </c>
      <c r="AU245" s="276" t="s">
        <v>85</v>
      </c>
      <c r="AV245" s="15" t="s">
        <v>281</v>
      </c>
      <c r="AW245" s="15" t="s">
        <v>32</v>
      </c>
      <c r="AX245" s="15" t="s">
        <v>83</v>
      </c>
      <c r="AY245" s="276" t="s">
        <v>274</v>
      </c>
    </row>
    <row r="246" s="2" customFormat="1" ht="24.15" customHeight="1">
      <c r="A246" s="39"/>
      <c r="B246" s="40"/>
      <c r="C246" s="230" t="s">
        <v>439</v>
      </c>
      <c r="D246" s="230" t="s">
        <v>276</v>
      </c>
      <c r="E246" s="231" t="s">
        <v>5510</v>
      </c>
      <c r="F246" s="232" t="s">
        <v>5511</v>
      </c>
      <c r="G246" s="233" t="s">
        <v>279</v>
      </c>
      <c r="H246" s="234">
        <v>709.20000000000005</v>
      </c>
      <c r="I246" s="235"/>
      <c r="J246" s="236">
        <f>ROUND(I246*H246,2)</f>
        <v>0</v>
      </c>
      <c r="K246" s="232" t="s">
        <v>280</v>
      </c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281</v>
      </c>
      <c r="AT246" s="241" t="s">
        <v>276</v>
      </c>
      <c r="AU246" s="241" t="s">
        <v>85</v>
      </c>
      <c r="AY246" s="18" t="s">
        <v>274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281</v>
      </c>
      <c r="BM246" s="241" t="s">
        <v>5512</v>
      </c>
    </row>
    <row r="247" s="13" customFormat="1">
      <c r="A247" s="13"/>
      <c r="B247" s="243"/>
      <c r="C247" s="244"/>
      <c r="D247" s="245" t="s">
        <v>283</v>
      </c>
      <c r="E247" s="246" t="s">
        <v>1</v>
      </c>
      <c r="F247" s="247" t="s">
        <v>5478</v>
      </c>
      <c r="G247" s="244"/>
      <c r="H247" s="248">
        <v>36.399999999999999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283</v>
      </c>
      <c r="AU247" s="254" t="s">
        <v>85</v>
      </c>
      <c r="AV247" s="13" t="s">
        <v>85</v>
      </c>
      <c r="AW247" s="13" t="s">
        <v>32</v>
      </c>
      <c r="AX247" s="13" t="s">
        <v>76</v>
      </c>
      <c r="AY247" s="254" t="s">
        <v>274</v>
      </c>
    </row>
    <row r="248" s="13" customFormat="1">
      <c r="A248" s="13"/>
      <c r="B248" s="243"/>
      <c r="C248" s="244"/>
      <c r="D248" s="245" t="s">
        <v>283</v>
      </c>
      <c r="E248" s="246" t="s">
        <v>1</v>
      </c>
      <c r="F248" s="247" t="s">
        <v>5479</v>
      </c>
      <c r="G248" s="244"/>
      <c r="H248" s="248">
        <v>644.79999999999995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283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274</v>
      </c>
    </row>
    <row r="249" s="13" customFormat="1">
      <c r="A249" s="13"/>
      <c r="B249" s="243"/>
      <c r="C249" s="244"/>
      <c r="D249" s="245" t="s">
        <v>283</v>
      </c>
      <c r="E249" s="246" t="s">
        <v>1</v>
      </c>
      <c r="F249" s="247" t="s">
        <v>5487</v>
      </c>
      <c r="G249" s="244"/>
      <c r="H249" s="248">
        <v>28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283</v>
      </c>
      <c r="AU249" s="254" t="s">
        <v>85</v>
      </c>
      <c r="AV249" s="13" t="s">
        <v>85</v>
      </c>
      <c r="AW249" s="13" t="s">
        <v>32</v>
      </c>
      <c r="AX249" s="13" t="s">
        <v>76</v>
      </c>
      <c r="AY249" s="254" t="s">
        <v>274</v>
      </c>
    </row>
    <row r="250" s="14" customFormat="1">
      <c r="A250" s="14"/>
      <c r="B250" s="255"/>
      <c r="C250" s="256"/>
      <c r="D250" s="245" t="s">
        <v>283</v>
      </c>
      <c r="E250" s="257" t="s">
        <v>1</v>
      </c>
      <c r="F250" s="258" t="s">
        <v>285</v>
      </c>
      <c r="G250" s="256"/>
      <c r="H250" s="259">
        <v>709.19999999999993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283</v>
      </c>
      <c r="AU250" s="265" t="s">
        <v>85</v>
      </c>
      <c r="AV250" s="14" t="s">
        <v>106</v>
      </c>
      <c r="AW250" s="14" t="s">
        <v>32</v>
      </c>
      <c r="AX250" s="14" t="s">
        <v>76</v>
      </c>
      <c r="AY250" s="265" t="s">
        <v>274</v>
      </c>
    </row>
    <row r="251" s="15" customFormat="1">
      <c r="A251" s="15"/>
      <c r="B251" s="266"/>
      <c r="C251" s="267"/>
      <c r="D251" s="245" t="s">
        <v>283</v>
      </c>
      <c r="E251" s="268" t="s">
        <v>1</v>
      </c>
      <c r="F251" s="269" t="s">
        <v>286</v>
      </c>
      <c r="G251" s="267"/>
      <c r="H251" s="270">
        <v>709.19999999999993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283</v>
      </c>
      <c r="AU251" s="276" t="s">
        <v>85</v>
      </c>
      <c r="AV251" s="15" t="s">
        <v>281</v>
      </c>
      <c r="AW251" s="15" t="s">
        <v>32</v>
      </c>
      <c r="AX251" s="15" t="s">
        <v>83</v>
      </c>
      <c r="AY251" s="276" t="s">
        <v>274</v>
      </c>
    </row>
    <row r="252" s="2" customFormat="1" ht="24.15" customHeight="1">
      <c r="A252" s="39"/>
      <c r="B252" s="40"/>
      <c r="C252" s="230" t="s">
        <v>463</v>
      </c>
      <c r="D252" s="230" t="s">
        <v>276</v>
      </c>
      <c r="E252" s="231" t="s">
        <v>5513</v>
      </c>
      <c r="F252" s="232" t="s">
        <v>5514</v>
      </c>
      <c r="G252" s="233" t="s">
        <v>279</v>
      </c>
      <c r="H252" s="234">
        <v>644.79999999999995</v>
      </c>
      <c r="I252" s="235"/>
      <c r="J252" s="236">
        <f>ROUND(I252*H252,2)</f>
        <v>0</v>
      </c>
      <c r="K252" s="232" t="s">
        <v>280</v>
      </c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281</v>
      </c>
      <c r="AT252" s="241" t="s">
        <v>276</v>
      </c>
      <c r="AU252" s="241" t="s">
        <v>85</v>
      </c>
      <c r="AY252" s="18" t="s">
        <v>274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281</v>
      </c>
      <c r="BM252" s="241" t="s">
        <v>5515</v>
      </c>
    </row>
    <row r="253" s="13" customFormat="1">
      <c r="A253" s="13"/>
      <c r="B253" s="243"/>
      <c r="C253" s="244"/>
      <c r="D253" s="245" t="s">
        <v>283</v>
      </c>
      <c r="E253" s="246" t="s">
        <v>1</v>
      </c>
      <c r="F253" s="247" t="s">
        <v>5425</v>
      </c>
      <c r="G253" s="244"/>
      <c r="H253" s="248">
        <v>644.79999999999995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283</v>
      </c>
      <c r="AU253" s="254" t="s">
        <v>85</v>
      </c>
      <c r="AV253" s="13" t="s">
        <v>85</v>
      </c>
      <c r="AW253" s="13" t="s">
        <v>32</v>
      </c>
      <c r="AX253" s="13" t="s">
        <v>76</v>
      </c>
      <c r="AY253" s="254" t="s">
        <v>274</v>
      </c>
    </row>
    <row r="254" s="14" customFormat="1">
      <c r="A254" s="14"/>
      <c r="B254" s="255"/>
      <c r="C254" s="256"/>
      <c r="D254" s="245" t="s">
        <v>283</v>
      </c>
      <c r="E254" s="257" t="s">
        <v>1</v>
      </c>
      <c r="F254" s="258" t="s">
        <v>285</v>
      </c>
      <c r="G254" s="256"/>
      <c r="H254" s="259">
        <v>644.79999999999995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283</v>
      </c>
      <c r="AU254" s="265" t="s">
        <v>85</v>
      </c>
      <c r="AV254" s="14" t="s">
        <v>106</v>
      </c>
      <c r="AW254" s="14" t="s">
        <v>32</v>
      </c>
      <c r="AX254" s="14" t="s">
        <v>76</v>
      </c>
      <c r="AY254" s="265" t="s">
        <v>274</v>
      </c>
    </row>
    <row r="255" s="15" customFormat="1">
      <c r="A255" s="15"/>
      <c r="B255" s="266"/>
      <c r="C255" s="267"/>
      <c r="D255" s="245" t="s">
        <v>283</v>
      </c>
      <c r="E255" s="268" t="s">
        <v>1</v>
      </c>
      <c r="F255" s="269" t="s">
        <v>286</v>
      </c>
      <c r="G255" s="267"/>
      <c r="H255" s="270">
        <v>644.79999999999995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6" t="s">
        <v>283</v>
      </c>
      <c r="AU255" s="276" t="s">
        <v>85</v>
      </c>
      <c r="AV255" s="15" t="s">
        <v>281</v>
      </c>
      <c r="AW255" s="15" t="s">
        <v>32</v>
      </c>
      <c r="AX255" s="15" t="s">
        <v>83</v>
      </c>
      <c r="AY255" s="276" t="s">
        <v>274</v>
      </c>
    </row>
    <row r="256" s="2" customFormat="1" ht="24.15" customHeight="1">
      <c r="A256" s="39"/>
      <c r="B256" s="40"/>
      <c r="C256" s="230" t="s">
        <v>468</v>
      </c>
      <c r="D256" s="230" t="s">
        <v>276</v>
      </c>
      <c r="E256" s="231" t="s">
        <v>5516</v>
      </c>
      <c r="F256" s="232" t="s">
        <v>5517</v>
      </c>
      <c r="G256" s="233" t="s">
        <v>279</v>
      </c>
      <c r="H256" s="234">
        <v>644.79999999999995</v>
      </c>
      <c r="I256" s="235"/>
      <c r="J256" s="236">
        <f>ROUND(I256*H256,2)</f>
        <v>0</v>
      </c>
      <c r="K256" s="232" t="s">
        <v>280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281</v>
      </c>
      <c r="AT256" s="241" t="s">
        <v>276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281</v>
      </c>
      <c r="BM256" s="241" t="s">
        <v>5518</v>
      </c>
    </row>
    <row r="257" s="13" customFormat="1">
      <c r="A257" s="13"/>
      <c r="B257" s="243"/>
      <c r="C257" s="244"/>
      <c r="D257" s="245" t="s">
        <v>283</v>
      </c>
      <c r="E257" s="246" t="s">
        <v>1</v>
      </c>
      <c r="F257" s="247" t="s">
        <v>5425</v>
      </c>
      <c r="G257" s="244"/>
      <c r="H257" s="248">
        <v>644.79999999999995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283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274</v>
      </c>
    </row>
    <row r="258" s="14" customFormat="1">
      <c r="A258" s="14"/>
      <c r="B258" s="255"/>
      <c r="C258" s="256"/>
      <c r="D258" s="245" t="s">
        <v>283</v>
      </c>
      <c r="E258" s="257" t="s">
        <v>1</v>
      </c>
      <c r="F258" s="258" t="s">
        <v>285</v>
      </c>
      <c r="G258" s="256"/>
      <c r="H258" s="259">
        <v>644.79999999999995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283</v>
      </c>
      <c r="AU258" s="265" t="s">
        <v>85</v>
      </c>
      <c r="AV258" s="14" t="s">
        <v>106</v>
      </c>
      <c r="AW258" s="14" t="s">
        <v>32</v>
      </c>
      <c r="AX258" s="14" t="s">
        <v>76</v>
      </c>
      <c r="AY258" s="265" t="s">
        <v>274</v>
      </c>
    </row>
    <row r="259" s="15" customFormat="1">
      <c r="A259" s="15"/>
      <c r="B259" s="266"/>
      <c r="C259" s="267"/>
      <c r="D259" s="245" t="s">
        <v>283</v>
      </c>
      <c r="E259" s="268" t="s">
        <v>1</v>
      </c>
      <c r="F259" s="269" t="s">
        <v>286</v>
      </c>
      <c r="G259" s="267"/>
      <c r="H259" s="270">
        <v>644.79999999999995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283</v>
      </c>
      <c r="AU259" s="276" t="s">
        <v>85</v>
      </c>
      <c r="AV259" s="15" t="s">
        <v>281</v>
      </c>
      <c r="AW259" s="15" t="s">
        <v>32</v>
      </c>
      <c r="AX259" s="15" t="s">
        <v>83</v>
      </c>
      <c r="AY259" s="276" t="s">
        <v>274</v>
      </c>
    </row>
    <row r="260" s="2" customFormat="1" ht="33" customHeight="1">
      <c r="A260" s="39"/>
      <c r="B260" s="40"/>
      <c r="C260" s="230" t="s">
        <v>477</v>
      </c>
      <c r="D260" s="230" t="s">
        <v>276</v>
      </c>
      <c r="E260" s="231" t="s">
        <v>5519</v>
      </c>
      <c r="F260" s="232" t="s">
        <v>5520</v>
      </c>
      <c r="G260" s="233" t="s">
        <v>279</v>
      </c>
      <c r="H260" s="234">
        <v>644.79999999999995</v>
      </c>
      <c r="I260" s="235"/>
      <c r="J260" s="236">
        <f>ROUND(I260*H260,2)</f>
        <v>0</v>
      </c>
      <c r="K260" s="232" t="s">
        <v>280</v>
      </c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281</v>
      </c>
      <c r="AT260" s="241" t="s">
        <v>276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281</v>
      </c>
      <c r="BM260" s="241" t="s">
        <v>5521</v>
      </c>
    </row>
    <row r="261" s="13" customFormat="1">
      <c r="A261" s="13"/>
      <c r="B261" s="243"/>
      <c r="C261" s="244"/>
      <c r="D261" s="245" t="s">
        <v>283</v>
      </c>
      <c r="E261" s="246" t="s">
        <v>1</v>
      </c>
      <c r="F261" s="247" t="s">
        <v>5479</v>
      </c>
      <c r="G261" s="244"/>
      <c r="H261" s="248">
        <v>644.79999999999995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283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274</v>
      </c>
    </row>
    <row r="262" s="14" customFormat="1">
      <c r="A262" s="14"/>
      <c r="B262" s="255"/>
      <c r="C262" s="256"/>
      <c r="D262" s="245" t="s">
        <v>283</v>
      </c>
      <c r="E262" s="257" t="s">
        <v>1</v>
      </c>
      <c r="F262" s="258" t="s">
        <v>285</v>
      </c>
      <c r="G262" s="256"/>
      <c r="H262" s="259">
        <v>644.79999999999995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283</v>
      </c>
      <c r="AU262" s="265" t="s">
        <v>85</v>
      </c>
      <c r="AV262" s="14" t="s">
        <v>106</v>
      </c>
      <c r="AW262" s="14" t="s">
        <v>32</v>
      </c>
      <c r="AX262" s="14" t="s">
        <v>76</v>
      </c>
      <c r="AY262" s="265" t="s">
        <v>274</v>
      </c>
    </row>
    <row r="263" s="15" customFormat="1">
      <c r="A263" s="15"/>
      <c r="B263" s="266"/>
      <c r="C263" s="267"/>
      <c r="D263" s="245" t="s">
        <v>283</v>
      </c>
      <c r="E263" s="268" t="s">
        <v>5425</v>
      </c>
      <c r="F263" s="269" t="s">
        <v>286</v>
      </c>
      <c r="G263" s="267"/>
      <c r="H263" s="270">
        <v>644.79999999999995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283</v>
      </c>
      <c r="AU263" s="276" t="s">
        <v>85</v>
      </c>
      <c r="AV263" s="15" t="s">
        <v>281</v>
      </c>
      <c r="AW263" s="15" t="s">
        <v>32</v>
      </c>
      <c r="AX263" s="15" t="s">
        <v>83</v>
      </c>
      <c r="AY263" s="276" t="s">
        <v>274</v>
      </c>
    </row>
    <row r="264" s="2" customFormat="1" ht="37.8" customHeight="1">
      <c r="A264" s="39"/>
      <c r="B264" s="40"/>
      <c r="C264" s="230" t="s">
        <v>481</v>
      </c>
      <c r="D264" s="230" t="s">
        <v>276</v>
      </c>
      <c r="E264" s="231" t="s">
        <v>5522</v>
      </c>
      <c r="F264" s="232" t="s">
        <v>5523</v>
      </c>
      <c r="G264" s="233" t="s">
        <v>279</v>
      </c>
      <c r="H264" s="234">
        <v>238.09999999999999</v>
      </c>
      <c r="I264" s="235"/>
      <c r="J264" s="236">
        <f>ROUND(I264*H264,2)</f>
        <v>0</v>
      </c>
      <c r="K264" s="232" t="s">
        <v>280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0.040000000000000001</v>
      </c>
      <c r="R264" s="239">
        <f>Q264*H264</f>
        <v>9.5239999999999991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281</v>
      </c>
      <c r="AT264" s="241" t="s">
        <v>276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281</v>
      </c>
      <c r="BM264" s="241" t="s">
        <v>5524</v>
      </c>
    </row>
    <row r="265" s="13" customFormat="1">
      <c r="A265" s="13"/>
      <c r="B265" s="243"/>
      <c r="C265" s="244"/>
      <c r="D265" s="245" t="s">
        <v>283</v>
      </c>
      <c r="E265" s="246" t="s">
        <v>1</v>
      </c>
      <c r="F265" s="247" t="s">
        <v>5471</v>
      </c>
      <c r="G265" s="244"/>
      <c r="H265" s="248">
        <v>238.09999999999999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283</v>
      </c>
      <c r="AU265" s="254" t="s">
        <v>85</v>
      </c>
      <c r="AV265" s="13" t="s">
        <v>85</v>
      </c>
      <c r="AW265" s="13" t="s">
        <v>32</v>
      </c>
      <c r="AX265" s="13" t="s">
        <v>76</v>
      </c>
      <c r="AY265" s="254" t="s">
        <v>274</v>
      </c>
    </row>
    <row r="266" s="14" customFormat="1">
      <c r="A266" s="14"/>
      <c r="B266" s="255"/>
      <c r="C266" s="256"/>
      <c r="D266" s="245" t="s">
        <v>283</v>
      </c>
      <c r="E266" s="257" t="s">
        <v>1</v>
      </c>
      <c r="F266" s="258" t="s">
        <v>285</v>
      </c>
      <c r="G266" s="256"/>
      <c r="H266" s="259">
        <v>238.09999999999999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283</v>
      </c>
      <c r="AU266" s="265" t="s">
        <v>85</v>
      </c>
      <c r="AV266" s="14" t="s">
        <v>106</v>
      </c>
      <c r="AW266" s="14" t="s">
        <v>32</v>
      </c>
      <c r="AX266" s="14" t="s">
        <v>76</v>
      </c>
      <c r="AY266" s="265" t="s">
        <v>274</v>
      </c>
    </row>
    <row r="267" s="15" customFormat="1">
      <c r="A267" s="15"/>
      <c r="B267" s="266"/>
      <c r="C267" s="267"/>
      <c r="D267" s="245" t="s">
        <v>283</v>
      </c>
      <c r="E267" s="268" t="s">
        <v>1</v>
      </c>
      <c r="F267" s="269" t="s">
        <v>286</v>
      </c>
      <c r="G267" s="267"/>
      <c r="H267" s="270">
        <v>238.09999999999999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283</v>
      </c>
      <c r="AU267" s="276" t="s">
        <v>85</v>
      </c>
      <c r="AV267" s="15" t="s">
        <v>281</v>
      </c>
      <c r="AW267" s="15" t="s">
        <v>32</v>
      </c>
      <c r="AX267" s="15" t="s">
        <v>83</v>
      </c>
      <c r="AY267" s="276" t="s">
        <v>274</v>
      </c>
    </row>
    <row r="268" s="2" customFormat="1" ht="24.15" customHeight="1">
      <c r="A268" s="39"/>
      <c r="B268" s="40"/>
      <c r="C268" s="287" t="s">
        <v>487</v>
      </c>
      <c r="D268" s="287" t="s">
        <v>385</v>
      </c>
      <c r="E268" s="288" t="s">
        <v>5525</v>
      </c>
      <c r="F268" s="289" t="s">
        <v>5526</v>
      </c>
      <c r="G268" s="290" t="s">
        <v>279</v>
      </c>
      <c r="H268" s="291">
        <v>240.481</v>
      </c>
      <c r="I268" s="292"/>
      <c r="J268" s="293">
        <f>ROUND(I268*H268,2)</f>
        <v>0</v>
      </c>
      <c r="K268" s="289" t="s">
        <v>280</v>
      </c>
      <c r="L268" s="294"/>
      <c r="M268" s="295" t="s">
        <v>1</v>
      </c>
      <c r="N268" s="296" t="s">
        <v>41</v>
      </c>
      <c r="O268" s="92"/>
      <c r="P268" s="239">
        <f>O268*H268</f>
        <v>0</v>
      </c>
      <c r="Q268" s="239">
        <v>0.010800000000000001</v>
      </c>
      <c r="R268" s="239">
        <f>Q268*H268</f>
        <v>2.5971948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333</v>
      </c>
      <c r="AT268" s="241" t="s">
        <v>385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281</v>
      </c>
      <c r="BM268" s="241" t="s">
        <v>5527</v>
      </c>
    </row>
    <row r="269" s="13" customFormat="1">
      <c r="A269" s="13"/>
      <c r="B269" s="243"/>
      <c r="C269" s="244"/>
      <c r="D269" s="245" t="s">
        <v>283</v>
      </c>
      <c r="E269" s="244"/>
      <c r="F269" s="247" t="s">
        <v>5528</v>
      </c>
      <c r="G269" s="244"/>
      <c r="H269" s="248">
        <v>240.481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283</v>
      </c>
      <c r="AU269" s="254" t="s">
        <v>85</v>
      </c>
      <c r="AV269" s="13" t="s">
        <v>85</v>
      </c>
      <c r="AW269" s="13" t="s">
        <v>4</v>
      </c>
      <c r="AX269" s="13" t="s">
        <v>83</v>
      </c>
      <c r="AY269" s="254" t="s">
        <v>274</v>
      </c>
    </row>
    <row r="270" s="2" customFormat="1" ht="24.15" customHeight="1">
      <c r="A270" s="39"/>
      <c r="B270" s="40"/>
      <c r="C270" s="230" t="s">
        <v>494</v>
      </c>
      <c r="D270" s="230" t="s">
        <v>276</v>
      </c>
      <c r="E270" s="231" t="s">
        <v>5529</v>
      </c>
      <c r="F270" s="232" t="s">
        <v>5530</v>
      </c>
      <c r="G270" s="233" t="s">
        <v>279</v>
      </c>
      <c r="H270" s="234">
        <v>28</v>
      </c>
      <c r="I270" s="235"/>
      <c r="J270" s="236">
        <f>ROUND(I270*H270,2)</f>
        <v>0</v>
      </c>
      <c r="K270" s="232" t="s">
        <v>280</v>
      </c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0.11162</v>
      </c>
      <c r="R270" s="239">
        <f>Q270*H270</f>
        <v>3.1253599999999997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281</v>
      </c>
      <c r="AT270" s="241" t="s">
        <v>276</v>
      </c>
      <c r="AU270" s="241" t="s">
        <v>85</v>
      </c>
      <c r="AY270" s="18" t="s">
        <v>274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281</v>
      </c>
      <c r="BM270" s="241" t="s">
        <v>5531</v>
      </c>
    </row>
    <row r="271" s="13" customFormat="1">
      <c r="A271" s="13"/>
      <c r="B271" s="243"/>
      <c r="C271" s="244"/>
      <c r="D271" s="245" t="s">
        <v>283</v>
      </c>
      <c r="E271" s="246" t="s">
        <v>1</v>
      </c>
      <c r="F271" s="247" t="s">
        <v>5487</v>
      </c>
      <c r="G271" s="244"/>
      <c r="H271" s="248">
        <v>28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283</v>
      </c>
      <c r="AU271" s="254" t="s">
        <v>85</v>
      </c>
      <c r="AV271" s="13" t="s">
        <v>85</v>
      </c>
      <c r="AW271" s="13" t="s">
        <v>32</v>
      </c>
      <c r="AX271" s="13" t="s">
        <v>76</v>
      </c>
      <c r="AY271" s="254" t="s">
        <v>274</v>
      </c>
    </row>
    <row r="272" s="14" customFormat="1">
      <c r="A272" s="14"/>
      <c r="B272" s="255"/>
      <c r="C272" s="256"/>
      <c r="D272" s="245" t="s">
        <v>283</v>
      </c>
      <c r="E272" s="257" t="s">
        <v>1</v>
      </c>
      <c r="F272" s="258" t="s">
        <v>285</v>
      </c>
      <c r="G272" s="256"/>
      <c r="H272" s="259">
        <v>28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283</v>
      </c>
      <c r="AU272" s="265" t="s">
        <v>85</v>
      </c>
      <c r="AV272" s="14" t="s">
        <v>106</v>
      </c>
      <c r="AW272" s="14" t="s">
        <v>32</v>
      </c>
      <c r="AX272" s="14" t="s">
        <v>76</v>
      </c>
      <c r="AY272" s="265" t="s">
        <v>274</v>
      </c>
    </row>
    <row r="273" s="15" customFormat="1">
      <c r="A273" s="15"/>
      <c r="B273" s="266"/>
      <c r="C273" s="267"/>
      <c r="D273" s="245" t="s">
        <v>283</v>
      </c>
      <c r="E273" s="268" t="s">
        <v>1</v>
      </c>
      <c r="F273" s="269" t="s">
        <v>286</v>
      </c>
      <c r="G273" s="267"/>
      <c r="H273" s="270">
        <v>28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283</v>
      </c>
      <c r="AU273" s="276" t="s">
        <v>85</v>
      </c>
      <c r="AV273" s="15" t="s">
        <v>281</v>
      </c>
      <c r="AW273" s="15" t="s">
        <v>32</v>
      </c>
      <c r="AX273" s="15" t="s">
        <v>83</v>
      </c>
      <c r="AY273" s="276" t="s">
        <v>274</v>
      </c>
    </row>
    <row r="274" s="2" customFormat="1" ht="16.5" customHeight="1">
      <c r="A274" s="39"/>
      <c r="B274" s="40"/>
      <c r="C274" s="287" t="s">
        <v>510</v>
      </c>
      <c r="D274" s="287" t="s">
        <v>385</v>
      </c>
      <c r="E274" s="288" t="s">
        <v>5532</v>
      </c>
      <c r="F274" s="289" t="s">
        <v>5533</v>
      </c>
      <c r="G274" s="290" t="s">
        <v>279</v>
      </c>
      <c r="H274" s="291">
        <v>28.84</v>
      </c>
      <c r="I274" s="292"/>
      <c r="J274" s="293">
        <f>ROUND(I274*H274,2)</f>
        <v>0</v>
      </c>
      <c r="K274" s="289" t="s">
        <v>280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0.17599999999999999</v>
      </c>
      <c r="R274" s="239">
        <f>Q274*H274</f>
        <v>5.0758399999999995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333</v>
      </c>
      <c r="AT274" s="241" t="s">
        <v>385</v>
      </c>
      <c r="AU274" s="241" t="s">
        <v>85</v>
      </c>
      <c r="AY274" s="18" t="s">
        <v>274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281</v>
      </c>
      <c r="BM274" s="241" t="s">
        <v>5534</v>
      </c>
    </row>
    <row r="275" s="13" customFormat="1">
      <c r="A275" s="13"/>
      <c r="B275" s="243"/>
      <c r="C275" s="244"/>
      <c r="D275" s="245" t="s">
        <v>283</v>
      </c>
      <c r="E275" s="244"/>
      <c r="F275" s="247" t="s">
        <v>5535</v>
      </c>
      <c r="G275" s="244"/>
      <c r="H275" s="248">
        <v>28.84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283</v>
      </c>
      <c r="AU275" s="254" t="s">
        <v>85</v>
      </c>
      <c r="AV275" s="13" t="s">
        <v>85</v>
      </c>
      <c r="AW275" s="13" t="s">
        <v>4</v>
      </c>
      <c r="AX275" s="13" t="s">
        <v>83</v>
      </c>
      <c r="AY275" s="254" t="s">
        <v>274</v>
      </c>
    </row>
    <row r="276" s="2" customFormat="1" ht="33" customHeight="1">
      <c r="A276" s="39"/>
      <c r="B276" s="40"/>
      <c r="C276" s="230" t="s">
        <v>518</v>
      </c>
      <c r="D276" s="230" t="s">
        <v>276</v>
      </c>
      <c r="E276" s="231" t="s">
        <v>5536</v>
      </c>
      <c r="F276" s="232" t="s">
        <v>5537</v>
      </c>
      <c r="G276" s="233" t="s">
        <v>279</v>
      </c>
      <c r="H276" s="234">
        <v>19.149999999999999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0.10100000000000001</v>
      </c>
      <c r="R276" s="239">
        <f>Q276*H276</f>
        <v>1.93415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281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281</v>
      </c>
      <c r="BM276" s="241" t="s">
        <v>5538</v>
      </c>
    </row>
    <row r="277" s="13" customFormat="1">
      <c r="A277" s="13"/>
      <c r="B277" s="243"/>
      <c r="C277" s="244"/>
      <c r="D277" s="245" t="s">
        <v>283</v>
      </c>
      <c r="E277" s="246" t="s">
        <v>1</v>
      </c>
      <c r="F277" s="247" t="s">
        <v>5480</v>
      </c>
      <c r="G277" s="244"/>
      <c r="H277" s="248">
        <v>19.149999999999999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283</v>
      </c>
      <c r="AU277" s="254" t="s">
        <v>85</v>
      </c>
      <c r="AV277" s="13" t="s">
        <v>85</v>
      </c>
      <c r="AW277" s="13" t="s">
        <v>32</v>
      </c>
      <c r="AX277" s="13" t="s">
        <v>76</v>
      </c>
      <c r="AY277" s="254" t="s">
        <v>274</v>
      </c>
    </row>
    <row r="278" s="15" customFormat="1">
      <c r="A278" s="15"/>
      <c r="B278" s="266"/>
      <c r="C278" s="267"/>
      <c r="D278" s="245" t="s">
        <v>283</v>
      </c>
      <c r="E278" s="268" t="s">
        <v>1</v>
      </c>
      <c r="F278" s="269" t="s">
        <v>286</v>
      </c>
      <c r="G278" s="267"/>
      <c r="H278" s="270">
        <v>19.149999999999999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283</v>
      </c>
      <c r="AU278" s="276" t="s">
        <v>85</v>
      </c>
      <c r="AV278" s="15" t="s">
        <v>281</v>
      </c>
      <c r="AW278" s="15" t="s">
        <v>32</v>
      </c>
      <c r="AX278" s="15" t="s">
        <v>83</v>
      </c>
      <c r="AY278" s="276" t="s">
        <v>274</v>
      </c>
    </row>
    <row r="279" s="2" customFormat="1" ht="16.5" customHeight="1">
      <c r="A279" s="39"/>
      <c r="B279" s="40"/>
      <c r="C279" s="287" t="s">
        <v>546</v>
      </c>
      <c r="D279" s="287" t="s">
        <v>385</v>
      </c>
      <c r="E279" s="288" t="s">
        <v>5539</v>
      </c>
      <c r="F279" s="289" t="s">
        <v>5540</v>
      </c>
      <c r="G279" s="290" t="s">
        <v>279</v>
      </c>
      <c r="H279" s="291">
        <v>19.149999999999999</v>
      </c>
      <c r="I279" s="292"/>
      <c r="J279" s="293">
        <f>ROUND(I279*H279,2)</f>
        <v>0</v>
      </c>
      <c r="K279" s="289" t="s">
        <v>1</v>
      </c>
      <c r="L279" s="294"/>
      <c r="M279" s="295" t="s">
        <v>1</v>
      </c>
      <c r="N279" s="296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333</v>
      </c>
      <c r="AT279" s="241" t="s">
        <v>385</v>
      </c>
      <c r="AU279" s="241" t="s">
        <v>85</v>
      </c>
      <c r="AY279" s="18" t="s">
        <v>274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281</v>
      </c>
      <c r="BM279" s="241" t="s">
        <v>5541</v>
      </c>
    </row>
    <row r="280" s="2" customFormat="1" ht="37.8" customHeight="1">
      <c r="A280" s="39"/>
      <c r="B280" s="40"/>
      <c r="C280" s="230" t="s">
        <v>556</v>
      </c>
      <c r="D280" s="230" t="s">
        <v>276</v>
      </c>
      <c r="E280" s="231" t="s">
        <v>5542</v>
      </c>
      <c r="F280" s="232" t="s">
        <v>5543</v>
      </c>
      <c r="G280" s="233" t="s">
        <v>279</v>
      </c>
      <c r="H280" s="234">
        <v>420.39999999999998</v>
      </c>
      <c r="I280" s="235"/>
      <c r="J280" s="236">
        <f>ROUND(I280*H280,2)</f>
        <v>0</v>
      </c>
      <c r="K280" s="232" t="s">
        <v>280</v>
      </c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0.10100000000000001</v>
      </c>
      <c r="R280" s="239">
        <f>Q280*H280</f>
        <v>42.4604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281</v>
      </c>
      <c r="AT280" s="241" t="s">
        <v>276</v>
      </c>
      <c r="AU280" s="241" t="s">
        <v>85</v>
      </c>
      <c r="AY280" s="18" t="s">
        <v>274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281</v>
      </c>
      <c r="BM280" s="241" t="s">
        <v>5544</v>
      </c>
    </row>
    <row r="281" s="13" customFormat="1">
      <c r="A281" s="13"/>
      <c r="B281" s="243"/>
      <c r="C281" s="244"/>
      <c r="D281" s="245" t="s">
        <v>283</v>
      </c>
      <c r="E281" s="246" t="s">
        <v>1</v>
      </c>
      <c r="F281" s="247" t="s">
        <v>5477</v>
      </c>
      <c r="G281" s="244"/>
      <c r="H281" s="248">
        <v>384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283</v>
      </c>
      <c r="AU281" s="254" t="s">
        <v>85</v>
      </c>
      <c r="AV281" s="13" t="s">
        <v>85</v>
      </c>
      <c r="AW281" s="13" t="s">
        <v>32</v>
      </c>
      <c r="AX281" s="13" t="s">
        <v>76</v>
      </c>
      <c r="AY281" s="254" t="s">
        <v>274</v>
      </c>
    </row>
    <row r="282" s="13" customFormat="1">
      <c r="A282" s="13"/>
      <c r="B282" s="243"/>
      <c r="C282" s="244"/>
      <c r="D282" s="245" t="s">
        <v>283</v>
      </c>
      <c r="E282" s="246" t="s">
        <v>1</v>
      </c>
      <c r="F282" s="247" t="s">
        <v>5478</v>
      </c>
      <c r="G282" s="244"/>
      <c r="H282" s="248">
        <v>36.399999999999999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283</v>
      </c>
      <c r="AU282" s="254" t="s">
        <v>85</v>
      </c>
      <c r="AV282" s="13" t="s">
        <v>85</v>
      </c>
      <c r="AW282" s="13" t="s">
        <v>32</v>
      </c>
      <c r="AX282" s="13" t="s">
        <v>76</v>
      </c>
      <c r="AY282" s="254" t="s">
        <v>274</v>
      </c>
    </row>
    <row r="283" s="14" customFormat="1">
      <c r="A283" s="14"/>
      <c r="B283" s="255"/>
      <c r="C283" s="256"/>
      <c r="D283" s="245" t="s">
        <v>283</v>
      </c>
      <c r="E283" s="257" t="s">
        <v>1</v>
      </c>
      <c r="F283" s="258" t="s">
        <v>285</v>
      </c>
      <c r="G283" s="256"/>
      <c r="H283" s="259">
        <v>420.39999999999998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283</v>
      </c>
      <c r="AU283" s="265" t="s">
        <v>85</v>
      </c>
      <c r="AV283" s="14" t="s">
        <v>106</v>
      </c>
      <c r="AW283" s="14" t="s">
        <v>32</v>
      </c>
      <c r="AX283" s="14" t="s">
        <v>76</v>
      </c>
      <c r="AY283" s="265" t="s">
        <v>274</v>
      </c>
    </row>
    <row r="284" s="15" customFormat="1">
      <c r="A284" s="15"/>
      <c r="B284" s="266"/>
      <c r="C284" s="267"/>
      <c r="D284" s="245" t="s">
        <v>283</v>
      </c>
      <c r="E284" s="268" t="s">
        <v>1</v>
      </c>
      <c r="F284" s="269" t="s">
        <v>286</v>
      </c>
      <c r="G284" s="267"/>
      <c r="H284" s="270">
        <v>420.39999999999998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6" t="s">
        <v>283</v>
      </c>
      <c r="AU284" s="276" t="s">
        <v>85</v>
      </c>
      <c r="AV284" s="15" t="s">
        <v>281</v>
      </c>
      <c r="AW284" s="15" t="s">
        <v>32</v>
      </c>
      <c r="AX284" s="15" t="s">
        <v>83</v>
      </c>
      <c r="AY284" s="276" t="s">
        <v>274</v>
      </c>
    </row>
    <row r="285" s="2" customFormat="1" ht="24.15" customHeight="1">
      <c r="A285" s="39"/>
      <c r="B285" s="40"/>
      <c r="C285" s="287" t="s">
        <v>583</v>
      </c>
      <c r="D285" s="287" t="s">
        <v>385</v>
      </c>
      <c r="E285" s="288" t="s">
        <v>5545</v>
      </c>
      <c r="F285" s="289" t="s">
        <v>5546</v>
      </c>
      <c r="G285" s="290" t="s">
        <v>279</v>
      </c>
      <c r="H285" s="291">
        <v>387.83999999999998</v>
      </c>
      <c r="I285" s="292"/>
      <c r="J285" s="293">
        <f>ROUND(I285*H285,2)</f>
        <v>0</v>
      </c>
      <c r="K285" s="289" t="s">
        <v>280</v>
      </c>
      <c r="L285" s="294"/>
      <c r="M285" s="295" t="s">
        <v>1</v>
      </c>
      <c r="N285" s="296" t="s">
        <v>41</v>
      </c>
      <c r="O285" s="92"/>
      <c r="P285" s="239">
        <f>O285*H285</f>
        <v>0</v>
      </c>
      <c r="Q285" s="239">
        <v>0.090999999999999998</v>
      </c>
      <c r="R285" s="239">
        <f>Q285*H285</f>
        <v>35.293439999999997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333</v>
      </c>
      <c r="AT285" s="241" t="s">
        <v>385</v>
      </c>
      <c r="AU285" s="241" t="s">
        <v>85</v>
      </c>
      <c r="AY285" s="18" t="s">
        <v>274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281</v>
      </c>
      <c r="BM285" s="241" t="s">
        <v>5547</v>
      </c>
    </row>
    <row r="286" s="13" customFormat="1">
      <c r="A286" s="13"/>
      <c r="B286" s="243"/>
      <c r="C286" s="244"/>
      <c r="D286" s="245" t="s">
        <v>283</v>
      </c>
      <c r="E286" s="246" t="s">
        <v>1</v>
      </c>
      <c r="F286" s="247" t="s">
        <v>5477</v>
      </c>
      <c r="G286" s="244"/>
      <c r="H286" s="248">
        <v>384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283</v>
      </c>
      <c r="AU286" s="254" t="s">
        <v>85</v>
      </c>
      <c r="AV286" s="13" t="s">
        <v>85</v>
      </c>
      <c r="AW286" s="13" t="s">
        <v>32</v>
      </c>
      <c r="AX286" s="13" t="s">
        <v>76</v>
      </c>
      <c r="AY286" s="254" t="s">
        <v>274</v>
      </c>
    </row>
    <row r="287" s="14" customFormat="1">
      <c r="A287" s="14"/>
      <c r="B287" s="255"/>
      <c r="C287" s="256"/>
      <c r="D287" s="245" t="s">
        <v>283</v>
      </c>
      <c r="E287" s="257" t="s">
        <v>1</v>
      </c>
      <c r="F287" s="258" t="s">
        <v>285</v>
      </c>
      <c r="G287" s="256"/>
      <c r="H287" s="259">
        <v>384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283</v>
      </c>
      <c r="AU287" s="265" t="s">
        <v>85</v>
      </c>
      <c r="AV287" s="14" t="s">
        <v>106</v>
      </c>
      <c r="AW287" s="14" t="s">
        <v>32</v>
      </c>
      <c r="AX287" s="14" t="s">
        <v>76</v>
      </c>
      <c r="AY287" s="265" t="s">
        <v>274</v>
      </c>
    </row>
    <row r="288" s="15" customFormat="1">
      <c r="A288" s="15"/>
      <c r="B288" s="266"/>
      <c r="C288" s="267"/>
      <c r="D288" s="245" t="s">
        <v>283</v>
      </c>
      <c r="E288" s="268" t="s">
        <v>1</v>
      </c>
      <c r="F288" s="269" t="s">
        <v>286</v>
      </c>
      <c r="G288" s="267"/>
      <c r="H288" s="270">
        <v>384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283</v>
      </c>
      <c r="AU288" s="276" t="s">
        <v>85</v>
      </c>
      <c r="AV288" s="15" t="s">
        <v>281</v>
      </c>
      <c r="AW288" s="15" t="s">
        <v>32</v>
      </c>
      <c r="AX288" s="15" t="s">
        <v>83</v>
      </c>
      <c r="AY288" s="276" t="s">
        <v>274</v>
      </c>
    </row>
    <row r="289" s="13" customFormat="1">
      <c r="A289" s="13"/>
      <c r="B289" s="243"/>
      <c r="C289" s="244"/>
      <c r="D289" s="245" t="s">
        <v>283</v>
      </c>
      <c r="E289" s="244"/>
      <c r="F289" s="247" t="s">
        <v>5548</v>
      </c>
      <c r="G289" s="244"/>
      <c r="H289" s="248">
        <v>387.83999999999998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283</v>
      </c>
      <c r="AU289" s="254" t="s">
        <v>85</v>
      </c>
      <c r="AV289" s="13" t="s">
        <v>85</v>
      </c>
      <c r="AW289" s="13" t="s">
        <v>4</v>
      </c>
      <c r="AX289" s="13" t="s">
        <v>83</v>
      </c>
      <c r="AY289" s="254" t="s">
        <v>274</v>
      </c>
    </row>
    <row r="290" s="2" customFormat="1" ht="24.15" customHeight="1">
      <c r="A290" s="39"/>
      <c r="B290" s="40"/>
      <c r="C290" s="287" t="s">
        <v>588</v>
      </c>
      <c r="D290" s="287" t="s">
        <v>385</v>
      </c>
      <c r="E290" s="288" t="s">
        <v>5549</v>
      </c>
      <c r="F290" s="289" t="s">
        <v>5550</v>
      </c>
      <c r="G290" s="290" t="s">
        <v>279</v>
      </c>
      <c r="H290" s="291">
        <v>36.764000000000003</v>
      </c>
      <c r="I290" s="292"/>
      <c r="J290" s="293">
        <f>ROUND(I290*H290,2)</f>
        <v>0</v>
      </c>
      <c r="K290" s="289" t="s">
        <v>280</v>
      </c>
      <c r="L290" s="294"/>
      <c r="M290" s="295" t="s">
        <v>1</v>
      </c>
      <c r="N290" s="296" t="s">
        <v>41</v>
      </c>
      <c r="O290" s="92"/>
      <c r="P290" s="239">
        <f>O290*H290</f>
        <v>0</v>
      </c>
      <c r="Q290" s="239">
        <v>0.20999999999999999</v>
      </c>
      <c r="R290" s="239">
        <f>Q290*H290</f>
        <v>7.72044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333</v>
      </c>
      <c r="AT290" s="241" t="s">
        <v>385</v>
      </c>
      <c r="AU290" s="241" t="s">
        <v>85</v>
      </c>
      <c r="AY290" s="18" t="s">
        <v>274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281</v>
      </c>
      <c r="BM290" s="241" t="s">
        <v>5551</v>
      </c>
    </row>
    <row r="291" s="13" customFormat="1">
      <c r="A291" s="13"/>
      <c r="B291" s="243"/>
      <c r="C291" s="244"/>
      <c r="D291" s="245" t="s">
        <v>283</v>
      </c>
      <c r="E291" s="246" t="s">
        <v>1</v>
      </c>
      <c r="F291" s="247" t="s">
        <v>5478</v>
      </c>
      <c r="G291" s="244"/>
      <c r="H291" s="248">
        <v>36.399999999999999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283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274</v>
      </c>
    </row>
    <row r="292" s="14" customFormat="1">
      <c r="A292" s="14"/>
      <c r="B292" s="255"/>
      <c r="C292" s="256"/>
      <c r="D292" s="245" t="s">
        <v>283</v>
      </c>
      <c r="E292" s="257" t="s">
        <v>1</v>
      </c>
      <c r="F292" s="258" t="s">
        <v>285</v>
      </c>
      <c r="G292" s="256"/>
      <c r="H292" s="259">
        <v>36.399999999999999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283</v>
      </c>
      <c r="AU292" s="265" t="s">
        <v>85</v>
      </c>
      <c r="AV292" s="14" t="s">
        <v>106</v>
      </c>
      <c r="AW292" s="14" t="s">
        <v>32</v>
      </c>
      <c r="AX292" s="14" t="s">
        <v>76</v>
      </c>
      <c r="AY292" s="265" t="s">
        <v>274</v>
      </c>
    </row>
    <row r="293" s="15" customFormat="1">
      <c r="A293" s="15"/>
      <c r="B293" s="266"/>
      <c r="C293" s="267"/>
      <c r="D293" s="245" t="s">
        <v>283</v>
      </c>
      <c r="E293" s="268" t="s">
        <v>1</v>
      </c>
      <c r="F293" s="269" t="s">
        <v>286</v>
      </c>
      <c r="G293" s="267"/>
      <c r="H293" s="270">
        <v>36.399999999999999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283</v>
      </c>
      <c r="AU293" s="276" t="s">
        <v>85</v>
      </c>
      <c r="AV293" s="15" t="s">
        <v>281</v>
      </c>
      <c r="AW293" s="15" t="s">
        <v>32</v>
      </c>
      <c r="AX293" s="15" t="s">
        <v>83</v>
      </c>
      <c r="AY293" s="276" t="s">
        <v>274</v>
      </c>
    </row>
    <row r="294" s="13" customFormat="1">
      <c r="A294" s="13"/>
      <c r="B294" s="243"/>
      <c r="C294" s="244"/>
      <c r="D294" s="245" t="s">
        <v>283</v>
      </c>
      <c r="E294" s="244"/>
      <c r="F294" s="247" t="s">
        <v>5552</v>
      </c>
      <c r="G294" s="244"/>
      <c r="H294" s="248">
        <v>36.764000000000003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283</v>
      </c>
      <c r="AU294" s="254" t="s">
        <v>85</v>
      </c>
      <c r="AV294" s="13" t="s">
        <v>85</v>
      </c>
      <c r="AW294" s="13" t="s">
        <v>4</v>
      </c>
      <c r="AX294" s="13" t="s">
        <v>83</v>
      </c>
      <c r="AY294" s="254" t="s">
        <v>274</v>
      </c>
    </row>
    <row r="295" s="12" customFormat="1" ht="22.8" customHeight="1">
      <c r="A295" s="12"/>
      <c r="B295" s="214"/>
      <c r="C295" s="215"/>
      <c r="D295" s="216" t="s">
        <v>75</v>
      </c>
      <c r="E295" s="228" t="s">
        <v>338</v>
      </c>
      <c r="F295" s="228" t="s">
        <v>1533</v>
      </c>
      <c r="G295" s="215"/>
      <c r="H295" s="215"/>
      <c r="I295" s="218"/>
      <c r="J295" s="229">
        <f>BK295</f>
        <v>0</v>
      </c>
      <c r="K295" s="215"/>
      <c r="L295" s="220"/>
      <c r="M295" s="221"/>
      <c r="N295" s="222"/>
      <c r="O295" s="222"/>
      <c r="P295" s="223">
        <f>SUM(P296:P348)</f>
        <v>0</v>
      </c>
      <c r="Q295" s="222"/>
      <c r="R295" s="223">
        <f>SUM(R296:R348)</f>
        <v>115.35009731999999</v>
      </c>
      <c r="S295" s="222"/>
      <c r="T295" s="224">
        <f>SUM(T296:T348)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5" t="s">
        <v>83</v>
      </c>
      <c r="AT295" s="226" t="s">
        <v>75</v>
      </c>
      <c r="AU295" s="226" t="s">
        <v>83</v>
      </c>
      <c r="AY295" s="225" t="s">
        <v>274</v>
      </c>
      <c r="BK295" s="227">
        <f>SUM(BK296:BK348)</f>
        <v>0</v>
      </c>
    </row>
    <row r="296" s="2" customFormat="1" ht="24.15" customHeight="1">
      <c r="A296" s="39"/>
      <c r="B296" s="40"/>
      <c r="C296" s="230" t="s">
        <v>593</v>
      </c>
      <c r="D296" s="230" t="s">
        <v>276</v>
      </c>
      <c r="E296" s="231" t="s">
        <v>5553</v>
      </c>
      <c r="F296" s="232" t="s">
        <v>5554</v>
      </c>
      <c r="G296" s="233" t="s">
        <v>279</v>
      </c>
      <c r="H296" s="234">
        <v>8.25</v>
      </c>
      <c r="I296" s="235"/>
      <c r="J296" s="236">
        <f>ROUND(I296*H296,2)</f>
        <v>0</v>
      </c>
      <c r="K296" s="232" t="s">
        <v>280</v>
      </c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0.00059999999999999995</v>
      </c>
      <c r="R296" s="239">
        <f>Q296*H296</f>
        <v>0.0049499999999999995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281</v>
      </c>
      <c r="AT296" s="241" t="s">
        <v>276</v>
      </c>
      <c r="AU296" s="241" t="s">
        <v>85</v>
      </c>
      <c r="AY296" s="18" t="s">
        <v>274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281</v>
      </c>
      <c r="BM296" s="241" t="s">
        <v>5555</v>
      </c>
    </row>
    <row r="297" s="13" customFormat="1">
      <c r="A297" s="13"/>
      <c r="B297" s="243"/>
      <c r="C297" s="244"/>
      <c r="D297" s="245" t="s">
        <v>283</v>
      </c>
      <c r="E297" s="246" t="s">
        <v>1</v>
      </c>
      <c r="F297" s="247" t="s">
        <v>5556</v>
      </c>
      <c r="G297" s="244"/>
      <c r="H297" s="248">
        <v>8.25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283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274</v>
      </c>
    </row>
    <row r="298" s="14" customFormat="1">
      <c r="A298" s="14"/>
      <c r="B298" s="255"/>
      <c r="C298" s="256"/>
      <c r="D298" s="245" t="s">
        <v>283</v>
      </c>
      <c r="E298" s="257" t="s">
        <v>1</v>
      </c>
      <c r="F298" s="258" t="s">
        <v>285</v>
      </c>
      <c r="G298" s="256"/>
      <c r="H298" s="259">
        <v>8.25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283</v>
      </c>
      <c r="AU298" s="265" t="s">
        <v>85</v>
      </c>
      <c r="AV298" s="14" t="s">
        <v>106</v>
      </c>
      <c r="AW298" s="14" t="s">
        <v>32</v>
      </c>
      <c r="AX298" s="14" t="s">
        <v>76</v>
      </c>
      <c r="AY298" s="265" t="s">
        <v>274</v>
      </c>
    </row>
    <row r="299" s="15" customFormat="1">
      <c r="A299" s="15"/>
      <c r="B299" s="266"/>
      <c r="C299" s="267"/>
      <c r="D299" s="245" t="s">
        <v>283</v>
      </c>
      <c r="E299" s="268" t="s">
        <v>1</v>
      </c>
      <c r="F299" s="269" t="s">
        <v>286</v>
      </c>
      <c r="G299" s="267"/>
      <c r="H299" s="270">
        <v>8.25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283</v>
      </c>
      <c r="AU299" s="276" t="s">
        <v>85</v>
      </c>
      <c r="AV299" s="15" t="s">
        <v>281</v>
      </c>
      <c r="AW299" s="15" t="s">
        <v>32</v>
      </c>
      <c r="AX299" s="15" t="s">
        <v>83</v>
      </c>
      <c r="AY299" s="276" t="s">
        <v>274</v>
      </c>
    </row>
    <row r="300" s="2" customFormat="1" ht="24.15" customHeight="1">
      <c r="A300" s="39"/>
      <c r="B300" s="40"/>
      <c r="C300" s="230" t="s">
        <v>597</v>
      </c>
      <c r="D300" s="230" t="s">
        <v>276</v>
      </c>
      <c r="E300" s="231" t="s">
        <v>5557</v>
      </c>
      <c r="F300" s="232" t="s">
        <v>5558</v>
      </c>
      <c r="G300" s="233" t="s">
        <v>279</v>
      </c>
      <c r="H300" s="234">
        <v>8.25</v>
      </c>
      <c r="I300" s="235"/>
      <c r="J300" s="236">
        <f>ROUND(I300*H300,2)</f>
        <v>0</v>
      </c>
      <c r="K300" s="232" t="s">
        <v>280</v>
      </c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0.0025999999999999999</v>
      </c>
      <c r="R300" s="239">
        <f>Q300*H300</f>
        <v>0.02145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281</v>
      </c>
      <c r="AT300" s="241" t="s">
        <v>276</v>
      </c>
      <c r="AU300" s="241" t="s">
        <v>85</v>
      </c>
      <c r="AY300" s="18" t="s">
        <v>274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281</v>
      </c>
      <c r="BM300" s="241" t="s">
        <v>5559</v>
      </c>
    </row>
    <row r="301" s="2" customFormat="1" ht="16.5" customHeight="1">
      <c r="A301" s="39"/>
      <c r="B301" s="40"/>
      <c r="C301" s="230" t="s">
        <v>601</v>
      </c>
      <c r="D301" s="230" t="s">
        <v>276</v>
      </c>
      <c r="E301" s="231" t="s">
        <v>5560</v>
      </c>
      <c r="F301" s="232" t="s">
        <v>5561</v>
      </c>
      <c r="G301" s="233" t="s">
        <v>279</v>
      </c>
      <c r="H301" s="234">
        <v>8.25</v>
      </c>
      <c r="I301" s="235"/>
      <c r="J301" s="236">
        <f>ROUND(I301*H301,2)</f>
        <v>0</v>
      </c>
      <c r="K301" s="232" t="s">
        <v>280</v>
      </c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1.0000000000000001E-05</v>
      </c>
      <c r="R301" s="239">
        <f>Q301*H301</f>
        <v>8.2500000000000013E-05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281</v>
      </c>
      <c r="AT301" s="241" t="s">
        <v>276</v>
      </c>
      <c r="AU301" s="241" t="s">
        <v>85</v>
      </c>
      <c r="AY301" s="18" t="s">
        <v>274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281</v>
      </c>
      <c r="BM301" s="241" t="s">
        <v>5562</v>
      </c>
    </row>
    <row r="302" s="2" customFormat="1" ht="33" customHeight="1">
      <c r="A302" s="39"/>
      <c r="B302" s="40"/>
      <c r="C302" s="230" t="s">
        <v>607</v>
      </c>
      <c r="D302" s="230" t="s">
        <v>276</v>
      </c>
      <c r="E302" s="231" t="s">
        <v>5563</v>
      </c>
      <c r="F302" s="232" t="s">
        <v>5564</v>
      </c>
      <c r="G302" s="233" t="s">
        <v>398</v>
      </c>
      <c r="H302" s="234">
        <v>370</v>
      </c>
      <c r="I302" s="235"/>
      <c r="J302" s="236">
        <f>ROUND(I302*H302,2)</f>
        <v>0</v>
      </c>
      <c r="K302" s="232" t="s">
        <v>280</v>
      </c>
      <c r="L302" s="45"/>
      <c r="M302" s="237" t="s">
        <v>1</v>
      </c>
      <c r="N302" s="238" t="s">
        <v>41</v>
      </c>
      <c r="O302" s="92"/>
      <c r="P302" s="239">
        <f>O302*H302</f>
        <v>0</v>
      </c>
      <c r="Q302" s="239">
        <v>0.15540000000000001</v>
      </c>
      <c r="R302" s="239">
        <f>Q302*H302</f>
        <v>57.498000000000005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281</v>
      </c>
      <c r="AT302" s="241" t="s">
        <v>276</v>
      </c>
      <c r="AU302" s="241" t="s">
        <v>85</v>
      </c>
      <c r="AY302" s="18" t="s">
        <v>274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281</v>
      </c>
      <c r="BM302" s="241" t="s">
        <v>5565</v>
      </c>
    </row>
    <row r="303" s="13" customFormat="1">
      <c r="A303" s="13"/>
      <c r="B303" s="243"/>
      <c r="C303" s="244"/>
      <c r="D303" s="245" t="s">
        <v>283</v>
      </c>
      <c r="E303" s="246" t="s">
        <v>1</v>
      </c>
      <c r="F303" s="247" t="s">
        <v>5566</v>
      </c>
      <c r="G303" s="244"/>
      <c r="H303" s="248">
        <v>312.19999999999999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283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274</v>
      </c>
    </row>
    <row r="304" s="13" customFormat="1">
      <c r="A304" s="13"/>
      <c r="B304" s="243"/>
      <c r="C304" s="244"/>
      <c r="D304" s="245" t="s">
        <v>283</v>
      </c>
      <c r="E304" s="246" t="s">
        <v>1</v>
      </c>
      <c r="F304" s="247" t="s">
        <v>5567</v>
      </c>
      <c r="G304" s="244"/>
      <c r="H304" s="248">
        <v>21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283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274</v>
      </c>
    </row>
    <row r="305" s="13" customFormat="1">
      <c r="A305" s="13"/>
      <c r="B305" s="243"/>
      <c r="C305" s="244"/>
      <c r="D305" s="245" t="s">
        <v>283</v>
      </c>
      <c r="E305" s="246" t="s">
        <v>1</v>
      </c>
      <c r="F305" s="247" t="s">
        <v>5568</v>
      </c>
      <c r="G305" s="244"/>
      <c r="H305" s="248">
        <v>7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283</v>
      </c>
      <c r="AU305" s="254" t="s">
        <v>85</v>
      </c>
      <c r="AV305" s="13" t="s">
        <v>85</v>
      </c>
      <c r="AW305" s="13" t="s">
        <v>32</v>
      </c>
      <c r="AX305" s="13" t="s">
        <v>76</v>
      </c>
      <c r="AY305" s="254" t="s">
        <v>274</v>
      </c>
    </row>
    <row r="306" s="13" customFormat="1">
      <c r="A306" s="13"/>
      <c r="B306" s="243"/>
      <c r="C306" s="244"/>
      <c r="D306" s="245" t="s">
        <v>283</v>
      </c>
      <c r="E306" s="246" t="s">
        <v>1</v>
      </c>
      <c r="F306" s="247" t="s">
        <v>5569</v>
      </c>
      <c r="G306" s="244"/>
      <c r="H306" s="248">
        <v>29.800000000000001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283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274</v>
      </c>
    </row>
    <row r="307" s="14" customFormat="1">
      <c r="A307" s="14"/>
      <c r="B307" s="255"/>
      <c r="C307" s="256"/>
      <c r="D307" s="245" t="s">
        <v>283</v>
      </c>
      <c r="E307" s="257" t="s">
        <v>1</v>
      </c>
      <c r="F307" s="258" t="s">
        <v>285</v>
      </c>
      <c r="G307" s="256"/>
      <c r="H307" s="259">
        <v>370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283</v>
      </c>
      <c r="AU307" s="265" t="s">
        <v>85</v>
      </c>
      <c r="AV307" s="14" t="s">
        <v>106</v>
      </c>
      <c r="AW307" s="14" t="s">
        <v>32</v>
      </c>
      <c r="AX307" s="14" t="s">
        <v>76</v>
      </c>
      <c r="AY307" s="265" t="s">
        <v>274</v>
      </c>
    </row>
    <row r="308" s="15" customFormat="1">
      <c r="A308" s="15"/>
      <c r="B308" s="266"/>
      <c r="C308" s="267"/>
      <c r="D308" s="245" t="s">
        <v>283</v>
      </c>
      <c r="E308" s="268" t="s">
        <v>1</v>
      </c>
      <c r="F308" s="269" t="s">
        <v>286</v>
      </c>
      <c r="G308" s="267"/>
      <c r="H308" s="270">
        <v>370</v>
      </c>
      <c r="I308" s="271"/>
      <c r="J308" s="267"/>
      <c r="K308" s="267"/>
      <c r="L308" s="272"/>
      <c r="M308" s="273"/>
      <c r="N308" s="274"/>
      <c r="O308" s="274"/>
      <c r="P308" s="274"/>
      <c r="Q308" s="274"/>
      <c r="R308" s="274"/>
      <c r="S308" s="274"/>
      <c r="T308" s="27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6" t="s">
        <v>283</v>
      </c>
      <c r="AU308" s="276" t="s">
        <v>85</v>
      </c>
      <c r="AV308" s="15" t="s">
        <v>281</v>
      </c>
      <c r="AW308" s="15" t="s">
        <v>32</v>
      </c>
      <c r="AX308" s="15" t="s">
        <v>83</v>
      </c>
      <c r="AY308" s="276" t="s">
        <v>274</v>
      </c>
    </row>
    <row r="309" s="2" customFormat="1" ht="24.15" customHeight="1">
      <c r="A309" s="39"/>
      <c r="B309" s="40"/>
      <c r="C309" s="287" t="s">
        <v>612</v>
      </c>
      <c r="D309" s="287" t="s">
        <v>385</v>
      </c>
      <c r="E309" s="288" t="s">
        <v>5570</v>
      </c>
      <c r="F309" s="289" t="s">
        <v>5571</v>
      </c>
      <c r="G309" s="290" t="s">
        <v>398</v>
      </c>
      <c r="H309" s="291">
        <v>7.1399999999999997</v>
      </c>
      <c r="I309" s="292"/>
      <c r="J309" s="293">
        <f>ROUND(I309*H309,2)</f>
        <v>0</v>
      </c>
      <c r="K309" s="289" t="s">
        <v>280</v>
      </c>
      <c r="L309" s="294"/>
      <c r="M309" s="295" t="s">
        <v>1</v>
      </c>
      <c r="N309" s="296" t="s">
        <v>41</v>
      </c>
      <c r="O309" s="92"/>
      <c r="P309" s="239">
        <f>O309*H309</f>
        <v>0</v>
      </c>
      <c r="Q309" s="239">
        <v>0.065670000000000006</v>
      </c>
      <c r="R309" s="239">
        <f>Q309*H309</f>
        <v>0.46888380000000002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333</v>
      </c>
      <c r="AT309" s="241" t="s">
        <v>385</v>
      </c>
      <c r="AU309" s="241" t="s">
        <v>85</v>
      </c>
      <c r="AY309" s="18" t="s">
        <v>274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281</v>
      </c>
      <c r="BM309" s="241" t="s">
        <v>5572</v>
      </c>
    </row>
    <row r="310" s="13" customFormat="1">
      <c r="A310" s="13"/>
      <c r="B310" s="243"/>
      <c r="C310" s="244"/>
      <c r="D310" s="245" t="s">
        <v>283</v>
      </c>
      <c r="E310" s="246" t="s">
        <v>1</v>
      </c>
      <c r="F310" s="247" t="s">
        <v>5568</v>
      </c>
      <c r="G310" s="244"/>
      <c r="H310" s="248">
        <v>7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283</v>
      </c>
      <c r="AU310" s="254" t="s">
        <v>85</v>
      </c>
      <c r="AV310" s="13" t="s">
        <v>85</v>
      </c>
      <c r="AW310" s="13" t="s">
        <v>32</v>
      </c>
      <c r="AX310" s="13" t="s">
        <v>76</v>
      </c>
      <c r="AY310" s="254" t="s">
        <v>274</v>
      </c>
    </row>
    <row r="311" s="14" customFormat="1">
      <c r="A311" s="14"/>
      <c r="B311" s="255"/>
      <c r="C311" s="256"/>
      <c r="D311" s="245" t="s">
        <v>283</v>
      </c>
      <c r="E311" s="257" t="s">
        <v>1</v>
      </c>
      <c r="F311" s="258" t="s">
        <v>285</v>
      </c>
      <c r="G311" s="256"/>
      <c r="H311" s="259">
        <v>7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283</v>
      </c>
      <c r="AU311" s="265" t="s">
        <v>85</v>
      </c>
      <c r="AV311" s="14" t="s">
        <v>106</v>
      </c>
      <c r="AW311" s="14" t="s">
        <v>32</v>
      </c>
      <c r="AX311" s="14" t="s">
        <v>76</v>
      </c>
      <c r="AY311" s="265" t="s">
        <v>274</v>
      </c>
    </row>
    <row r="312" s="15" customFormat="1">
      <c r="A312" s="15"/>
      <c r="B312" s="266"/>
      <c r="C312" s="267"/>
      <c r="D312" s="245" t="s">
        <v>283</v>
      </c>
      <c r="E312" s="268" t="s">
        <v>1</v>
      </c>
      <c r="F312" s="269" t="s">
        <v>286</v>
      </c>
      <c r="G312" s="267"/>
      <c r="H312" s="270">
        <v>7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283</v>
      </c>
      <c r="AU312" s="276" t="s">
        <v>85</v>
      </c>
      <c r="AV312" s="15" t="s">
        <v>281</v>
      </c>
      <c r="AW312" s="15" t="s">
        <v>32</v>
      </c>
      <c r="AX312" s="15" t="s">
        <v>83</v>
      </c>
      <c r="AY312" s="276" t="s">
        <v>274</v>
      </c>
    </row>
    <row r="313" s="13" customFormat="1">
      <c r="A313" s="13"/>
      <c r="B313" s="243"/>
      <c r="C313" s="244"/>
      <c r="D313" s="245" t="s">
        <v>283</v>
      </c>
      <c r="E313" s="244"/>
      <c r="F313" s="247" t="s">
        <v>5573</v>
      </c>
      <c r="G313" s="244"/>
      <c r="H313" s="248">
        <v>7.1399999999999997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283</v>
      </c>
      <c r="AU313" s="254" t="s">
        <v>85</v>
      </c>
      <c r="AV313" s="13" t="s">
        <v>85</v>
      </c>
      <c r="AW313" s="13" t="s">
        <v>4</v>
      </c>
      <c r="AX313" s="13" t="s">
        <v>83</v>
      </c>
      <c r="AY313" s="254" t="s">
        <v>274</v>
      </c>
    </row>
    <row r="314" s="2" customFormat="1" ht="16.5" customHeight="1">
      <c r="A314" s="39"/>
      <c r="B314" s="40"/>
      <c r="C314" s="287" t="s">
        <v>617</v>
      </c>
      <c r="D314" s="287" t="s">
        <v>385</v>
      </c>
      <c r="E314" s="288" t="s">
        <v>5574</v>
      </c>
      <c r="F314" s="289" t="s">
        <v>5575</v>
      </c>
      <c r="G314" s="290" t="s">
        <v>398</v>
      </c>
      <c r="H314" s="291">
        <v>318.44400000000002</v>
      </c>
      <c r="I314" s="292"/>
      <c r="J314" s="293">
        <f>ROUND(I314*H314,2)</f>
        <v>0</v>
      </c>
      <c r="K314" s="289" t="s">
        <v>280</v>
      </c>
      <c r="L314" s="294"/>
      <c r="M314" s="295" t="s">
        <v>1</v>
      </c>
      <c r="N314" s="296" t="s">
        <v>41</v>
      </c>
      <c r="O314" s="92"/>
      <c r="P314" s="239">
        <f>O314*H314</f>
        <v>0</v>
      </c>
      <c r="Q314" s="239">
        <v>0.080000000000000002</v>
      </c>
      <c r="R314" s="239">
        <f>Q314*H314</f>
        <v>25.475520000000003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333</v>
      </c>
      <c r="AT314" s="241" t="s">
        <v>385</v>
      </c>
      <c r="AU314" s="241" t="s">
        <v>85</v>
      </c>
      <c r="AY314" s="18" t="s">
        <v>274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281</v>
      </c>
      <c r="BM314" s="241" t="s">
        <v>5576</v>
      </c>
    </row>
    <row r="315" s="13" customFormat="1">
      <c r="A315" s="13"/>
      <c r="B315" s="243"/>
      <c r="C315" s="244"/>
      <c r="D315" s="245" t="s">
        <v>283</v>
      </c>
      <c r="E315" s="246" t="s">
        <v>1</v>
      </c>
      <c r="F315" s="247" t="s">
        <v>5566</v>
      </c>
      <c r="G315" s="244"/>
      <c r="H315" s="248">
        <v>312.19999999999999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283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274</v>
      </c>
    </row>
    <row r="316" s="14" customFormat="1">
      <c r="A316" s="14"/>
      <c r="B316" s="255"/>
      <c r="C316" s="256"/>
      <c r="D316" s="245" t="s">
        <v>283</v>
      </c>
      <c r="E316" s="257" t="s">
        <v>1</v>
      </c>
      <c r="F316" s="258" t="s">
        <v>285</v>
      </c>
      <c r="G316" s="256"/>
      <c r="H316" s="259">
        <v>312.19999999999999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283</v>
      </c>
      <c r="AU316" s="265" t="s">
        <v>85</v>
      </c>
      <c r="AV316" s="14" t="s">
        <v>106</v>
      </c>
      <c r="AW316" s="14" t="s">
        <v>32</v>
      </c>
      <c r="AX316" s="14" t="s">
        <v>76</v>
      </c>
      <c r="AY316" s="265" t="s">
        <v>274</v>
      </c>
    </row>
    <row r="317" s="15" customFormat="1">
      <c r="A317" s="15"/>
      <c r="B317" s="266"/>
      <c r="C317" s="267"/>
      <c r="D317" s="245" t="s">
        <v>283</v>
      </c>
      <c r="E317" s="268" t="s">
        <v>1</v>
      </c>
      <c r="F317" s="269" t="s">
        <v>286</v>
      </c>
      <c r="G317" s="267"/>
      <c r="H317" s="270">
        <v>312.19999999999999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6" t="s">
        <v>283</v>
      </c>
      <c r="AU317" s="276" t="s">
        <v>85</v>
      </c>
      <c r="AV317" s="15" t="s">
        <v>281</v>
      </c>
      <c r="AW317" s="15" t="s">
        <v>32</v>
      </c>
      <c r="AX317" s="15" t="s">
        <v>83</v>
      </c>
      <c r="AY317" s="276" t="s">
        <v>274</v>
      </c>
    </row>
    <row r="318" s="13" customFormat="1">
      <c r="A318" s="13"/>
      <c r="B318" s="243"/>
      <c r="C318" s="244"/>
      <c r="D318" s="245" t="s">
        <v>283</v>
      </c>
      <c r="E318" s="244"/>
      <c r="F318" s="247" t="s">
        <v>5577</v>
      </c>
      <c r="G318" s="244"/>
      <c r="H318" s="248">
        <v>318.44400000000002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283</v>
      </c>
      <c r="AU318" s="254" t="s">
        <v>85</v>
      </c>
      <c r="AV318" s="13" t="s">
        <v>85</v>
      </c>
      <c r="AW318" s="13" t="s">
        <v>4</v>
      </c>
      <c r="AX318" s="13" t="s">
        <v>83</v>
      </c>
      <c r="AY318" s="254" t="s">
        <v>274</v>
      </c>
    </row>
    <row r="319" s="2" customFormat="1" ht="24.15" customHeight="1">
      <c r="A319" s="39"/>
      <c r="B319" s="40"/>
      <c r="C319" s="287" t="s">
        <v>622</v>
      </c>
      <c r="D319" s="287" t="s">
        <v>385</v>
      </c>
      <c r="E319" s="288" t="s">
        <v>5578</v>
      </c>
      <c r="F319" s="289" t="s">
        <v>5579</v>
      </c>
      <c r="G319" s="290" t="s">
        <v>398</v>
      </c>
      <c r="H319" s="291">
        <v>21.420000000000002</v>
      </c>
      <c r="I319" s="292"/>
      <c r="J319" s="293">
        <f>ROUND(I319*H319,2)</f>
        <v>0</v>
      </c>
      <c r="K319" s="289" t="s">
        <v>280</v>
      </c>
      <c r="L319" s="294"/>
      <c r="M319" s="295" t="s">
        <v>1</v>
      </c>
      <c r="N319" s="296" t="s">
        <v>41</v>
      </c>
      <c r="O319" s="92"/>
      <c r="P319" s="239">
        <f>O319*H319</f>
        <v>0</v>
      </c>
      <c r="Q319" s="239">
        <v>0.048300000000000003</v>
      </c>
      <c r="R319" s="239">
        <f>Q319*H319</f>
        <v>1.0345860000000002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333</v>
      </c>
      <c r="AT319" s="241" t="s">
        <v>385</v>
      </c>
      <c r="AU319" s="241" t="s">
        <v>85</v>
      </c>
      <c r="AY319" s="18" t="s">
        <v>274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83</v>
      </c>
      <c r="BK319" s="242">
        <f>ROUND(I319*H319,2)</f>
        <v>0</v>
      </c>
      <c r="BL319" s="18" t="s">
        <v>281</v>
      </c>
      <c r="BM319" s="241" t="s">
        <v>5580</v>
      </c>
    </row>
    <row r="320" s="13" customFormat="1">
      <c r="A320" s="13"/>
      <c r="B320" s="243"/>
      <c r="C320" s="244"/>
      <c r="D320" s="245" t="s">
        <v>283</v>
      </c>
      <c r="E320" s="246" t="s">
        <v>1</v>
      </c>
      <c r="F320" s="247" t="s">
        <v>5567</v>
      </c>
      <c r="G320" s="244"/>
      <c r="H320" s="248">
        <v>21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283</v>
      </c>
      <c r="AU320" s="254" t="s">
        <v>85</v>
      </c>
      <c r="AV320" s="13" t="s">
        <v>85</v>
      </c>
      <c r="AW320" s="13" t="s">
        <v>32</v>
      </c>
      <c r="AX320" s="13" t="s">
        <v>76</v>
      </c>
      <c r="AY320" s="254" t="s">
        <v>274</v>
      </c>
    </row>
    <row r="321" s="14" customFormat="1">
      <c r="A321" s="14"/>
      <c r="B321" s="255"/>
      <c r="C321" s="256"/>
      <c r="D321" s="245" t="s">
        <v>283</v>
      </c>
      <c r="E321" s="257" t="s">
        <v>1</v>
      </c>
      <c r="F321" s="258" t="s">
        <v>285</v>
      </c>
      <c r="G321" s="256"/>
      <c r="H321" s="259">
        <v>21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283</v>
      </c>
      <c r="AU321" s="265" t="s">
        <v>85</v>
      </c>
      <c r="AV321" s="14" t="s">
        <v>106</v>
      </c>
      <c r="AW321" s="14" t="s">
        <v>32</v>
      </c>
      <c r="AX321" s="14" t="s">
        <v>76</v>
      </c>
      <c r="AY321" s="265" t="s">
        <v>274</v>
      </c>
    </row>
    <row r="322" s="15" customFormat="1">
      <c r="A322" s="15"/>
      <c r="B322" s="266"/>
      <c r="C322" s="267"/>
      <c r="D322" s="245" t="s">
        <v>283</v>
      </c>
      <c r="E322" s="268" t="s">
        <v>1</v>
      </c>
      <c r="F322" s="269" t="s">
        <v>286</v>
      </c>
      <c r="G322" s="267"/>
      <c r="H322" s="270">
        <v>21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6" t="s">
        <v>283</v>
      </c>
      <c r="AU322" s="276" t="s">
        <v>85</v>
      </c>
      <c r="AV322" s="15" t="s">
        <v>281</v>
      </c>
      <c r="AW322" s="15" t="s">
        <v>32</v>
      </c>
      <c r="AX322" s="15" t="s">
        <v>83</v>
      </c>
      <c r="AY322" s="276" t="s">
        <v>274</v>
      </c>
    </row>
    <row r="323" s="13" customFormat="1">
      <c r="A323" s="13"/>
      <c r="B323" s="243"/>
      <c r="C323" s="244"/>
      <c r="D323" s="245" t="s">
        <v>283</v>
      </c>
      <c r="E323" s="244"/>
      <c r="F323" s="247" t="s">
        <v>5581</v>
      </c>
      <c r="G323" s="244"/>
      <c r="H323" s="248">
        <v>21.420000000000002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283</v>
      </c>
      <c r="AU323" s="254" t="s">
        <v>85</v>
      </c>
      <c r="AV323" s="13" t="s">
        <v>85</v>
      </c>
      <c r="AW323" s="13" t="s">
        <v>4</v>
      </c>
      <c r="AX323" s="13" t="s">
        <v>83</v>
      </c>
      <c r="AY323" s="254" t="s">
        <v>274</v>
      </c>
    </row>
    <row r="324" s="2" customFormat="1" ht="16.5" customHeight="1">
      <c r="A324" s="39"/>
      <c r="B324" s="40"/>
      <c r="C324" s="287" t="s">
        <v>627</v>
      </c>
      <c r="D324" s="287" t="s">
        <v>385</v>
      </c>
      <c r="E324" s="288" t="s">
        <v>5582</v>
      </c>
      <c r="F324" s="289" t="s">
        <v>5583</v>
      </c>
      <c r="G324" s="290" t="s">
        <v>398</v>
      </c>
      <c r="H324" s="291">
        <v>30.396000000000001</v>
      </c>
      <c r="I324" s="292"/>
      <c r="J324" s="293">
        <f>ROUND(I324*H324,2)</f>
        <v>0</v>
      </c>
      <c r="K324" s="289" t="s">
        <v>280</v>
      </c>
      <c r="L324" s="294"/>
      <c r="M324" s="295" t="s">
        <v>1</v>
      </c>
      <c r="N324" s="296" t="s">
        <v>41</v>
      </c>
      <c r="O324" s="92"/>
      <c r="P324" s="239">
        <f>O324*H324</f>
        <v>0</v>
      </c>
      <c r="Q324" s="239">
        <v>0.056120000000000003</v>
      </c>
      <c r="R324" s="239">
        <f>Q324*H324</f>
        <v>1.70582352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333</v>
      </c>
      <c r="AT324" s="241" t="s">
        <v>385</v>
      </c>
      <c r="AU324" s="241" t="s">
        <v>85</v>
      </c>
      <c r="AY324" s="18" t="s">
        <v>274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281</v>
      </c>
      <c r="BM324" s="241" t="s">
        <v>5584</v>
      </c>
    </row>
    <row r="325" s="13" customFormat="1">
      <c r="A325" s="13"/>
      <c r="B325" s="243"/>
      <c r="C325" s="244"/>
      <c r="D325" s="245" t="s">
        <v>283</v>
      </c>
      <c r="E325" s="246" t="s">
        <v>1</v>
      </c>
      <c r="F325" s="247" t="s">
        <v>5569</v>
      </c>
      <c r="G325" s="244"/>
      <c r="H325" s="248">
        <v>29.800000000000001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283</v>
      </c>
      <c r="AU325" s="254" t="s">
        <v>85</v>
      </c>
      <c r="AV325" s="13" t="s">
        <v>85</v>
      </c>
      <c r="AW325" s="13" t="s">
        <v>32</v>
      </c>
      <c r="AX325" s="13" t="s">
        <v>76</v>
      </c>
      <c r="AY325" s="254" t="s">
        <v>274</v>
      </c>
    </row>
    <row r="326" s="14" customFormat="1">
      <c r="A326" s="14"/>
      <c r="B326" s="255"/>
      <c r="C326" s="256"/>
      <c r="D326" s="245" t="s">
        <v>283</v>
      </c>
      <c r="E326" s="257" t="s">
        <v>1</v>
      </c>
      <c r="F326" s="258" t="s">
        <v>285</v>
      </c>
      <c r="G326" s="256"/>
      <c r="H326" s="259">
        <v>29.800000000000001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283</v>
      </c>
      <c r="AU326" s="265" t="s">
        <v>85</v>
      </c>
      <c r="AV326" s="14" t="s">
        <v>106</v>
      </c>
      <c r="AW326" s="14" t="s">
        <v>32</v>
      </c>
      <c r="AX326" s="14" t="s">
        <v>76</v>
      </c>
      <c r="AY326" s="265" t="s">
        <v>274</v>
      </c>
    </row>
    <row r="327" s="15" customFormat="1">
      <c r="A327" s="15"/>
      <c r="B327" s="266"/>
      <c r="C327" s="267"/>
      <c r="D327" s="245" t="s">
        <v>283</v>
      </c>
      <c r="E327" s="268" t="s">
        <v>1</v>
      </c>
      <c r="F327" s="269" t="s">
        <v>286</v>
      </c>
      <c r="G327" s="267"/>
      <c r="H327" s="270">
        <v>29.800000000000001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283</v>
      </c>
      <c r="AU327" s="276" t="s">
        <v>85</v>
      </c>
      <c r="AV327" s="15" t="s">
        <v>281</v>
      </c>
      <c r="AW327" s="15" t="s">
        <v>32</v>
      </c>
      <c r="AX327" s="15" t="s">
        <v>83</v>
      </c>
      <c r="AY327" s="276" t="s">
        <v>274</v>
      </c>
    </row>
    <row r="328" s="13" customFormat="1">
      <c r="A328" s="13"/>
      <c r="B328" s="243"/>
      <c r="C328" s="244"/>
      <c r="D328" s="245" t="s">
        <v>283</v>
      </c>
      <c r="E328" s="244"/>
      <c r="F328" s="247" t="s">
        <v>5585</v>
      </c>
      <c r="G328" s="244"/>
      <c r="H328" s="248">
        <v>30.396000000000001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283</v>
      </c>
      <c r="AU328" s="254" t="s">
        <v>85</v>
      </c>
      <c r="AV328" s="13" t="s">
        <v>85</v>
      </c>
      <c r="AW328" s="13" t="s">
        <v>4</v>
      </c>
      <c r="AX328" s="13" t="s">
        <v>83</v>
      </c>
      <c r="AY328" s="254" t="s">
        <v>274</v>
      </c>
    </row>
    <row r="329" s="2" customFormat="1" ht="33" customHeight="1">
      <c r="A329" s="39"/>
      <c r="B329" s="40"/>
      <c r="C329" s="230" t="s">
        <v>632</v>
      </c>
      <c r="D329" s="230" t="s">
        <v>276</v>
      </c>
      <c r="E329" s="231" t="s">
        <v>5586</v>
      </c>
      <c r="F329" s="232" t="s">
        <v>5587</v>
      </c>
      <c r="G329" s="233" t="s">
        <v>398</v>
      </c>
      <c r="H329" s="234">
        <v>168.90000000000001</v>
      </c>
      <c r="I329" s="235"/>
      <c r="J329" s="236">
        <f>ROUND(I329*H329,2)</f>
        <v>0</v>
      </c>
      <c r="K329" s="232" t="s">
        <v>280</v>
      </c>
      <c r="L329" s="45"/>
      <c r="M329" s="237" t="s">
        <v>1</v>
      </c>
      <c r="N329" s="238" t="s">
        <v>41</v>
      </c>
      <c r="O329" s="92"/>
      <c r="P329" s="239">
        <f>O329*H329</f>
        <v>0</v>
      </c>
      <c r="Q329" s="239">
        <v>0.1295</v>
      </c>
      <c r="R329" s="239">
        <f>Q329*H329</f>
        <v>21.87255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281</v>
      </c>
      <c r="AT329" s="241" t="s">
        <v>276</v>
      </c>
      <c r="AU329" s="241" t="s">
        <v>85</v>
      </c>
      <c r="AY329" s="18" t="s">
        <v>274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83</v>
      </c>
      <c r="BK329" s="242">
        <f>ROUND(I329*H329,2)</f>
        <v>0</v>
      </c>
      <c r="BL329" s="18" t="s">
        <v>281</v>
      </c>
      <c r="BM329" s="241" t="s">
        <v>5588</v>
      </c>
    </row>
    <row r="330" s="13" customFormat="1">
      <c r="A330" s="13"/>
      <c r="B330" s="243"/>
      <c r="C330" s="244"/>
      <c r="D330" s="245" t="s">
        <v>283</v>
      </c>
      <c r="E330" s="246" t="s">
        <v>1</v>
      </c>
      <c r="F330" s="247" t="s">
        <v>5589</v>
      </c>
      <c r="G330" s="244"/>
      <c r="H330" s="248">
        <v>134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283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274</v>
      </c>
    </row>
    <row r="331" s="13" customFormat="1">
      <c r="A331" s="13"/>
      <c r="B331" s="243"/>
      <c r="C331" s="244"/>
      <c r="D331" s="245" t="s">
        <v>283</v>
      </c>
      <c r="E331" s="246" t="s">
        <v>1</v>
      </c>
      <c r="F331" s="247" t="s">
        <v>5590</v>
      </c>
      <c r="G331" s="244"/>
      <c r="H331" s="248">
        <v>34.899999999999999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283</v>
      </c>
      <c r="AU331" s="254" t="s">
        <v>85</v>
      </c>
      <c r="AV331" s="13" t="s">
        <v>85</v>
      </c>
      <c r="AW331" s="13" t="s">
        <v>32</v>
      </c>
      <c r="AX331" s="13" t="s">
        <v>76</v>
      </c>
      <c r="AY331" s="254" t="s">
        <v>274</v>
      </c>
    </row>
    <row r="332" s="14" customFormat="1">
      <c r="A332" s="14"/>
      <c r="B332" s="255"/>
      <c r="C332" s="256"/>
      <c r="D332" s="245" t="s">
        <v>283</v>
      </c>
      <c r="E332" s="257" t="s">
        <v>1</v>
      </c>
      <c r="F332" s="258" t="s">
        <v>285</v>
      </c>
      <c r="G332" s="256"/>
      <c r="H332" s="259">
        <v>168.90000000000001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283</v>
      </c>
      <c r="AU332" s="265" t="s">
        <v>85</v>
      </c>
      <c r="AV332" s="14" t="s">
        <v>106</v>
      </c>
      <c r="AW332" s="14" t="s">
        <v>32</v>
      </c>
      <c r="AX332" s="14" t="s">
        <v>76</v>
      </c>
      <c r="AY332" s="265" t="s">
        <v>274</v>
      </c>
    </row>
    <row r="333" s="15" customFormat="1">
      <c r="A333" s="15"/>
      <c r="B333" s="266"/>
      <c r="C333" s="267"/>
      <c r="D333" s="245" t="s">
        <v>283</v>
      </c>
      <c r="E333" s="268" t="s">
        <v>1</v>
      </c>
      <c r="F333" s="269" t="s">
        <v>286</v>
      </c>
      <c r="G333" s="267"/>
      <c r="H333" s="270">
        <v>168.90000000000001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6" t="s">
        <v>283</v>
      </c>
      <c r="AU333" s="276" t="s">
        <v>85</v>
      </c>
      <c r="AV333" s="15" t="s">
        <v>281</v>
      </c>
      <c r="AW333" s="15" t="s">
        <v>32</v>
      </c>
      <c r="AX333" s="15" t="s">
        <v>83</v>
      </c>
      <c r="AY333" s="276" t="s">
        <v>274</v>
      </c>
    </row>
    <row r="334" s="2" customFormat="1" ht="16.5" customHeight="1">
      <c r="A334" s="39"/>
      <c r="B334" s="40"/>
      <c r="C334" s="287" t="s">
        <v>638</v>
      </c>
      <c r="D334" s="287" t="s">
        <v>385</v>
      </c>
      <c r="E334" s="288" t="s">
        <v>5591</v>
      </c>
      <c r="F334" s="289" t="s">
        <v>5592</v>
      </c>
      <c r="G334" s="290" t="s">
        <v>398</v>
      </c>
      <c r="H334" s="291">
        <v>136.68000000000001</v>
      </c>
      <c r="I334" s="292"/>
      <c r="J334" s="293">
        <f>ROUND(I334*H334,2)</f>
        <v>0</v>
      </c>
      <c r="K334" s="289" t="s">
        <v>280</v>
      </c>
      <c r="L334" s="294"/>
      <c r="M334" s="295" t="s">
        <v>1</v>
      </c>
      <c r="N334" s="296" t="s">
        <v>41</v>
      </c>
      <c r="O334" s="92"/>
      <c r="P334" s="239">
        <f>O334*H334</f>
        <v>0</v>
      </c>
      <c r="Q334" s="239">
        <v>0.044999999999999998</v>
      </c>
      <c r="R334" s="239">
        <f>Q334*H334</f>
        <v>6.1505999999999998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333</v>
      </c>
      <c r="AT334" s="241" t="s">
        <v>385</v>
      </c>
      <c r="AU334" s="241" t="s">
        <v>85</v>
      </c>
      <c r="AY334" s="18" t="s">
        <v>274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83</v>
      </c>
      <c r="BK334" s="242">
        <f>ROUND(I334*H334,2)</f>
        <v>0</v>
      </c>
      <c r="BL334" s="18" t="s">
        <v>281</v>
      </c>
      <c r="BM334" s="241" t="s">
        <v>5593</v>
      </c>
    </row>
    <row r="335" s="13" customFormat="1">
      <c r="A335" s="13"/>
      <c r="B335" s="243"/>
      <c r="C335" s="244"/>
      <c r="D335" s="245" t="s">
        <v>283</v>
      </c>
      <c r="E335" s="246" t="s">
        <v>1</v>
      </c>
      <c r="F335" s="247" t="s">
        <v>5589</v>
      </c>
      <c r="G335" s="244"/>
      <c r="H335" s="248">
        <v>134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283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274</v>
      </c>
    </row>
    <row r="336" s="14" customFormat="1">
      <c r="A336" s="14"/>
      <c r="B336" s="255"/>
      <c r="C336" s="256"/>
      <c r="D336" s="245" t="s">
        <v>283</v>
      </c>
      <c r="E336" s="257" t="s">
        <v>1</v>
      </c>
      <c r="F336" s="258" t="s">
        <v>285</v>
      </c>
      <c r="G336" s="256"/>
      <c r="H336" s="259">
        <v>134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283</v>
      </c>
      <c r="AU336" s="265" t="s">
        <v>85</v>
      </c>
      <c r="AV336" s="14" t="s">
        <v>106</v>
      </c>
      <c r="AW336" s="14" t="s">
        <v>32</v>
      </c>
      <c r="AX336" s="14" t="s">
        <v>76</v>
      </c>
      <c r="AY336" s="265" t="s">
        <v>274</v>
      </c>
    </row>
    <row r="337" s="15" customFormat="1">
      <c r="A337" s="15"/>
      <c r="B337" s="266"/>
      <c r="C337" s="267"/>
      <c r="D337" s="245" t="s">
        <v>283</v>
      </c>
      <c r="E337" s="268" t="s">
        <v>1</v>
      </c>
      <c r="F337" s="269" t="s">
        <v>286</v>
      </c>
      <c r="G337" s="267"/>
      <c r="H337" s="270">
        <v>134</v>
      </c>
      <c r="I337" s="271"/>
      <c r="J337" s="267"/>
      <c r="K337" s="267"/>
      <c r="L337" s="272"/>
      <c r="M337" s="273"/>
      <c r="N337" s="274"/>
      <c r="O337" s="274"/>
      <c r="P337" s="274"/>
      <c r="Q337" s="274"/>
      <c r="R337" s="274"/>
      <c r="S337" s="274"/>
      <c r="T337" s="27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6" t="s">
        <v>283</v>
      </c>
      <c r="AU337" s="276" t="s">
        <v>85</v>
      </c>
      <c r="AV337" s="15" t="s">
        <v>281</v>
      </c>
      <c r="AW337" s="15" t="s">
        <v>32</v>
      </c>
      <c r="AX337" s="15" t="s">
        <v>83</v>
      </c>
      <c r="AY337" s="276" t="s">
        <v>274</v>
      </c>
    </row>
    <row r="338" s="13" customFormat="1">
      <c r="A338" s="13"/>
      <c r="B338" s="243"/>
      <c r="C338" s="244"/>
      <c r="D338" s="245" t="s">
        <v>283</v>
      </c>
      <c r="E338" s="244"/>
      <c r="F338" s="247" t="s">
        <v>5594</v>
      </c>
      <c r="G338" s="244"/>
      <c r="H338" s="248">
        <v>136.68000000000001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283</v>
      </c>
      <c r="AU338" s="254" t="s">
        <v>85</v>
      </c>
      <c r="AV338" s="13" t="s">
        <v>85</v>
      </c>
      <c r="AW338" s="13" t="s">
        <v>4</v>
      </c>
      <c r="AX338" s="13" t="s">
        <v>83</v>
      </c>
      <c r="AY338" s="254" t="s">
        <v>274</v>
      </c>
    </row>
    <row r="339" s="2" customFormat="1" ht="16.5" customHeight="1">
      <c r="A339" s="39"/>
      <c r="B339" s="40"/>
      <c r="C339" s="287" t="s">
        <v>643</v>
      </c>
      <c r="D339" s="287" t="s">
        <v>385</v>
      </c>
      <c r="E339" s="288" t="s">
        <v>5595</v>
      </c>
      <c r="F339" s="289" t="s">
        <v>5596</v>
      </c>
      <c r="G339" s="290" t="s">
        <v>398</v>
      </c>
      <c r="H339" s="291">
        <v>35.597999999999999</v>
      </c>
      <c r="I339" s="292"/>
      <c r="J339" s="293">
        <f>ROUND(I339*H339,2)</f>
        <v>0</v>
      </c>
      <c r="K339" s="289" t="s">
        <v>280</v>
      </c>
      <c r="L339" s="294"/>
      <c r="M339" s="295" t="s">
        <v>1</v>
      </c>
      <c r="N339" s="296" t="s">
        <v>41</v>
      </c>
      <c r="O339" s="92"/>
      <c r="P339" s="239">
        <f>O339*H339</f>
        <v>0</v>
      </c>
      <c r="Q339" s="239">
        <v>0.028000000000000001</v>
      </c>
      <c r="R339" s="239">
        <f>Q339*H339</f>
        <v>0.99674399999999996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333</v>
      </c>
      <c r="AT339" s="241" t="s">
        <v>385</v>
      </c>
      <c r="AU339" s="241" t="s">
        <v>85</v>
      </c>
      <c r="AY339" s="18" t="s">
        <v>274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83</v>
      </c>
      <c r="BK339" s="242">
        <f>ROUND(I339*H339,2)</f>
        <v>0</v>
      </c>
      <c r="BL339" s="18" t="s">
        <v>281</v>
      </c>
      <c r="BM339" s="241" t="s">
        <v>5597</v>
      </c>
    </row>
    <row r="340" s="13" customFormat="1">
      <c r="A340" s="13"/>
      <c r="B340" s="243"/>
      <c r="C340" s="244"/>
      <c r="D340" s="245" t="s">
        <v>283</v>
      </c>
      <c r="E340" s="246" t="s">
        <v>1</v>
      </c>
      <c r="F340" s="247" t="s">
        <v>5590</v>
      </c>
      <c r="G340" s="244"/>
      <c r="H340" s="248">
        <v>34.899999999999999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283</v>
      </c>
      <c r="AU340" s="254" t="s">
        <v>85</v>
      </c>
      <c r="AV340" s="13" t="s">
        <v>85</v>
      </c>
      <c r="AW340" s="13" t="s">
        <v>32</v>
      </c>
      <c r="AX340" s="13" t="s">
        <v>76</v>
      </c>
      <c r="AY340" s="254" t="s">
        <v>274</v>
      </c>
    </row>
    <row r="341" s="14" customFormat="1">
      <c r="A341" s="14"/>
      <c r="B341" s="255"/>
      <c r="C341" s="256"/>
      <c r="D341" s="245" t="s">
        <v>283</v>
      </c>
      <c r="E341" s="257" t="s">
        <v>1</v>
      </c>
      <c r="F341" s="258" t="s">
        <v>285</v>
      </c>
      <c r="G341" s="256"/>
      <c r="H341" s="259">
        <v>34.899999999999999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283</v>
      </c>
      <c r="AU341" s="265" t="s">
        <v>85</v>
      </c>
      <c r="AV341" s="14" t="s">
        <v>106</v>
      </c>
      <c r="AW341" s="14" t="s">
        <v>32</v>
      </c>
      <c r="AX341" s="14" t="s">
        <v>76</v>
      </c>
      <c r="AY341" s="265" t="s">
        <v>274</v>
      </c>
    </row>
    <row r="342" s="15" customFormat="1">
      <c r="A342" s="15"/>
      <c r="B342" s="266"/>
      <c r="C342" s="267"/>
      <c r="D342" s="245" t="s">
        <v>283</v>
      </c>
      <c r="E342" s="268" t="s">
        <v>1</v>
      </c>
      <c r="F342" s="269" t="s">
        <v>286</v>
      </c>
      <c r="G342" s="267"/>
      <c r="H342" s="270">
        <v>34.899999999999999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6" t="s">
        <v>283</v>
      </c>
      <c r="AU342" s="276" t="s">
        <v>85</v>
      </c>
      <c r="AV342" s="15" t="s">
        <v>281</v>
      </c>
      <c r="AW342" s="15" t="s">
        <v>32</v>
      </c>
      <c r="AX342" s="15" t="s">
        <v>83</v>
      </c>
      <c r="AY342" s="276" t="s">
        <v>274</v>
      </c>
    </row>
    <row r="343" s="13" customFormat="1">
      <c r="A343" s="13"/>
      <c r="B343" s="243"/>
      <c r="C343" s="244"/>
      <c r="D343" s="245" t="s">
        <v>283</v>
      </c>
      <c r="E343" s="244"/>
      <c r="F343" s="247" t="s">
        <v>5598</v>
      </c>
      <c r="G343" s="244"/>
      <c r="H343" s="248">
        <v>35.597999999999999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283</v>
      </c>
      <c r="AU343" s="254" t="s">
        <v>85</v>
      </c>
      <c r="AV343" s="13" t="s">
        <v>85</v>
      </c>
      <c r="AW343" s="13" t="s">
        <v>4</v>
      </c>
      <c r="AX343" s="13" t="s">
        <v>83</v>
      </c>
      <c r="AY343" s="254" t="s">
        <v>274</v>
      </c>
    </row>
    <row r="344" s="2" customFormat="1" ht="24.15" customHeight="1">
      <c r="A344" s="39"/>
      <c r="B344" s="40"/>
      <c r="C344" s="230" t="s">
        <v>648</v>
      </c>
      <c r="D344" s="230" t="s">
        <v>276</v>
      </c>
      <c r="E344" s="231" t="s">
        <v>1548</v>
      </c>
      <c r="F344" s="232" t="s">
        <v>1549</v>
      </c>
      <c r="G344" s="233" t="s">
        <v>279</v>
      </c>
      <c r="H344" s="234">
        <v>257.25</v>
      </c>
      <c r="I344" s="235"/>
      <c r="J344" s="236">
        <f>ROUND(I344*H344,2)</f>
        <v>0</v>
      </c>
      <c r="K344" s="232" t="s">
        <v>280</v>
      </c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0.00046999999999999999</v>
      </c>
      <c r="R344" s="239">
        <f>Q344*H344</f>
        <v>0.1209075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281</v>
      </c>
      <c r="AT344" s="241" t="s">
        <v>276</v>
      </c>
      <c r="AU344" s="241" t="s">
        <v>85</v>
      </c>
      <c r="AY344" s="18" t="s">
        <v>274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281</v>
      </c>
      <c r="BM344" s="241" t="s">
        <v>5599</v>
      </c>
    </row>
    <row r="345" s="13" customFormat="1">
      <c r="A345" s="13"/>
      <c r="B345" s="243"/>
      <c r="C345" s="244"/>
      <c r="D345" s="245" t="s">
        <v>283</v>
      </c>
      <c r="E345" s="246" t="s">
        <v>1</v>
      </c>
      <c r="F345" s="247" t="s">
        <v>5471</v>
      </c>
      <c r="G345" s="244"/>
      <c r="H345" s="248">
        <v>238.09999999999999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283</v>
      </c>
      <c r="AU345" s="254" t="s">
        <v>85</v>
      </c>
      <c r="AV345" s="13" t="s">
        <v>85</v>
      </c>
      <c r="AW345" s="13" t="s">
        <v>32</v>
      </c>
      <c r="AX345" s="13" t="s">
        <v>76</v>
      </c>
      <c r="AY345" s="254" t="s">
        <v>274</v>
      </c>
    </row>
    <row r="346" s="13" customFormat="1">
      <c r="A346" s="13"/>
      <c r="B346" s="243"/>
      <c r="C346" s="244"/>
      <c r="D346" s="245" t="s">
        <v>283</v>
      </c>
      <c r="E346" s="246" t="s">
        <v>1</v>
      </c>
      <c r="F346" s="247" t="s">
        <v>5480</v>
      </c>
      <c r="G346" s="244"/>
      <c r="H346" s="248">
        <v>19.149999999999999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283</v>
      </c>
      <c r="AU346" s="254" t="s">
        <v>85</v>
      </c>
      <c r="AV346" s="13" t="s">
        <v>85</v>
      </c>
      <c r="AW346" s="13" t="s">
        <v>32</v>
      </c>
      <c r="AX346" s="13" t="s">
        <v>76</v>
      </c>
      <c r="AY346" s="254" t="s">
        <v>274</v>
      </c>
    </row>
    <row r="347" s="15" customFormat="1">
      <c r="A347" s="15"/>
      <c r="B347" s="266"/>
      <c r="C347" s="267"/>
      <c r="D347" s="245" t="s">
        <v>283</v>
      </c>
      <c r="E347" s="268" t="s">
        <v>1</v>
      </c>
      <c r="F347" s="269" t="s">
        <v>286</v>
      </c>
      <c r="G347" s="267"/>
      <c r="H347" s="270">
        <v>257.25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6" t="s">
        <v>283</v>
      </c>
      <c r="AU347" s="276" t="s">
        <v>85</v>
      </c>
      <c r="AV347" s="15" t="s">
        <v>281</v>
      </c>
      <c r="AW347" s="15" t="s">
        <v>32</v>
      </c>
      <c r="AX347" s="15" t="s">
        <v>83</v>
      </c>
      <c r="AY347" s="276" t="s">
        <v>274</v>
      </c>
    </row>
    <row r="348" s="13" customFormat="1">
      <c r="A348" s="13"/>
      <c r="B348" s="243"/>
      <c r="C348" s="244"/>
      <c r="D348" s="245" t="s">
        <v>283</v>
      </c>
      <c r="E348" s="246" t="s">
        <v>1</v>
      </c>
      <c r="F348" s="247" t="s">
        <v>5480</v>
      </c>
      <c r="G348" s="244"/>
      <c r="H348" s="248">
        <v>19.149999999999999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283</v>
      </c>
      <c r="AU348" s="254" t="s">
        <v>85</v>
      </c>
      <c r="AV348" s="13" t="s">
        <v>85</v>
      </c>
      <c r="AW348" s="13" t="s">
        <v>32</v>
      </c>
      <c r="AX348" s="13" t="s">
        <v>76</v>
      </c>
      <c r="AY348" s="254" t="s">
        <v>274</v>
      </c>
    </row>
    <row r="349" s="12" customFormat="1" ht="22.8" customHeight="1">
      <c r="A349" s="12"/>
      <c r="B349" s="214"/>
      <c r="C349" s="215"/>
      <c r="D349" s="216" t="s">
        <v>75</v>
      </c>
      <c r="E349" s="228" t="s">
        <v>3970</v>
      </c>
      <c r="F349" s="228" t="s">
        <v>3971</v>
      </c>
      <c r="G349" s="215"/>
      <c r="H349" s="215"/>
      <c r="I349" s="218"/>
      <c r="J349" s="229">
        <f>BK349</f>
        <v>0</v>
      </c>
      <c r="K349" s="215"/>
      <c r="L349" s="220"/>
      <c r="M349" s="221"/>
      <c r="N349" s="222"/>
      <c r="O349" s="222"/>
      <c r="P349" s="223">
        <f>SUM(P350:P354)</f>
        <v>0</v>
      </c>
      <c r="Q349" s="222"/>
      <c r="R349" s="223">
        <f>SUM(R350:R354)</f>
        <v>0</v>
      </c>
      <c r="S349" s="222"/>
      <c r="T349" s="224">
        <f>SUM(T350:T354)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5" t="s">
        <v>83</v>
      </c>
      <c r="AT349" s="226" t="s">
        <v>75</v>
      </c>
      <c r="AU349" s="226" t="s">
        <v>83</v>
      </c>
      <c r="AY349" s="225" t="s">
        <v>274</v>
      </c>
      <c r="BK349" s="227">
        <f>SUM(BK350:BK354)</f>
        <v>0</v>
      </c>
    </row>
    <row r="350" s="2" customFormat="1" ht="21.75" customHeight="1">
      <c r="A350" s="39"/>
      <c r="B350" s="40"/>
      <c r="C350" s="230" t="s">
        <v>654</v>
      </c>
      <c r="D350" s="230" t="s">
        <v>276</v>
      </c>
      <c r="E350" s="231" t="s">
        <v>5600</v>
      </c>
      <c r="F350" s="232" t="s">
        <v>5601</v>
      </c>
      <c r="G350" s="233" t="s">
        <v>341</v>
      </c>
      <c r="H350" s="234">
        <v>19.600000000000001</v>
      </c>
      <c r="I350" s="235"/>
      <c r="J350" s="236">
        <f>ROUND(I350*H350,2)</f>
        <v>0</v>
      </c>
      <c r="K350" s="232" t="s">
        <v>280</v>
      </c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281</v>
      </c>
      <c r="AT350" s="241" t="s">
        <v>276</v>
      </c>
      <c r="AU350" s="241" t="s">
        <v>85</v>
      </c>
      <c r="AY350" s="18" t="s">
        <v>274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281</v>
      </c>
      <c r="BM350" s="241" t="s">
        <v>5602</v>
      </c>
    </row>
    <row r="351" s="2" customFormat="1" ht="24.15" customHeight="1">
      <c r="A351" s="39"/>
      <c r="B351" s="40"/>
      <c r="C351" s="230" t="s">
        <v>659</v>
      </c>
      <c r="D351" s="230" t="s">
        <v>276</v>
      </c>
      <c r="E351" s="231" t="s">
        <v>5603</v>
      </c>
      <c r="F351" s="232" t="s">
        <v>5604</v>
      </c>
      <c r="G351" s="233" t="s">
        <v>341</v>
      </c>
      <c r="H351" s="234">
        <v>176.40000000000001</v>
      </c>
      <c r="I351" s="235"/>
      <c r="J351" s="236">
        <f>ROUND(I351*H351,2)</f>
        <v>0</v>
      </c>
      <c r="K351" s="232" t="s">
        <v>280</v>
      </c>
      <c r="L351" s="45"/>
      <c r="M351" s="237" t="s">
        <v>1</v>
      </c>
      <c r="N351" s="238" t="s">
        <v>41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281</v>
      </c>
      <c r="AT351" s="241" t="s">
        <v>276</v>
      </c>
      <c r="AU351" s="241" t="s">
        <v>85</v>
      </c>
      <c r="AY351" s="18" t="s">
        <v>274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281</v>
      </c>
      <c r="BM351" s="241" t="s">
        <v>5605</v>
      </c>
    </row>
    <row r="352" s="13" customFormat="1">
      <c r="A352" s="13"/>
      <c r="B352" s="243"/>
      <c r="C352" s="244"/>
      <c r="D352" s="245" t="s">
        <v>283</v>
      </c>
      <c r="E352" s="244"/>
      <c r="F352" s="247" t="s">
        <v>5606</v>
      </c>
      <c r="G352" s="244"/>
      <c r="H352" s="248">
        <v>176.40000000000001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283</v>
      </c>
      <c r="AU352" s="254" t="s">
        <v>85</v>
      </c>
      <c r="AV352" s="13" t="s">
        <v>85</v>
      </c>
      <c r="AW352" s="13" t="s">
        <v>4</v>
      </c>
      <c r="AX352" s="13" t="s">
        <v>83</v>
      </c>
      <c r="AY352" s="254" t="s">
        <v>274</v>
      </c>
    </row>
    <row r="353" s="2" customFormat="1" ht="37.8" customHeight="1">
      <c r="A353" s="39"/>
      <c r="B353" s="40"/>
      <c r="C353" s="230" t="s">
        <v>664</v>
      </c>
      <c r="D353" s="230" t="s">
        <v>276</v>
      </c>
      <c r="E353" s="231" t="s">
        <v>5607</v>
      </c>
      <c r="F353" s="232" t="s">
        <v>5608</v>
      </c>
      <c r="G353" s="233" t="s">
        <v>341</v>
      </c>
      <c r="H353" s="234">
        <v>7.2800000000000002</v>
      </c>
      <c r="I353" s="235"/>
      <c r="J353" s="236">
        <f>ROUND(I353*H353,2)</f>
        <v>0</v>
      </c>
      <c r="K353" s="232" t="s">
        <v>280</v>
      </c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281</v>
      </c>
      <c r="AT353" s="241" t="s">
        <v>276</v>
      </c>
      <c r="AU353" s="241" t="s">
        <v>85</v>
      </c>
      <c r="AY353" s="18" t="s">
        <v>274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281</v>
      </c>
      <c r="BM353" s="241" t="s">
        <v>5609</v>
      </c>
    </row>
    <row r="354" s="2" customFormat="1" ht="44.25" customHeight="1">
      <c r="A354" s="39"/>
      <c r="B354" s="40"/>
      <c r="C354" s="230" t="s">
        <v>669</v>
      </c>
      <c r="D354" s="230" t="s">
        <v>276</v>
      </c>
      <c r="E354" s="231" t="s">
        <v>5610</v>
      </c>
      <c r="F354" s="232" t="s">
        <v>5611</v>
      </c>
      <c r="G354" s="233" t="s">
        <v>341</v>
      </c>
      <c r="H354" s="234">
        <v>12.32</v>
      </c>
      <c r="I354" s="235"/>
      <c r="J354" s="236">
        <f>ROUND(I354*H354,2)</f>
        <v>0</v>
      </c>
      <c r="K354" s="232" t="s">
        <v>280</v>
      </c>
      <c r="L354" s="45"/>
      <c r="M354" s="237" t="s">
        <v>1</v>
      </c>
      <c r="N354" s="238" t="s">
        <v>41</v>
      </c>
      <c r="O354" s="92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281</v>
      </c>
      <c r="AT354" s="241" t="s">
        <v>276</v>
      </c>
      <c r="AU354" s="241" t="s">
        <v>85</v>
      </c>
      <c r="AY354" s="18" t="s">
        <v>274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83</v>
      </c>
      <c r="BK354" s="242">
        <f>ROUND(I354*H354,2)</f>
        <v>0</v>
      </c>
      <c r="BL354" s="18" t="s">
        <v>281</v>
      </c>
      <c r="BM354" s="241" t="s">
        <v>5612</v>
      </c>
    </row>
    <row r="355" s="12" customFormat="1" ht="22.8" customHeight="1">
      <c r="A355" s="12"/>
      <c r="B355" s="214"/>
      <c r="C355" s="215"/>
      <c r="D355" s="216" t="s">
        <v>75</v>
      </c>
      <c r="E355" s="228" t="s">
        <v>1579</v>
      </c>
      <c r="F355" s="228" t="s">
        <v>1580</v>
      </c>
      <c r="G355" s="215"/>
      <c r="H355" s="215"/>
      <c r="I355" s="218"/>
      <c r="J355" s="229">
        <f>BK355</f>
        <v>0</v>
      </c>
      <c r="K355" s="215"/>
      <c r="L355" s="220"/>
      <c r="M355" s="221"/>
      <c r="N355" s="222"/>
      <c r="O355" s="222"/>
      <c r="P355" s="223">
        <f>P356</f>
        <v>0</v>
      </c>
      <c r="Q355" s="222"/>
      <c r="R355" s="223">
        <f>R356</f>
        <v>0</v>
      </c>
      <c r="S355" s="222"/>
      <c r="T355" s="224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5" t="s">
        <v>83</v>
      </c>
      <c r="AT355" s="226" t="s">
        <v>75</v>
      </c>
      <c r="AU355" s="226" t="s">
        <v>83</v>
      </c>
      <c r="AY355" s="225" t="s">
        <v>274</v>
      </c>
      <c r="BK355" s="227">
        <f>BK356</f>
        <v>0</v>
      </c>
    </row>
    <row r="356" s="2" customFormat="1" ht="33" customHeight="1">
      <c r="A356" s="39"/>
      <c r="B356" s="40"/>
      <c r="C356" s="230" t="s">
        <v>674</v>
      </c>
      <c r="D356" s="230" t="s">
        <v>276</v>
      </c>
      <c r="E356" s="231" t="s">
        <v>5613</v>
      </c>
      <c r="F356" s="232" t="s">
        <v>5614</v>
      </c>
      <c r="G356" s="233" t="s">
        <v>341</v>
      </c>
      <c r="H356" s="234">
        <v>234.905</v>
      </c>
      <c r="I356" s="235"/>
      <c r="J356" s="236">
        <f>ROUND(I356*H356,2)</f>
        <v>0</v>
      </c>
      <c r="K356" s="232" t="s">
        <v>280</v>
      </c>
      <c r="L356" s="45"/>
      <c r="M356" s="298" t="s">
        <v>1</v>
      </c>
      <c r="N356" s="299" t="s">
        <v>41</v>
      </c>
      <c r="O356" s="300"/>
      <c r="P356" s="301">
        <f>O356*H356</f>
        <v>0</v>
      </c>
      <c r="Q356" s="301">
        <v>0</v>
      </c>
      <c r="R356" s="301">
        <f>Q356*H356</f>
        <v>0</v>
      </c>
      <c r="S356" s="301">
        <v>0</v>
      </c>
      <c r="T356" s="302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281</v>
      </c>
      <c r="AT356" s="241" t="s">
        <v>276</v>
      </c>
      <c r="AU356" s="241" t="s">
        <v>85</v>
      </c>
      <c r="AY356" s="18" t="s">
        <v>274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83</v>
      </c>
      <c r="BK356" s="242">
        <f>ROUND(I356*H356,2)</f>
        <v>0</v>
      </c>
      <c r="BL356" s="18" t="s">
        <v>281</v>
      </c>
      <c r="BM356" s="241" t="s">
        <v>5615</v>
      </c>
    </row>
    <row r="357" s="2" customFormat="1" ht="6.96" customHeight="1">
      <c r="A357" s="39"/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45"/>
      <c r="M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</sheetData>
  <sheetProtection sheet="1" autoFilter="0" formatColumns="0" formatRows="0" objects="1" scenarios="1" spinCount="100000" saltValue="t6YfMalp4zSom+V97uQPZRwMVwTuLQsBDov8a5AjFZdtDpYwpVU4cMNU5vBgR1uUS6Q4Rp4z28kGwWgClwY3xw==" hashValue="c2y5e4ZISST0PhuRVEXP+Bu9QPHDBXQCArqVq4Y4v7DzOLlaecQiOs0E5TBckXsCXKTt4+g8UqLvs+VLon3MNA==" algorithmName="SHA-512" password="C675"/>
  <autoFilter ref="C127:K3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175</v>
      </c>
      <c r="BA2" s="148" t="s">
        <v>1</v>
      </c>
      <c r="BB2" s="148" t="s">
        <v>1</v>
      </c>
      <c r="BC2" s="148" t="s">
        <v>5616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180</v>
      </c>
      <c r="BA3" s="148" t="s">
        <v>1</v>
      </c>
      <c r="BB3" s="148" t="s">
        <v>1</v>
      </c>
      <c r="BC3" s="148" t="s">
        <v>5617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5008</v>
      </c>
      <c r="BA4" s="148" t="s">
        <v>1</v>
      </c>
      <c r="BB4" s="148" t="s">
        <v>1</v>
      </c>
      <c r="BC4" s="148" t="s">
        <v>5618</v>
      </c>
      <c r="BD4" s="148" t="s">
        <v>85</v>
      </c>
    </row>
    <row r="5" s="1" customFormat="1" ht="6.96" customHeight="1">
      <c r="B5" s="21"/>
      <c r="L5" s="21"/>
      <c r="AZ5" s="148" t="s">
        <v>5619</v>
      </c>
      <c r="BA5" s="148" t="s">
        <v>1</v>
      </c>
      <c r="BB5" s="148" t="s">
        <v>1</v>
      </c>
      <c r="BC5" s="148" t="s">
        <v>5620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493</v>
      </c>
      <c r="BA6" s="148" t="s">
        <v>1</v>
      </c>
      <c r="BB6" s="148" t="s">
        <v>1</v>
      </c>
      <c r="BC6" s="148" t="s">
        <v>1242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200</v>
      </c>
      <c r="BA7" s="148" t="s">
        <v>1</v>
      </c>
      <c r="BB7" s="148" t="s">
        <v>1</v>
      </c>
      <c r="BC7" s="148" t="s">
        <v>5621</v>
      </c>
      <c r="BD7" s="148" t="s">
        <v>85</v>
      </c>
    </row>
    <row r="8" s="1" customFormat="1" ht="12" customHeight="1">
      <c r="B8" s="21"/>
      <c r="D8" s="153" t="s">
        <v>186</v>
      </c>
      <c r="L8" s="21"/>
      <c r="AZ8" s="148" t="s">
        <v>212</v>
      </c>
      <c r="BA8" s="148" t="s">
        <v>1</v>
      </c>
      <c r="BB8" s="148" t="s">
        <v>1</v>
      </c>
      <c r="BC8" s="148" t="s">
        <v>5622</v>
      </c>
      <c r="BD8" s="148" t="s">
        <v>85</v>
      </c>
    </row>
    <row r="9" s="2" customFormat="1" ht="16.5" customHeight="1">
      <c r="A9" s="39"/>
      <c r="B9" s="45"/>
      <c r="C9" s="39"/>
      <c r="D9" s="39"/>
      <c r="E9" s="154" t="s">
        <v>5433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214</v>
      </c>
      <c r="BA9" s="148" t="s">
        <v>1</v>
      </c>
      <c r="BB9" s="148" t="s">
        <v>1</v>
      </c>
      <c r="BC9" s="148" t="s">
        <v>5623</v>
      </c>
      <c r="BD9" s="148" t="s">
        <v>85</v>
      </c>
    </row>
    <row r="10" s="2" customFormat="1" ht="12" customHeight="1">
      <c r="A10" s="39"/>
      <c r="B10" s="45"/>
      <c r="C10" s="39"/>
      <c r="D10" s="153" t="s">
        <v>2904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5624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ROUND((SUM(BE127:BE221)),  2)</f>
        <v>0</v>
      </c>
      <c r="G35" s="39"/>
      <c r="H35" s="39"/>
      <c r="I35" s="168">
        <v>0.20999999999999999</v>
      </c>
      <c r="J35" s="167">
        <f>ROUND(((SUM(BE127:BE221))*I35),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ROUND((SUM(BF127:BF221)),  2)</f>
        <v>0</v>
      </c>
      <c r="G36" s="39"/>
      <c r="H36" s="39"/>
      <c r="I36" s="168">
        <v>0.14999999999999999</v>
      </c>
      <c r="J36" s="167">
        <f>ROUND(((SUM(BF127:BF221))*I36),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ROUND((SUM(BG127:BG221)),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ROUND((SUM(BH127:BH221)),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ROUND((SUM(BI127:BI221)),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SO.04.02 - Opěrné stěny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J128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J129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235</v>
      </c>
      <c r="E101" s="200"/>
      <c r="F101" s="200"/>
      <c r="G101" s="200"/>
      <c r="H101" s="200"/>
      <c r="I101" s="200"/>
      <c r="J101" s="201">
        <f>J161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236</v>
      </c>
      <c r="E102" s="200"/>
      <c r="F102" s="200"/>
      <c r="G102" s="200"/>
      <c r="H102" s="200"/>
      <c r="I102" s="200"/>
      <c r="J102" s="201">
        <f>J168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242</v>
      </c>
      <c r="E103" s="200"/>
      <c r="F103" s="200"/>
      <c r="G103" s="200"/>
      <c r="H103" s="200"/>
      <c r="I103" s="200"/>
      <c r="J103" s="201">
        <f>J198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J200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244</v>
      </c>
      <c r="E105" s="200"/>
      <c r="F105" s="200"/>
      <c r="G105" s="200"/>
      <c r="H105" s="200"/>
      <c r="I105" s="200"/>
      <c r="J105" s="201">
        <f>J201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7" t="str">
        <f>E7</f>
        <v>Lůžkový hospic Mezi stromy na pozemku č. parc 785/1 v k.ú. Havlíčkův Brod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7" t="s">
        <v>5433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2904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SO.04.02 - Opěrné stěny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25. 4. 2022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Spolek pro lůžkový hospic Mezi Stromy</v>
      </c>
      <c r="G123" s="41"/>
      <c r="H123" s="41"/>
      <c r="I123" s="33" t="s">
        <v>30</v>
      </c>
      <c r="J123" s="37" t="str">
        <f>E23</f>
        <v>PROJEKT II, v.o.s.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Martin Škrabal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3"/>
      <c r="B126" s="204"/>
      <c r="C126" s="205" t="s">
        <v>260</v>
      </c>
      <c r="D126" s="206" t="s">
        <v>61</v>
      </c>
      <c r="E126" s="206" t="s">
        <v>57</v>
      </c>
      <c r="F126" s="206" t="s">
        <v>58</v>
      </c>
      <c r="G126" s="206" t="s">
        <v>261</v>
      </c>
      <c r="H126" s="206" t="s">
        <v>262</v>
      </c>
      <c r="I126" s="206" t="s">
        <v>263</v>
      </c>
      <c r="J126" s="206" t="s">
        <v>230</v>
      </c>
      <c r="K126" s="207" t="s">
        <v>264</v>
      </c>
      <c r="L126" s="208"/>
      <c r="M126" s="101" t="s">
        <v>1</v>
      </c>
      <c r="N126" s="102" t="s">
        <v>40</v>
      </c>
      <c r="O126" s="102" t="s">
        <v>265</v>
      </c>
      <c r="P126" s="102" t="s">
        <v>266</v>
      </c>
      <c r="Q126" s="102" t="s">
        <v>267</v>
      </c>
      <c r="R126" s="102" t="s">
        <v>268</v>
      </c>
      <c r="S126" s="102" t="s">
        <v>269</v>
      </c>
      <c r="T126" s="103" t="s">
        <v>270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</row>
    <row r="127" s="2" customFormat="1" ht="22.8" customHeight="1">
      <c r="A127" s="39"/>
      <c r="B127" s="40"/>
      <c r="C127" s="108" t="s">
        <v>271</v>
      </c>
      <c r="D127" s="41"/>
      <c r="E127" s="41"/>
      <c r="F127" s="41"/>
      <c r="G127" s="41"/>
      <c r="H127" s="41"/>
      <c r="I127" s="41"/>
      <c r="J127" s="209">
        <f>BK127</f>
        <v>0</v>
      </c>
      <c r="K127" s="41"/>
      <c r="L127" s="45"/>
      <c r="M127" s="104"/>
      <c r="N127" s="210"/>
      <c r="O127" s="105"/>
      <c r="P127" s="211">
        <f>P128+P200</f>
        <v>0</v>
      </c>
      <c r="Q127" s="105"/>
      <c r="R127" s="211">
        <f>R128+R200</f>
        <v>76.539348480000001</v>
      </c>
      <c r="S127" s="105"/>
      <c r="T127" s="212">
        <f>T128+T200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232</v>
      </c>
      <c r="BK127" s="213">
        <f>BK128+BK200</f>
        <v>0</v>
      </c>
    </row>
    <row r="128" s="12" customFormat="1" ht="25.92" customHeight="1">
      <c r="A128" s="12"/>
      <c r="B128" s="214"/>
      <c r="C128" s="215"/>
      <c r="D128" s="216" t="s">
        <v>75</v>
      </c>
      <c r="E128" s="217" t="s">
        <v>272</v>
      </c>
      <c r="F128" s="217" t="s">
        <v>273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P129+P161+P168+P198</f>
        <v>0</v>
      </c>
      <c r="Q128" s="222"/>
      <c r="R128" s="223">
        <f>R129+R161+R168+R198</f>
        <v>76.309893729999999</v>
      </c>
      <c r="S128" s="222"/>
      <c r="T128" s="224">
        <f>T129+T161+T168+T198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76</v>
      </c>
      <c r="AY128" s="225" t="s">
        <v>274</v>
      </c>
      <c r="BK128" s="227">
        <f>BK129+BK161+BK168+BK198</f>
        <v>0</v>
      </c>
    </row>
    <row r="129" s="12" customFormat="1" ht="22.8" customHeight="1">
      <c r="A129" s="12"/>
      <c r="B129" s="214"/>
      <c r="C129" s="215"/>
      <c r="D129" s="216" t="s">
        <v>75</v>
      </c>
      <c r="E129" s="228" t="s">
        <v>83</v>
      </c>
      <c r="F129" s="228" t="s">
        <v>275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SUM(P130:P160)</f>
        <v>0</v>
      </c>
      <c r="Q129" s="222"/>
      <c r="R129" s="223">
        <f>SUM(R130:R160)</f>
        <v>0</v>
      </c>
      <c r="S129" s="222"/>
      <c r="T129" s="224">
        <f>SUM(T130:T160)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83</v>
      </c>
      <c r="AT129" s="226" t="s">
        <v>75</v>
      </c>
      <c r="AU129" s="226" t="s">
        <v>83</v>
      </c>
      <c r="AY129" s="225" t="s">
        <v>274</v>
      </c>
      <c r="BK129" s="227">
        <f>SUM(BK130:BK160)</f>
        <v>0</v>
      </c>
    </row>
    <row r="130" s="2" customFormat="1" ht="33" customHeight="1">
      <c r="A130" s="39"/>
      <c r="B130" s="40"/>
      <c r="C130" s="230" t="s">
        <v>83</v>
      </c>
      <c r="D130" s="230" t="s">
        <v>276</v>
      </c>
      <c r="E130" s="231" t="s">
        <v>5625</v>
      </c>
      <c r="F130" s="232" t="s">
        <v>5626</v>
      </c>
      <c r="G130" s="233" t="s">
        <v>289</v>
      </c>
      <c r="H130" s="234">
        <v>96.799999999999997</v>
      </c>
      <c r="I130" s="235"/>
      <c r="J130" s="236">
        <f>ROUND(I130*H130,2)</f>
        <v>0</v>
      </c>
      <c r="K130" s="232" t="s">
        <v>280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85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5627</v>
      </c>
    </row>
    <row r="131" s="13" customFormat="1">
      <c r="A131" s="13"/>
      <c r="B131" s="243"/>
      <c r="C131" s="244"/>
      <c r="D131" s="245" t="s">
        <v>283</v>
      </c>
      <c r="E131" s="246" t="s">
        <v>1</v>
      </c>
      <c r="F131" s="247" t="s">
        <v>5628</v>
      </c>
      <c r="G131" s="244"/>
      <c r="H131" s="248">
        <v>60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283</v>
      </c>
      <c r="AU131" s="254" t="s">
        <v>85</v>
      </c>
      <c r="AV131" s="13" t="s">
        <v>85</v>
      </c>
      <c r="AW131" s="13" t="s">
        <v>32</v>
      </c>
      <c r="AX131" s="13" t="s">
        <v>76</v>
      </c>
      <c r="AY131" s="254" t="s">
        <v>274</v>
      </c>
    </row>
    <row r="132" s="13" customFormat="1">
      <c r="A132" s="13"/>
      <c r="B132" s="243"/>
      <c r="C132" s="244"/>
      <c r="D132" s="245" t="s">
        <v>283</v>
      </c>
      <c r="E132" s="246" t="s">
        <v>1</v>
      </c>
      <c r="F132" s="247" t="s">
        <v>5629</v>
      </c>
      <c r="G132" s="244"/>
      <c r="H132" s="248">
        <v>36.799999999999997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283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274</v>
      </c>
    </row>
    <row r="133" s="14" customFormat="1">
      <c r="A133" s="14"/>
      <c r="B133" s="255"/>
      <c r="C133" s="256"/>
      <c r="D133" s="245" t="s">
        <v>283</v>
      </c>
      <c r="E133" s="257" t="s">
        <v>180</v>
      </c>
      <c r="F133" s="258" t="s">
        <v>285</v>
      </c>
      <c r="G133" s="256"/>
      <c r="H133" s="259">
        <v>96.799999999999997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283</v>
      </c>
      <c r="AU133" s="265" t="s">
        <v>85</v>
      </c>
      <c r="AV133" s="14" t="s">
        <v>106</v>
      </c>
      <c r="AW133" s="14" t="s">
        <v>32</v>
      </c>
      <c r="AX133" s="14" t="s">
        <v>83</v>
      </c>
      <c r="AY133" s="265" t="s">
        <v>274</v>
      </c>
    </row>
    <row r="134" s="2" customFormat="1" ht="33" customHeight="1">
      <c r="A134" s="39"/>
      <c r="B134" s="40"/>
      <c r="C134" s="230" t="s">
        <v>85</v>
      </c>
      <c r="D134" s="230" t="s">
        <v>276</v>
      </c>
      <c r="E134" s="231" t="s">
        <v>4629</v>
      </c>
      <c r="F134" s="232" t="s">
        <v>4630</v>
      </c>
      <c r="G134" s="233" t="s">
        <v>289</v>
      </c>
      <c r="H134" s="234">
        <v>8.6400000000000006</v>
      </c>
      <c r="I134" s="235"/>
      <c r="J134" s="236">
        <f>ROUND(I134*H134,2)</f>
        <v>0</v>
      </c>
      <c r="K134" s="232" t="s">
        <v>280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5630</v>
      </c>
    </row>
    <row r="135" s="13" customFormat="1">
      <c r="A135" s="13"/>
      <c r="B135" s="243"/>
      <c r="C135" s="244"/>
      <c r="D135" s="245" t="s">
        <v>283</v>
      </c>
      <c r="E135" s="246" t="s">
        <v>1</v>
      </c>
      <c r="F135" s="247" t="s">
        <v>5631</v>
      </c>
      <c r="G135" s="244"/>
      <c r="H135" s="248">
        <v>4.5599999999999996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283</v>
      </c>
      <c r="AU135" s="254" t="s">
        <v>85</v>
      </c>
      <c r="AV135" s="13" t="s">
        <v>85</v>
      </c>
      <c r="AW135" s="13" t="s">
        <v>32</v>
      </c>
      <c r="AX135" s="13" t="s">
        <v>76</v>
      </c>
      <c r="AY135" s="254" t="s">
        <v>274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5632</v>
      </c>
      <c r="G136" s="244"/>
      <c r="H136" s="248">
        <v>4.0800000000000001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274</v>
      </c>
    </row>
    <row r="137" s="14" customFormat="1">
      <c r="A137" s="14"/>
      <c r="B137" s="255"/>
      <c r="C137" s="256"/>
      <c r="D137" s="245" t="s">
        <v>283</v>
      </c>
      <c r="E137" s="257" t="s">
        <v>1</v>
      </c>
      <c r="F137" s="258" t="s">
        <v>285</v>
      </c>
      <c r="G137" s="256"/>
      <c r="H137" s="259">
        <v>8.6400000000000006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283</v>
      </c>
      <c r="AU137" s="265" t="s">
        <v>85</v>
      </c>
      <c r="AV137" s="14" t="s">
        <v>106</v>
      </c>
      <c r="AW137" s="14" t="s">
        <v>32</v>
      </c>
      <c r="AX137" s="14" t="s">
        <v>76</v>
      </c>
      <c r="AY137" s="265" t="s">
        <v>274</v>
      </c>
    </row>
    <row r="138" s="15" customFormat="1">
      <c r="A138" s="15"/>
      <c r="B138" s="266"/>
      <c r="C138" s="267"/>
      <c r="D138" s="245" t="s">
        <v>283</v>
      </c>
      <c r="E138" s="268" t="s">
        <v>212</v>
      </c>
      <c r="F138" s="269" t="s">
        <v>286</v>
      </c>
      <c r="G138" s="267"/>
      <c r="H138" s="270">
        <v>8.6400000000000006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283</v>
      </c>
      <c r="AU138" s="276" t="s">
        <v>85</v>
      </c>
      <c r="AV138" s="15" t="s">
        <v>281</v>
      </c>
      <c r="AW138" s="15" t="s">
        <v>32</v>
      </c>
      <c r="AX138" s="15" t="s">
        <v>83</v>
      </c>
      <c r="AY138" s="276" t="s">
        <v>274</v>
      </c>
    </row>
    <row r="139" s="2" customFormat="1" ht="33" customHeight="1">
      <c r="A139" s="39"/>
      <c r="B139" s="40"/>
      <c r="C139" s="230" t="s">
        <v>106</v>
      </c>
      <c r="D139" s="230" t="s">
        <v>276</v>
      </c>
      <c r="E139" s="231" t="s">
        <v>3601</v>
      </c>
      <c r="F139" s="232" t="s">
        <v>3602</v>
      </c>
      <c r="G139" s="233" t="s">
        <v>289</v>
      </c>
      <c r="H139" s="234">
        <v>7.2199999999999998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5633</v>
      </c>
    </row>
    <row r="140" s="13" customFormat="1">
      <c r="A140" s="13"/>
      <c r="B140" s="243"/>
      <c r="C140" s="244"/>
      <c r="D140" s="245" t="s">
        <v>283</v>
      </c>
      <c r="E140" s="246" t="s">
        <v>1</v>
      </c>
      <c r="F140" s="247" t="s">
        <v>5634</v>
      </c>
      <c r="G140" s="244"/>
      <c r="H140" s="248">
        <v>7.2199999999999998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283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274</v>
      </c>
    </row>
    <row r="141" s="14" customFormat="1">
      <c r="A141" s="14"/>
      <c r="B141" s="255"/>
      <c r="C141" s="256"/>
      <c r="D141" s="245" t="s">
        <v>283</v>
      </c>
      <c r="E141" s="257" t="s">
        <v>1</v>
      </c>
      <c r="F141" s="258" t="s">
        <v>285</v>
      </c>
      <c r="G141" s="256"/>
      <c r="H141" s="259">
        <v>7.2199999999999998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283</v>
      </c>
      <c r="AU141" s="265" t="s">
        <v>85</v>
      </c>
      <c r="AV141" s="14" t="s">
        <v>106</v>
      </c>
      <c r="AW141" s="14" t="s">
        <v>32</v>
      </c>
      <c r="AX141" s="14" t="s">
        <v>76</v>
      </c>
      <c r="AY141" s="265" t="s">
        <v>274</v>
      </c>
    </row>
    <row r="142" s="15" customFormat="1">
      <c r="A142" s="15"/>
      <c r="B142" s="266"/>
      <c r="C142" s="267"/>
      <c r="D142" s="245" t="s">
        <v>283</v>
      </c>
      <c r="E142" s="268" t="s">
        <v>214</v>
      </c>
      <c r="F142" s="269" t="s">
        <v>286</v>
      </c>
      <c r="G142" s="267"/>
      <c r="H142" s="270">
        <v>7.2199999999999998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283</v>
      </c>
      <c r="AU142" s="276" t="s">
        <v>85</v>
      </c>
      <c r="AV142" s="15" t="s">
        <v>281</v>
      </c>
      <c r="AW142" s="15" t="s">
        <v>32</v>
      </c>
      <c r="AX142" s="15" t="s">
        <v>83</v>
      </c>
      <c r="AY142" s="276" t="s">
        <v>274</v>
      </c>
    </row>
    <row r="143" s="2" customFormat="1" ht="37.8" customHeight="1">
      <c r="A143" s="39"/>
      <c r="B143" s="40"/>
      <c r="C143" s="230" t="s">
        <v>281</v>
      </c>
      <c r="D143" s="230" t="s">
        <v>276</v>
      </c>
      <c r="E143" s="231" t="s">
        <v>322</v>
      </c>
      <c r="F143" s="232" t="s">
        <v>323</v>
      </c>
      <c r="G143" s="233" t="s">
        <v>289</v>
      </c>
      <c r="H143" s="234">
        <v>49.740000000000002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5635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200</v>
      </c>
      <c r="G144" s="244"/>
      <c r="H144" s="248">
        <v>49.740000000000002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274</v>
      </c>
    </row>
    <row r="145" s="14" customFormat="1">
      <c r="A145" s="14"/>
      <c r="B145" s="255"/>
      <c r="C145" s="256"/>
      <c r="D145" s="245" t="s">
        <v>283</v>
      </c>
      <c r="E145" s="257" t="s">
        <v>1</v>
      </c>
      <c r="F145" s="258" t="s">
        <v>285</v>
      </c>
      <c r="G145" s="256"/>
      <c r="H145" s="259">
        <v>49.740000000000002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283</v>
      </c>
      <c r="AU145" s="265" t="s">
        <v>85</v>
      </c>
      <c r="AV145" s="14" t="s">
        <v>106</v>
      </c>
      <c r="AW145" s="14" t="s">
        <v>32</v>
      </c>
      <c r="AX145" s="14" t="s">
        <v>76</v>
      </c>
      <c r="AY145" s="265" t="s">
        <v>274</v>
      </c>
    </row>
    <row r="146" s="15" customFormat="1">
      <c r="A146" s="15"/>
      <c r="B146" s="266"/>
      <c r="C146" s="267"/>
      <c r="D146" s="245" t="s">
        <v>283</v>
      </c>
      <c r="E146" s="268" t="s">
        <v>1</v>
      </c>
      <c r="F146" s="269" t="s">
        <v>286</v>
      </c>
      <c r="G146" s="267"/>
      <c r="H146" s="270">
        <v>49.740000000000002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283</v>
      </c>
      <c r="AU146" s="276" t="s">
        <v>85</v>
      </c>
      <c r="AV146" s="15" t="s">
        <v>281</v>
      </c>
      <c r="AW146" s="15" t="s">
        <v>32</v>
      </c>
      <c r="AX146" s="15" t="s">
        <v>83</v>
      </c>
      <c r="AY146" s="276" t="s">
        <v>274</v>
      </c>
    </row>
    <row r="147" s="2" customFormat="1" ht="24.15" customHeight="1">
      <c r="A147" s="39"/>
      <c r="B147" s="40"/>
      <c r="C147" s="230" t="s">
        <v>316</v>
      </c>
      <c r="D147" s="230" t="s">
        <v>276</v>
      </c>
      <c r="E147" s="231" t="s">
        <v>328</v>
      </c>
      <c r="F147" s="232" t="s">
        <v>329</v>
      </c>
      <c r="G147" s="233" t="s">
        <v>289</v>
      </c>
      <c r="H147" s="234">
        <v>49.740000000000002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5636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5637</v>
      </c>
      <c r="G148" s="244"/>
      <c r="H148" s="248">
        <v>33.880000000000003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3" customFormat="1">
      <c r="A149" s="13"/>
      <c r="B149" s="243"/>
      <c r="C149" s="244"/>
      <c r="D149" s="245" t="s">
        <v>283</v>
      </c>
      <c r="E149" s="246" t="s">
        <v>1</v>
      </c>
      <c r="F149" s="247" t="s">
        <v>212</v>
      </c>
      <c r="G149" s="244"/>
      <c r="H149" s="248">
        <v>8.6400000000000006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283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274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214</v>
      </c>
      <c r="G150" s="244"/>
      <c r="H150" s="248">
        <v>7.2199999999999998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4" customFormat="1">
      <c r="A151" s="14"/>
      <c r="B151" s="255"/>
      <c r="C151" s="256"/>
      <c r="D151" s="245" t="s">
        <v>283</v>
      </c>
      <c r="E151" s="257" t="s">
        <v>1</v>
      </c>
      <c r="F151" s="258" t="s">
        <v>285</v>
      </c>
      <c r="G151" s="256"/>
      <c r="H151" s="259">
        <v>49.740000000000002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283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274</v>
      </c>
    </row>
    <row r="152" s="15" customFormat="1">
      <c r="A152" s="15"/>
      <c r="B152" s="266"/>
      <c r="C152" s="267"/>
      <c r="D152" s="245" t="s">
        <v>283</v>
      </c>
      <c r="E152" s="268" t="s">
        <v>200</v>
      </c>
      <c r="F152" s="269" t="s">
        <v>286</v>
      </c>
      <c r="G152" s="267"/>
      <c r="H152" s="270">
        <v>49.740000000000002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283</v>
      </c>
      <c r="AU152" s="276" t="s">
        <v>85</v>
      </c>
      <c r="AV152" s="15" t="s">
        <v>281</v>
      </c>
      <c r="AW152" s="15" t="s">
        <v>32</v>
      </c>
      <c r="AX152" s="15" t="s">
        <v>83</v>
      </c>
      <c r="AY152" s="276" t="s">
        <v>274</v>
      </c>
    </row>
    <row r="153" s="2" customFormat="1" ht="24.15" customHeight="1">
      <c r="A153" s="39"/>
      <c r="B153" s="40"/>
      <c r="C153" s="230" t="s">
        <v>321</v>
      </c>
      <c r="D153" s="230" t="s">
        <v>276</v>
      </c>
      <c r="E153" s="231" t="s">
        <v>349</v>
      </c>
      <c r="F153" s="232" t="s">
        <v>350</v>
      </c>
      <c r="G153" s="233" t="s">
        <v>289</v>
      </c>
      <c r="H153" s="234">
        <v>62.920000000000002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5638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5639</v>
      </c>
      <c r="G154" s="244"/>
      <c r="H154" s="248">
        <v>62.920000000000002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4" customFormat="1">
      <c r="A155" s="14"/>
      <c r="B155" s="255"/>
      <c r="C155" s="256"/>
      <c r="D155" s="245" t="s">
        <v>283</v>
      </c>
      <c r="E155" s="257" t="s">
        <v>1</v>
      </c>
      <c r="F155" s="258" t="s">
        <v>285</v>
      </c>
      <c r="G155" s="256"/>
      <c r="H155" s="259">
        <v>62.920000000000002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283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274</v>
      </c>
    </row>
    <row r="156" s="15" customFormat="1">
      <c r="A156" s="15"/>
      <c r="B156" s="266"/>
      <c r="C156" s="267"/>
      <c r="D156" s="245" t="s">
        <v>283</v>
      </c>
      <c r="E156" s="268" t="s">
        <v>1</v>
      </c>
      <c r="F156" s="269" t="s">
        <v>286</v>
      </c>
      <c r="G156" s="267"/>
      <c r="H156" s="270">
        <v>62.920000000000002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283</v>
      </c>
      <c r="AU156" s="276" t="s">
        <v>85</v>
      </c>
      <c r="AV156" s="15" t="s">
        <v>281</v>
      </c>
      <c r="AW156" s="15" t="s">
        <v>32</v>
      </c>
      <c r="AX156" s="15" t="s">
        <v>83</v>
      </c>
      <c r="AY156" s="276" t="s">
        <v>274</v>
      </c>
    </row>
    <row r="157" s="2" customFormat="1" ht="24.15" customHeight="1">
      <c r="A157" s="39"/>
      <c r="B157" s="40"/>
      <c r="C157" s="230" t="s">
        <v>327</v>
      </c>
      <c r="D157" s="230" t="s">
        <v>276</v>
      </c>
      <c r="E157" s="231" t="s">
        <v>370</v>
      </c>
      <c r="F157" s="232" t="s">
        <v>371</v>
      </c>
      <c r="G157" s="233" t="s">
        <v>279</v>
      </c>
      <c r="H157" s="234">
        <v>250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5640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292</v>
      </c>
      <c r="G158" s="244"/>
      <c r="H158" s="248">
        <v>250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4" customFormat="1">
      <c r="A159" s="14"/>
      <c r="B159" s="255"/>
      <c r="C159" s="256"/>
      <c r="D159" s="245" t="s">
        <v>283</v>
      </c>
      <c r="E159" s="257" t="s">
        <v>1</v>
      </c>
      <c r="F159" s="258" t="s">
        <v>285</v>
      </c>
      <c r="G159" s="256"/>
      <c r="H159" s="259">
        <v>250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283</v>
      </c>
      <c r="AU159" s="265" t="s">
        <v>85</v>
      </c>
      <c r="AV159" s="14" t="s">
        <v>106</v>
      </c>
      <c r="AW159" s="14" t="s">
        <v>32</v>
      </c>
      <c r="AX159" s="14" t="s">
        <v>76</v>
      </c>
      <c r="AY159" s="265" t="s">
        <v>274</v>
      </c>
    </row>
    <row r="160" s="15" customFormat="1">
      <c r="A160" s="15"/>
      <c r="B160" s="266"/>
      <c r="C160" s="267"/>
      <c r="D160" s="245" t="s">
        <v>283</v>
      </c>
      <c r="E160" s="268" t="s">
        <v>1</v>
      </c>
      <c r="F160" s="269" t="s">
        <v>286</v>
      </c>
      <c r="G160" s="267"/>
      <c r="H160" s="270">
        <v>250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283</v>
      </c>
      <c r="AU160" s="276" t="s">
        <v>85</v>
      </c>
      <c r="AV160" s="15" t="s">
        <v>281</v>
      </c>
      <c r="AW160" s="15" t="s">
        <v>32</v>
      </c>
      <c r="AX160" s="15" t="s">
        <v>83</v>
      </c>
      <c r="AY160" s="276" t="s">
        <v>274</v>
      </c>
    </row>
    <row r="161" s="12" customFormat="1" ht="22.8" customHeight="1">
      <c r="A161" s="12"/>
      <c r="B161" s="214"/>
      <c r="C161" s="215"/>
      <c r="D161" s="216" t="s">
        <v>75</v>
      </c>
      <c r="E161" s="228" t="s">
        <v>85</v>
      </c>
      <c r="F161" s="228" t="s">
        <v>374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SUM(P162:P167)</f>
        <v>0</v>
      </c>
      <c r="Q161" s="222"/>
      <c r="R161" s="223">
        <f>SUM(R162:R167)</f>
        <v>39.679658199999999</v>
      </c>
      <c r="S161" s="222"/>
      <c r="T161" s="224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83</v>
      </c>
      <c r="AT161" s="226" t="s">
        <v>75</v>
      </c>
      <c r="AU161" s="226" t="s">
        <v>83</v>
      </c>
      <c r="AY161" s="225" t="s">
        <v>274</v>
      </c>
      <c r="BK161" s="227">
        <f>SUM(BK162:BK167)</f>
        <v>0</v>
      </c>
    </row>
    <row r="162" s="2" customFormat="1" ht="16.5" customHeight="1">
      <c r="A162" s="39"/>
      <c r="B162" s="40"/>
      <c r="C162" s="230" t="s">
        <v>333</v>
      </c>
      <c r="D162" s="230" t="s">
        <v>276</v>
      </c>
      <c r="E162" s="231" t="s">
        <v>440</v>
      </c>
      <c r="F162" s="232" t="s">
        <v>441</v>
      </c>
      <c r="G162" s="233" t="s">
        <v>289</v>
      </c>
      <c r="H162" s="234">
        <v>15.859999999999999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2.5018699999999998</v>
      </c>
      <c r="R162" s="239">
        <f>Q162*H162</f>
        <v>39.679658199999999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5641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5631</v>
      </c>
      <c r="G163" s="244"/>
      <c r="H163" s="248">
        <v>4.5599999999999996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5632</v>
      </c>
      <c r="G164" s="244"/>
      <c r="H164" s="248">
        <v>4.0800000000000001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3" customFormat="1">
      <c r="A165" s="13"/>
      <c r="B165" s="243"/>
      <c r="C165" s="244"/>
      <c r="D165" s="245" t="s">
        <v>283</v>
      </c>
      <c r="E165" s="246" t="s">
        <v>1</v>
      </c>
      <c r="F165" s="247" t="s">
        <v>5634</v>
      </c>
      <c r="G165" s="244"/>
      <c r="H165" s="248">
        <v>7.2199999999999998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283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274</v>
      </c>
    </row>
    <row r="166" s="14" customFormat="1">
      <c r="A166" s="14"/>
      <c r="B166" s="255"/>
      <c r="C166" s="256"/>
      <c r="D166" s="245" t="s">
        <v>283</v>
      </c>
      <c r="E166" s="257" t="s">
        <v>1</v>
      </c>
      <c r="F166" s="258" t="s">
        <v>285</v>
      </c>
      <c r="G166" s="256"/>
      <c r="H166" s="259">
        <v>15.859999999999999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283</v>
      </c>
      <c r="AU166" s="265" t="s">
        <v>85</v>
      </c>
      <c r="AV166" s="14" t="s">
        <v>106</v>
      </c>
      <c r="AW166" s="14" t="s">
        <v>32</v>
      </c>
      <c r="AX166" s="14" t="s">
        <v>76</v>
      </c>
      <c r="AY166" s="265" t="s">
        <v>274</v>
      </c>
    </row>
    <row r="167" s="15" customFormat="1">
      <c r="A167" s="15"/>
      <c r="B167" s="266"/>
      <c r="C167" s="267"/>
      <c r="D167" s="245" t="s">
        <v>283</v>
      </c>
      <c r="E167" s="268" t="s">
        <v>1</v>
      </c>
      <c r="F167" s="269" t="s">
        <v>286</v>
      </c>
      <c r="G167" s="267"/>
      <c r="H167" s="270">
        <v>15.859999999999999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283</v>
      </c>
      <c r="AU167" s="276" t="s">
        <v>85</v>
      </c>
      <c r="AV167" s="15" t="s">
        <v>281</v>
      </c>
      <c r="AW167" s="15" t="s">
        <v>32</v>
      </c>
      <c r="AX167" s="15" t="s">
        <v>83</v>
      </c>
      <c r="AY167" s="276" t="s">
        <v>274</v>
      </c>
    </row>
    <row r="168" s="12" customFormat="1" ht="22.8" customHeight="1">
      <c r="A168" s="12"/>
      <c r="B168" s="214"/>
      <c r="C168" s="215"/>
      <c r="D168" s="216" t="s">
        <v>75</v>
      </c>
      <c r="E168" s="228" t="s">
        <v>106</v>
      </c>
      <c r="F168" s="228" t="s">
        <v>486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SUM(P169:P197)</f>
        <v>0</v>
      </c>
      <c r="Q168" s="222"/>
      <c r="R168" s="223">
        <f>SUM(R169:R197)</f>
        <v>36.630235530000007</v>
      </c>
      <c r="S168" s="222"/>
      <c r="T168" s="224">
        <f>SUM(T169:T197)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83</v>
      </c>
      <c r="AT168" s="226" t="s">
        <v>75</v>
      </c>
      <c r="AU168" s="226" t="s">
        <v>83</v>
      </c>
      <c r="AY168" s="225" t="s">
        <v>274</v>
      </c>
      <c r="BK168" s="227">
        <f>SUM(BK169:BK197)</f>
        <v>0</v>
      </c>
    </row>
    <row r="169" s="2" customFormat="1" ht="33" customHeight="1">
      <c r="A169" s="39"/>
      <c r="B169" s="40"/>
      <c r="C169" s="230" t="s">
        <v>338</v>
      </c>
      <c r="D169" s="230" t="s">
        <v>276</v>
      </c>
      <c r="E169" s="231" t="s">
        <v>5642</v>
      </c>
      <c r="F169" s="232" t="s">
        <v>5643</v>
      </c>
      <c r="G169" s="233" t="s">
        <v>279</v>
      </c>
      <c r="H169" s="234">
        <v>40.090000000000003</v>
      </c>
      <c r="I169" s="235"/>
      <c r="J169" s="236">
        <f>ROUND(I169*H169,2)</f>
        <v>0</v>
      </c>
      <c r="K169" s="232" t="s">
        <v>280</v>
      </c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0.45195000000000002</v>
      </c>
      <c r="R169" s="239">
        <f>Q169*H169</f>
        <v>18.118675500000002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281</v>
      </c>
      <c r="AT169" s="241" t="s">
        <v>276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281</v>
      </c>
      <c r="BM169" s="241" t="s">
        <v>5644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5645</v>
      </c>
      <c r="G170" s="244"/>
      <c r="H170" s="248">
        <v>24.640000000000001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274</v>
      </c>
    </row>
    <row r="171" s="13" customFormat="1">
      <c r="A171" s="13"/>
      <c r="B171" s="243"/>
      <c r="C171" s="244"/>
      <c r="D171" s="245" t="s">
        <v>283</v>
      </c>
      <c r="E171" s="246" t="s">
        <v>1</v>
      </c>
      <c r="F171" s="247" t="s">
        <v>5646</v>
      </c>
      <c r="G171" s="244"/>
      <c r="H171" s="248">
        <v>1.6000000000000001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283</v>
      </c>
      <c r="AU171" s="254" t="s">
        <v>85</v>
      </c>
      <c r="AV171" s="13" t="s">
        <v>85</v>
      </c>
      <c r="AW171" s="13" t="s">
        <v>32</v>
      </c>
      <c r="AX171" s="13" t="s">
        <v>76</v>
      </c>
      <c r="AY171" s="254" t="s">
        <v>274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361</v>
      </c>
      <c r="G172" s="244"/>
      <c r="H172" s="248">
        <v>12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274</v>
      </c>
    </row>
    <row r="173" s="13" customFormat="1">
      <c r="A173" s="13"/>
      <c r="B173" s="243"/>
      <c r="C173" s="244"/>
      <c r="D173" s="245" t="s">
        <v>283</v>
      </c>
      <c r="E173" s="246" t="s">
        <v>1</v>
      </c>
      <c r="F173" s="247" t="s">
        <v>5249</v>
      </c>
      <c r="G173" s="244"/>
      <c r="H173" s="248">
        <v>1.8500000000000001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283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274</v>
      </c>
    </row>
    <row r="174" s="14" customFormat="1">
      <c r="A174" s="14"/>
      <c r="B174" s="255"/>
      <c r="C174" s="256"/>
      <c r="D174" s="245" t="s">
        <v>283</v>
      </c>
      <c r="E174" s="257" t="s">
        <v>1</v>
      </c>
      <c r="F174" s="258" t="s">
        <v>285</v>
      </c>
      <c r="G174" s="256"/>
      <c r="H174" s="259">
        <v>40.090000000000003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283</v>
      </c>
      <c r="AU174" s="265" t="s">
        <v>85</v>
      </c>
      <c r="AV174" s="14" t="s">
        <v>106</v>
      </c>
      <c r="AW174" s="14" t="s">
        <v>32</v>
      </c>
      <c r="AX174" s="14" t="s">
        <v>76</v>
      </c>
      <c r="AY174" s="265" t="s">
        <v>274</v>
      </c>
    </row>
    <row r="175" s="15" customFormat="1">
      <c r="A175" s="15"/>
      <c r="B175" s="266"/>
      <c r="C175" s="267"/>
      <c r="D175" s="245" t="s">
        <v>283</v>
      </c>
      <c r="E175" s="268" t="s">
        <v>5008</v>
      </c>
      <c r="F175" s="269" t="s">
        <v>286</v>
      </c>
      <c r="G175" s="267"/>
      <c r="H175" s="270">
        <v>40.090000000000003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283</v>
      </c>
      <c r="AU175" s="276" t="s">
        <v>85</v>
      </c>
      <c r="AV175" s="15" t="s">
        <v>281</v>
      </c>
      <c r="AW175" s="15" t="s">
        <v>32</v>
      </c>
      <c r="AX175" s="15" t="s">
        <v>83</v>
      </c>
      <c r="AY175" s="276" t="s">
        <v>274</v>
      </c>
    </row>
    <row r="176" s="2" customFormat="1" ht="33" customHeight="1">
      <c r="A176" s="39"/>
      <c r="B176" s="40"/>
      <c r="C176" s="230" t="s">
        <v>344</v>
      </c>
      <c r="D176" s="230" t="s">
        <v>276</v>
      </c>
      <c r="E176" s="231" t="s">
        <v>5647</v>
      </c>
      <c r="F176" s="232" t="s">
        <v>5648</v>
      </c>
      <c r="G176" s="233" t="s">
        <v>279</v>
      </c>
      <c r="H176" s="234">
        <v>2.7999999999999998</v>
      </c>
      <c r="I176" s="235"/>
      <c r="J176" s="236">
        <f>ROUND(I176*H176,2)</f>
        <v>0</v>
      </c>
      <c r="K176" s="232" t="s">
        <v>280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0.71545999999999998</v>
      </c>
      <c r="R176" s="239">
        <f>Q176*H176</f>
        <v>2.003288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281</v>
      </c>
      <c r="BM176" s="241" t="s">
        <v>5649</v>
      </c>
    </row>
    <row r="177" s="13" customFormat="1">
      <c r="A177" s="13"/>
      <c r="B177" s="243"/>
      <c r="C177" s="244"/>
      <c r="D177" s="245" t="s">
        <v>283</v>
      </c>
      <c r="E177" s="246" t="s">
        <v>1</v>
      </c>
      <c r="F177" s="247" t="s">
        <v>5620</v>
      </c>
      <c r="G177" s="244"/>
      <c r="H177" s="248">
        <v>2.7999999999999998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283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274</v>
      </c>
    </row>
    <row r="178" s="14" customFormat="1">
      <c r="A178" s="14"/>
      <c r="B178" s="255"/>
      <c r="C178" s="256"/>
      <c r="D178" s="245" t="s">
        <v>283</v>
      </c>
      <c r="E178" s="257" t="s">
        <v>1</v>
      </c>
      <c r="F178" s="258" t="s">
        <v>285</v>
      </c>
      <c r="G178" s="256"/>
      <c r="H178" s="259">
        <v>2.7999999999999998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283</v>
      </c>
      <c r="AU178" s="265" t="s">
        <v>85</v>
      </c>
      <c r="AV178" s="14" t="s">
        <v>106</v>
      </c>
      <c r="AW178" s="14" t="s">
        <v>32</v>
      </c>
      <c r="AX178" s="14" t="s">
        <v>76</v>
      </c>
      <c r="AY178" s="265" t="s">
        <v>274</v>
      </c>
    </row>
    <row r="179" s="15" customFormat="1">
      <c r="A179" s="15"/>
      <c r="B179" s="266"/>
      <c r="C179" s="267"/>
      <c r="D179" s="245" t="s">
        <v>283</v>
      </c>
      <c r="E179" s="268" t="s">
        <v>5619</v>
      </c>
      <c r="F179" s="269" t="s">
        <v>286</v>
      </c>
      <c r="G179" s="267"/>
      <c r="H179" s="270">
        <v>2.7999999999999998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283</v>
      </c>
      <c r="AU179" s="276" t="s">
        <v>85</v>
      </c>
      <c r="AV179" s="15" t="s">
        <v>281</v>
      </c>
      <c r="AW179" s="15" t="s">
        <v>32</v>
      </c>
      <c r="AX179" s="15" t="s">
        <v>83</v>
      </c>
      <c r="AY179" s="276" t="s">
        <v>274</v>
      </c>
    </row>
    <row r="180" s="2" customFormat="1" ht="33" customHeight="1">
      <c r="A180" s="39"/>
      <c r="B180" s="40"/>
      <c r="C180" s="230" t="s">
        <v>348</v>
      </c>
      <c r="D180" s="230" t="s">
        <v>276</v>
      </c>
      <c r="E180" s="231" t="s">
        <v>488</v>
      </c>
      <c r="F180" s="232" t="s">
        <v>489</v>
      </c>
      <c r="G180" s="233" t="s">
        <v>279</v>
      </c>
      <c r="H180" s="234">
        <v>12.800000000000001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1.0146</v>
      </c>
      <c r="R180" s="239">
        <f>Q180*H180</f>
        <v>12.986879999999999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281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281</v>
      </c>
      <c r="BM180" s="241" t="s">
        <v>5650</v>
      </c>
    </row>
    <row r="181" s="13" customFormat="1">
      <c r="A181" s="13"/>
      <c r="B181" s="243"/>
      <c r="C181" s="244"/>
      <c r="D181" s="245" t="s">
        <v>283</v>
      </c>
      <c r="E181" s="246" t="s">
        <v>1</v>
      </c>
      <c r="F181" s="247" t="s">
        <v>5651</v>
      </c>
      <c r="G181" s="244"/>
      <c r="H181" s="248">
        <v>12.800000000000001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283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274</v>
      </c>
    </row>
    <row r="182" s="14" customFormat="1">
      <c r="A182" s="14"/>
      <c r="B182" s="255"/>
      <c r="C182" s="256"/>
      <c r="D182" s="245" t="s">
        <v>283</v>
      </c>
      <c r="E182" s="257" t="s">
        <v>1</v>
      </c>
      <c r="F182" s="258" t="s">
        <v>285</v>
      </c>
      <c r="G182" s="256"/>
      <c r="H182" s="259">
        <v>12.800000000000001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283</v>
      </c>
      <c r="AU182" s="265" t="s">
        <v>85</v>
      </c>
      <c r="AV182" s="14" t="s">
        <v>106</v>
      </c>
      <c r="AW182" s="14" t="s">
        <v>32</v>
      </c>
      <c r="AX182" s="14" t="s">
        <v>76</v>
      </c>
      <c r="AY182" s="265" t="s">
        <v>274</v>
      </c>
    </row>
    <row r="183" s="15" customFormat="1">
      <c r="A183" s="15"/>
      <c r="B183" s="266"/>
      <c r="C183" s="267"/>
      <c r="D183" s="245" t="s">
        <v>283</v>
      </c>
      <c r="E183" s="268" t="s">
        <v>493</v>
      </c>
      <c r="F183" s="269" t="s">
        <v>286</v>
      </c>
      <c r="G183" s="267"/>
      <c r="H183" s="270">
        <v>12.800000000000001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283</v>
      </c>
      <c r="AU183" s="276" t="s">
        <v>85</v>
      </c>
      <c r="AV183" s="15" t="s">
        <v>281</v>
      </c>
      <c r="AW183" s="15" t="s">
        <v>32</v>
      </c>
      <c r="AX183" s="15" t="s">
        <v>83</v>
      </c>
      <c r="AY183" s="276" t="s">
        <v>274</v>
      </c>
    </row>
    <row r="184" s="2" customFormat="1" ht="16.5" customHeight="1">
      <c r="A184" s="39"/>
      <c r="B184" s="40"/>
      <c r="C184" s="230" t="s">
        <v>361</v>
      </c>
      <c r="D184" s="230" t="s">
        <v>276</v>
      </c>
      <c r="E184" s="231" t="s">
        <v>584</v>
      </c>
      <c r="F184" s="232" t="s">
        <v>585</v>
      </c>
      <c r="G184" s="233" t="s">
        <v>341</v>
      </c>
      <c r="H184" s="234">
        <v>0.59899999999999998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1.04922</v>
      </c>
      <c r="R184" s="239">
        <f>Q184*H184</f>
        <v>0.62848278000000002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281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5652</v>
      </c>
    </row>
    <row r="185" s="13" customFormat="1">
      <c r="A185" s="13"/>
      <c r="B185" s="243"/>
      <c r="C185" s="244"/>
      <c r="D185" s="245" t="s">
        <v>283</v>
      </c>
      <c r="E185" s="246" t="s">
        <v>1</v>
      </c>
      <c r="F185" s="247" t="s">
        <v>5653</v>
      </c>
      <c r="G185" s="244"/>
      <c r="H185" s="248">
        <v>0.43099999999999999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283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5654</v>
      </c>
      <c r="G186" s="244"/>
      <c r="H186" s="248">
        <v>0.029999999999999999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3" customFormat="1">
      <c r="A187" s="13"/>
      <c r="B187" s="243"/>
      <c r="C187" s="244"/>
      <c r="D187" s="245" t="s">
        <v>283</v>
      </c>
      <c r="E187" s="246" t="s">
        <v>1</v>
      </c>
      <c r="F187" s="247" t="s">
        <v>5655</v>
      </c>
      <c r="G187" s="244"/>
      <c r="H187" s="248">
        <v>0.13800000000000001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283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274</v>
      </c>
    </row>
    <row r="188" s="14" customFormat="1">
      <c r="A188" s="14"/>
      <c r="B188" s="255"/>
      <c r="C188" s="256"/>
      <c r="D188" s="245" t="s">
        <v>283</v>
      </c>
      <c r="E188" s="257" t="s">
        <v>1</v>
      </c>
      <c r="F188" s="258" t="s">
        <v>285</v>
      </c>
      <c r="G188" s="256"/>
      <c r="H188" s="259">
        <v>0.59899999999999998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283</v>
      </c>
      <c r="AU188" s="265" t="s">
        <v>85</v>
      </c>
      <c r="AV188" s="14" t="s">
        <v>106</v>
      </c>
      <c r="AW188" s="14" t="s">
        <v>32</v>
      </c>
      <c r="AX188" s="14" t="s">
        <v>76</v>
      </c>
      <c r="AY188" s="265" t="s">
        <v>274</v>
      </c>
    </row>
    <row r="189" s="15" customFormat="1">
      <c r="A189" s="15"/>
      <c r="B189" s="266"/>
      <c r="C189" s="267"/>
      <c r="D189" s="245" t="s">
        <v>283</v>
      </c>
      <c r="E189" s="268" t="s">
        <v>1</v>
      </c>
      <c r="F189" s="269" t="s">
        <v>286</v>
      </c>
      <c r="G189" s="267"/>
      <c r="H189" s="270">
        <v>0.59899999999999998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283</v>
      </c>
      <c r="AU189" s="276" t="s">
        <v>85</v>
      </c>
      <c r="AV189" s="15" t="s">
        <v>281</v>
      </c>
      <c r="AW189" s="15" t="s">
        <v>32</v>
      </c>
      <c r="AX189" s="15" t="s">
        <v>83</v>
      </c>
      <c r="AY189" s="276" t="s">
        <v>274</v>
      </c>
    </row>
    <row r="190" s="2" customFormat="1" ht="24.15" customHeight="1">
      <c r="A190" s="39"/>
      <c r="B190" s="40"/>
      <c r="C190" s="230" t="s">
        <v>365</v>
      </c>
      <c r="D190" s="230" t="s">
        <v>276</v>
      </c>
      <c r="E190" s="231" t="s">
        <v>5656</v>
      </c>
      <c r="F190" s="232" t="s">
        <v>5657</v>
      </c>
      <c r="G190" s="233" t="s">
        <v>279</v>
      </c>
      <c r="H190" s="234">
        <v>11.215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0.25795000000000001</v>
      </c>
      <c r="R190" s="239">
        <f>Q190*H190</f>
        <v>2.8929092500000002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281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281</v>
      </c>
      <c r="BM190" s="241" t="s">
        <v>5658</v>
      </c>
    </row>
    <row r="191" s="13" customFormat="1">
      <c r="A191" s="13"/>
      <c r="B191" s="243"/>
      <c r="C191" s="244"/>
      <c r="D191" s="245" t="s">
        <v>283</v>
      </c>
      <c r="E191" s="246" t="s">
        <v>1</v>
      </c>
      <c r="F191" s="247" t="s">
        <v>5659</v>
      </c>
      <c r="G191" s="244"/>
      <c r="H191" s="248">
        <v>6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283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274</v>
      </c>
    </row>
    <row r="192" s="13" customFormat="1">
      <c r="A192" s="13"/>
      <c r="B192" s="243"/>
      <c r="C192" s="244"/>
      <c r="D192" s="245" t="s">
        <v>283</v>
      </c>
      <c r="E192" s="246" t="s">
        <v>1</v>
      </c>
      <c r="F192" s="247" t="s">
        <v>5660</v>
      </c>
      <c r="G192" s="244"/>
      <c r="H192" s="248">
        <v>2.2999999999999998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283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274</v>
      </c>
    </row>
    <row r="193" s="13" customFormat="1">
      <c r="A193" s="13"/>
      <c r="B193" s="243"/>
      <c r="C193" s="244"/>
      <c r="D193" s="245" t="s">
        <v>283</v>
      </c>
      <c r="E193" s="246" t="s">
        <v>1</v>
      </c>
      <c r="F193" s="247" t="s">
        <v>5661</v>
      </c>
      <c r="G193" s="244"/>
      <c r="H193" s="248">
        <v>0.375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283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274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5662</v>
      </c>
      <c r="G194" s="244"/>
      <c r="H194" s="248">
        <v>1.3999999999999999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5663</v>
      </c>
      <c r="G195" s="244"/>
      <c r="H195" s="248">
        <v>1.1399999999999999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274</v>
      </c>
    </row>
    <row r="196" s="14" customFormat="1">
      <c r="A196" s="14"/>
      <c r="B196" s="255"/>
      <c r="C196" s="256"/>
      <c r="D196" s="245" t="s">
        <v>283</v>
      </c>
      <c r="E196" s="257" t="s">
        <v>1</v>
      </c>
      <c r="F196" s="258" t="s">
        <v>285</v>
      </c>
      <c r="G196" s="256"/>
      <c r="H196" s="259">
        <v>11.215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283</v>
      </c>
      <c r="AU196" s="265" t="s">
        <v>85</v>
      </c>
      <c r="AV196" s="14" t="s">
        <v>106</v>
      </c>
      <c r="AW196" s="14" t="s">
        <v>32</v>
      </c>
      <c r="AX196" s="14" t="s">
        <v>76</v>
      </c>
      <c r="AY196" s="265" t="s">
        <v>274</v>
      </c>
    </row>
    <row r="197" s="15" customFormat="1">
      <c r="A197" s="15"/>
      <c r="B197" s="266"/>
      <c r="C197" s="267"/>
      <c r="D197" s="245" t="s">
        <v>283</v>
      </c>
      <c r="E197" s="268" t="s">
        <v>1</v>
      </c>
      <c r="F197" s="269" t="s">
        <v>286</v>
      </c>
      <c r="G197" s="267"/>
      <c r="H197" s="270">
        <v>11.215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283</v>
      </c>
      <c r="AU197" s="276" t="s">
        <v>85</v>
      </c>
      <c r="AV197" s="15" t="s">
        <v>281</v>
      </c>
      <c r="AW197" s="15" t="s">
        <v>32</v>
      </c>
      <c r="AX197" s="15" t="s">
        <v>83</v>
      </c>
      <c r="AY197" s="276" t="s">
        <v>274</v>
      </c>
    </row>
    <row r="198" s="12" customFormat="1" ht="22.8" customHeight="1">
      <c r="A198" s="12"/>
      <c r="B198" s="214"/>
      <c r="C198" s="215"/>
      <c r="D198" s="216" t="s">
        <v>75</v>
      </c>
      <c r="E198" s="228" t="s">
        <v>1579</v>
      </c>
      <c r="F198" s="228" t="s">
        <v>1580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P199</f>
        <v>0</v>
      </c>
      <c r="Q198" s="222"/>
      <c r="R198" s="223">
        <f>R199</f>
        <v>0</v>
      </c>
      <c r="S198" s="222"/>
      <c r="T198" s="22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83</v>
      </c>
      <c r="AT198" s="226" t="s">
        <v>75</v>
      </c>
      <c r="AU198" s="226" t="s">
        <v>83</v>
      </c>
      <c r="AY198" s="225" t="s">
        <v>274</v>
      </c>
      <c r="BK198" s="227">
        <f>BK199</f>
        <v>0</v>
      </c>
    </row>
    <row r="199" s="2" customFormat="1" ht="16.5" customHeight="1">
      <c r="A199" s="39"/>
      <c r="B199" s="40"/>
      <c r="C199" s="230" t="s">
        <v>369</v>
      </c>
      <c r="D199" s="230" t="s">
        <v>276</v>
      </c>
      <c r="E199" s="231" t="s">
        <v>5664</v>
      </c>
      <c r="F199" s="232" t="s">
        <v>5665</v>
      </c>
      <c r="G199" s="233" t="s">
        <v>341</v>
      </c>
      <c r="H199" s="234">
        <v>76.310000000000002</v>
      </c>
      <c r="I199" s="235"/>
      <c r="J199" s="236">
        <f>ROUND(I199*H199,2)</f>
        <v>0</v>
      </c>
      <c r="K199" s="232" t="s">
        <v>280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281</v>
      </c>
      <c r="AT199" s="241" t="s">
        <v>276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281</v>
      </c>
      <c r="BM199" s="241" t="s">
        <v>5666</v>
      </c>
    </row>
    <row r="200" s="12" customFormat="1" ht="25.92" customHeight="1">
      <c r="A200" s="12"/>
      <c r="B200" s="214"/>
      <c r="C200" s="215"/>
      <c r="D200" s="216" t="s">
        <v>75</v>
      </c>
      <c r="E200" s="217" t="s">
        <v>1585</v>
      </c>
      <c r="F200" s="217" t="s">
        <v>1586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P201</f>
        <v>0</v>
      </c>
      <c r="Q200" s="222"/>
      <c r="R200" s="223">
        <f>R201</f>
        <v>0.22945475000000001</v>
      </c>
      <c r="S200" s="222"/>
      <c r="T200" s="22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85</v>
      </c>
      <c r="AT200" s="226" t="s">
        <v>75</v>
      </c>
      <c r="AU200" s="226" t="s">
        <v>76</v>
      </c>
      <c r="AY200" s="225" t="s">
        <v>274</v>
      </c>
      <c r="BK200" s="227">
        <f>BK201</f>
        <v>0</v>
      </c>
    </row>
    <row r="201" s="12" customFormat="1" ht="22.8" customHeight="1">
      <c r="A201" s="12"/>
      <c r="B201" s="214"/>
      <c r="C201" s="215"/>
      <c r="D201" s="216" t="s">
        <v>75</v>
      </c>
      <c r="E201" s="228" t="s">
        <v>1587</v>
      </c>
      <c r="F201" s="228" t="s">
        <v>1588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SUM(P202:P221)</f>
        <v>0</v>
      </c>
      <c r="Q201" s="222"/>
      <c r="R201" s="223">
        <f>SUM(R202:R221)</f>
        <v>0.22945475000000001</v>
      </c>
      <c r="S201" s="222"/>
      <c r="T201" s="224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85</v>
      </c>
      <c r="AT201" s="226" t="s">
        <v>75</v>
      </c>
      <c r="AU201" s="226" t="s">
        <v>83</v>
      </c>
      <c r="AY201" s="225" t="s">
        <v>274</v>
      </c>
      <c r="BK201" s="227">
        <f>SUM(BK202:BK221)</f>
        <v>0</v>
      </c>
    </row>
    <row r="202" s="2" customFormat="1" ht="24.15" customHeight="1">
      <c r="A202" s="39"/>
      <c r="B202" s="40"/>
      <c r="C202" s="230" t="s">
        <v>8</v>
      </c>
      <c r="D202" s="230" t="s">
        <v>276</v>
      </c>
      <c r="E202" s="231" t="s">
        <v>1653</v>
      </c>
      <c r="F202" s="232" t="s">
        <v>1654</v>
      </c>
      <c r="G202" s="233" t="s">
        <v>279</v>
      </c>
      <c r="H202" s="234">
        <v>50.975000000000001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0.00076999999999999996</v>
      </c>
      <c r="R202" s="239">
        <f>Q202*H202</f>
        <v>0.039250750000000001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379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379</v>
      </c>
      <c r="BM202" s="241" t="s">
        <v>5667</v>
      </c>
    </row>
    <row r="203" s="13" customFormat="1">
      <c r="A203" s="13"/>
      <c r="B203" s="243"/>
      <c r="C203" s="244"/>
      <c r="D203" s="245" t="s">
        <v>283</v>
      </c>
      <c r="E203" s="246" t="s">
        <v>1</v>
      </c>
      <c r="F203" s="247" t="s">
        <v>5668</v>
      </c>
      <c r="G203" s="244"/>
      <c r="H203" s="248">
        <v>22.600000000000001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283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274</v>
      </c>
    </row>
    <row r="204" s="13" customFormat="1">
      <c r="A204" s="13"/>
      <c r="B204" s="243"/>
      <c r="C204" s="244"/>
      <c r="D204" s="245" t="s">
        <v>283</v>
      </c>
      <c r="E204" s="246" t="s">
        <v>1</v>
      </c>
      <c r="F204" s="247" t="s">
        <v>5669</v>
      </c>
      <c r="G204" s="244"/>
      <c r="H204" s="248">
        <v>19.699999999999999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283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274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5670</v>
      </c>
      <c r="G205" s="244"/>
      <c r="H205" s="248">
        <v>8.6750000000000007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5" customFormat="1">
      <c r="A206" s="15"/>
      <c r="B206" s="266"/>
      <c r="C206" s="267"/>
      <c r="D206" s="245" t="s">
        <v>283</v>
      </c>
      <c r="E206" s="268" t="s">
        <v>175</v>
      </c>
      <c r="F206" s="269" t="s">
        <v>286</v>
      </c>
      <c r="G206" s="267"/>
      <c r="H206" s="270">
        <v>50.975000000000001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283</v>
      </c>
      <c r="AU206" s="276" t="s">
        <v>85</v>
      </c>
      <c r="AV206" s="15" t="s">
        <v>281</v>
      </c>
      <c r="AW206" s="15" t="s">
        <v>32</v>
      </c>
      <c r="AX206" s="15" t="s">
        <v>83</v>
      </c>
      <c r="AY206" s="276" t="s">
        <v>274</v>
      </c>
    </row>
    <row r="207" s="2" customFormat="1" ht="21.75" customHeight="1">
      <c r="A207" s="39"/>
      <c r="B207" s="40"/>
      <c r="C207" s="287" t="s">
        <v>379</v>
      </c>
      <c r="D207" s="287" t="s">
        <v>385</v>
      </c>
      <c r="E207" s="288" t="s">
        <v>1648</v>
      </c>
      <c r="F207" s="289" t="s">
        <v>1649</v>
      </c>
      <c r="G207" s="290" t="s">
        <v>279</v>
      </c>
      <c r="H207" s="291">
        <v>62.240000000000002</v>
      </c>
      <c r="I207" s="292"/>
      <c r="J207" s="293">
        <f>ROUND(I207*H207,2)</f>
        <v>0</v>
      </c>
      <c r="K207" s="289" t="s">
        <v>280</v>
      </c>
      <c r="L207" s="294"/>
      <c r="M207" s="295" t="s">
        <v>1</v>
      </c>
      <c r="N207" s="296" t="s">
        <v>41</v>
      </c>
      <c r="O207" s="92"/>
      <c r="P207" s="239">
        <f>O207*H207</f>
        <v>0</v>
      </c>
      <c r="Q207" s="239">
        <v>0.0025400000000000002</v>
      </c>
      <c r="R207" s="239">
        <f>Q207*H207</f>
        <v>0.15808960000000003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510</v>
      </c>
      <c r="AT207" s="241" t="s">
        <v>385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379</v>
      </c>
      <c r="BM207" s="241" t="s">
        <v>5671</v>
      </c>
    </row>
    <row r="208" s="13" customFormat="1">
      <c r="A208" s="13"/>
      <c r="B208" s="243"/>
      <c r="C208" s="244"/>
      <c r="D208" s="245" t="s">
        <v>283</v>
      </c>
      <c r="E208" s="244"/>
      <c r="F208" s="247" t="s">
        <v>5672</v>
      </c>
      <c r="G208" s="244"/>
      <c r="H208" s="248">
        <v>62.240000000000002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283</v>
      </c>
      <c r="AU208" s="254" t="s">
        <v>85</v>
      </c>
      <c r="AV208" s="13" t="s">
        <v>85</v>
      </c>
      <c r="AW208" s="13" t="s">
        <v>4</v>
      </c>
      <c r="AX208" s="13" t="s">
        <v>83</v>
      </c>
      <c r="AY208" s="254" t="s">
        <v>274</v>
      </c>
    </row>
    <row r="209" s="2" customFormat="1" ht="24.15" customHeight="1">
      <c r="A209" s="39"/>
      <c r="B209" s="40"/>
      <c r="C209" s="230" t="s">
        <v>384</v>
      </c>
      <c r="D209" s="230" t="s">
        <v>276</v>
      </c>
      <c r="E209" s="231" t="s">
        <v>1677</v>
      </c>
      <c r="F209" s="232" t="s">
        <v>1678</v>
      </c>
      <c r="G209" s="233" t="s">
        <v>279</v>
      </c>
      <c r="H209" s="234">
        <v>50.975000000000001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379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379</v>
      </c>
      <c r="BM209" s="241" t="s">
        <v>5673</v>
      </c>
    </row>
    <row r="210" s="13" customFormat="1">
      <c r="A210" s="13"/>
      <c r="B210" s="243"/>
      <c r="C210" s="244"/>
      <c r="D210" s="245" t="s">
        <v>283</v>
      </c>
      <c r="E210" s="246" t="s">
        <v>1</v>
      </c>
      <c r="F210" s="247" t="s">
        <v>175</v>
      </c>
      <c r="G210" s="244"/>
      <c r="H210" s="248">
        <v>50.975000000000001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283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274</v>
      </c>
    </row>
    <row r="211" s="14" customFormat="1">
      <c r="A211" s="14"/>
      <c r="B211" s="255"/>
      <c r="C211" s="256"/>
      <c r="D211" s="245" t="s">
        <v>283</v>
      </c>
      <c r="E211" s="257" t="s">
        <v>1</v>
      </c>
      <c r="F211" s="258" t="s">
        <v>285</v>
      </c>
      <c r="G211" s="256"/>
      <c r="H211" s="259">
        <v>50.975000000000001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283</v>
      </c>
      <c r="AU211" s="265" t="s">
        <v>85</v>
      </c>
      <c r="AV211" s="14" t="s">
        <v>106</v>
      </c>
      <c r="AW211" s="14" t="s">
        <v>32</v>
      </c>
      <c r="AX211" s="14" t="s">
        <v>76</v>
      </c>
      <c r="AY211" s="265" t="s">
        <v>274</v>
      </c>
    </row>
    <row r="212" s="15" customFormat="1">
      <c r="A212" s="15"/>
      <c r="B212" s="266"/>
      <c r="C212" s="267"/>
      <c r="D212" s="245" t="s">
        <v>283</v>
      </c>
      <c r="E212" s="268" t="s">
        <v>1</v>
      </c>
      <c r="F212" s="269" t="s">
        <v>286</v>
      </c>
      <c r="G212" s="267"/>
      <c r="H212" s="270">
        <v>50.975000000000001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283</v>
      </c>
      <c r="AU212" s="276" t="s">
        <v>85</v>
      </c>
      <c r="AV212" s="15" t="s">
        <v>281</v>
      </c>
      <c r="AW212" s="15" t="s">
        <v>32</v>
      </c>
      <c r="AX212" s="15" t="s">
        <v>83</v>
      </c>
      <c r="AY212" s="276" t="s">
        <v>274</v>
      </c>
    </row>
    <row r="213" s="2" customFormat="1" ht="24.15" customHeight="1">
      <c r="A213" s="39"/>
      <c r="B213" s="40"/>
      <c r="C213" s="287" t="s">
        <v>390</v>
      </c>
      <c r="D213" s="287" t="s">
        <v>385</v>
      </c>
      <c r="E213" s="288" t="s">
        <v>386</v>
      </c>
      <c r="F213" s="289" t="s">
        <v>387</v>
      </c>
      <c r="G213" s="290" t="s">
        <v>279</v>
      </c>
      <c r="H213" s="291">
        <v>53.524000000000001</v>
      </c>
      <c r="I213" s="292"/>
      <c r="J213" s="293">
        <f>ROUND(I213*H213,2)</f>
        <v>0</v>
      </c>
      <c r="K213" s="289" t="s">
        <v>280</v>
      </c>
      <c r="L213" s="294"/>
      <c r="M213" s="295" t="s">
        <v>1</v>
      </c>
      <c r="N213" s="296" t="s">
        <v>41</v>
      </c>
      <c r="O213" s="92"/>
      <c r="P213" s="239">
        <f>O213*H213</f>
        <v>0</v>
      </c>
      <c r="Q213" s="239">
        <v>0.00029999999999999997</v>
      </c>
      <c r="R213" s="239">
        <f>Q213*H213</f>
        <v>0.016057199999999997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510</v>
      </c>
      <c r="AT213" s="241" t="s">
        <v>385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379</v>
      </c>
      <c r="BM213" s="241" t="s">
        <v>5674</v>
      </c>
    </row>
    <row r="214" s="13" customFormat="1">
      <c r="A214" s="13"/>
      <c r="B214" s="243"/>
      <c r="C214" s="244"/>
      <c r="D214" s="245" t="s">
        <v>283</v>
      </c>
      <c r="E214" s="244"/>
      <c r="F214" s="247" t="s">
        <v>5675</v>
      </c>
      <c r="G214" s="244"/>
      <c r="H214" s="248">
        <v>53.524000000000001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283</v>
      </c>
      <c r="AU214" s="254" t="s">
        <v>85</v>
      </c>
      <c r="AV214" s="13" t="s">
        <v>85</v>
      </c>
      <c r="AW214" s="13" t="s">
        <v>4</v>
      </c>
      <c r="AX214" s="13" t="s">
        <v>83</v>
      </c>
      <c r="AY214" s="254" t="s">
        <v>274</v>
      </c>
    </row>
    <row r="215" s="2" customFormat="1" ht="24.15" customHeight="1">
      <c r="A215" s="39"/>
      <c r="B215" s="40"/>
      <c r="C215" s="230" t="s">
        <v>395</v>
      </c>
      <c r="D215" s="230" t="s">
        <v>276</v>
      </c>
      <c r="E215" s="231" t="s">
        <v>1684</v>
      </c>
      <c r="F215" s="232" t="s">
        <v>1685</v>
      </c>
      <c r="G215" s="233" t="s">
        <v>279</v>
      </c>
      <c r="H215" s="234">
        <v>50.975000000000001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379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379</v>
      </c>
      <c r="BM215" s="241" t="s">
        <v>5676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175</v>
      </c>
      <c r="G216" s="244"/>
      <c r="H216" s="248">
        <v>50.975000000000001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274</v>
      </c>
    </row>
    <row r="217" s="14" customFormat="1">
      <c r="A217" s="14"/>
      <c r="B217" s="255"/>
      <c r="C217" s="256"/>
      <c r="D217" s="245" t="s">
        <v>283</v>
      </c>
      <c r="E217" s="257" t="s">
        <v>1</v>
      </c>
      <c r="F217" s="258" t="s">
        <v>285</v>
      </c>
      <c r="G217" s="256"/>
      <c r="H217" s="259">
        <v>50.975000000000001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283</v>
      </c>
      <c r="AU217" s="265" t="s">
        <v>85</v>
      </c>
      <c r="AV217" s="14" t="s">
        <v>106</v>
      </c>
      <c r="AW217" s="14" t="s">
        <v>32</v>
      </c>
      <c r="AX217" s="14" t="s">
        <v>76</v>
      </c>
      <c r="AY217" s="265" t="s">
        <v>274</v>
      </c>
    </row>
    <row r="218" s="15" customFormat="1">
      <c r="A218" s="15"/>
      <c r="B218" s="266"/>
      <c r="C218" s="267"/>
      <c r="D218" s="245" t="s">
        <v>283</v>
      </c>
      <c r="E218" s="268" t="s">
        <v>1</v>
      </c>
      <c r="F218" s="269" t="s">
        <v>286</v>
      </c>
      <c r="G218" s="267"/>
      <c r="H218" s="270">
        <v>50.975000000000001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283</v>
      </c>
      <c r="AU218" s="276" t="s">
        <v>85</v>
      </c>
      <c r="AV218" s="15" t="s">
        <v>281</v>
      </c>
      <c r="AW218" s="15" t="s">
        <v>32</v>
      </c>
      <c r="AX218" s="15" t="s">
        <v>83</v>
      </c>
      <c r="AY218" s="276" t="s">
        <v>274</v>
      </c>
    </row>
    <row r="219" s="2" customFormat="1" ht="24.15" customHeight="1">
      <c r="A219" s="39"/>
      <c r="B219" s="40"/>
      <c r="C219" s="287" t="s">
        <v>401</v>
      </c>
      <c r="D219" s="287" t="s">
        <v>385</v>
      </c>
      <c r="E219" s="288" t="s">
        <v>386</v>
      </c>
      <c r="F219" s="289" t="s">
        <v>387</v>
      </c>
      <c r="G219" s="290" t="s">
        <v>279</v>
      </c>
      <c r="H219" s="291">
        <v>53.524000000000001</v>
      </c>
      <c r="I219" s="292"/>
      <c r="J219" s="293">
        <f>ROUND(I219*H219,2)</f>
        <v>0</v>
      </c>
      <c r="K219" s="289" t="s">
        <v>280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0.00029999999999999997</v>
      </c>
      <c r="R219" s="239">
        <f>Q219*H219</f>
        <v>0.016057199999999997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510</v>
      </c>
      <c r="AT219" s="241" t="s">
        <v>385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379</v>
      </c>
      <c r="BM219" s="241" t="s">
        <v>5677</v>
      </c>
    </row>
    <row r="220" s="13" customFormat="1">
      <c r="A220" s="13"/>
      <c r="B220" s="243"/>
      <c r="C220" s="244"/>
      <c r="D220" s="245" t="s">
        <v>283</v>
      </c>
      <c r="E220" s="244"/>
      <c r="F220" s="247" t="s">
        <v>5675</v>
      </c>
      <c r="G220" s="244"/>
      <c r="H220" s="248">
        <v>53.524000000000001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283</v>
      </c>
      <c r="AU220" s="254" t="s">
        <v>85</v>
      </c>
      <c r="AV220" s="13" t="s">
        <v>85</v>
      </c>
      <c r="AW220" s="13" t="s">
        <v>4</v>
      </c>
      <c r="AX220" s="13" t="s">
        <v>83</v>
      </c>
      <c r="AY220" s="254" t="s">
        <v>274</v>
      </c>
    </row>
    <row r="221" s="2" customFormat="1" ht="24.15" customHeight="1">
      <c r="A221" s="39"/>
      <c r="B221" s="40"/>
      <c r="C221" s="230" t="s">
        <v>7</v>
      </c>
      <c r="D221" s="230" t="s">
        <v>276</v>
      </c>
      <c r="E221" s="231" t="s">
        <v>5162</v>
      </c>
      <c r="F221" s="232" t="s">
        <v>5163</v>
      </c>
      <c r="G221" s="233" t="s">
        <v>1692</v>
      </c>
      <c r="H221" s="297"/>
      <c r="I221" s="235"/>
      <c r="J221" s="236">
        <f>ROUND(I221*H221,2)</f>
        <v>0</v>
      </c>
      <c r="K221" s="232" t="s">
        <v>280</v>
      </c>
      <c r="L221" s="45"/>
      <c r="M221" s="298" t="s">
        <v>1</v>
      </c>
      <c r="N221" s="299" t="s">
        <v>41</v>
      </c>
      <c r="O221" s="300"/>
      <c r="P221" s="301">
        <f>O221*H221</f>
        <v>0</v>
      </c>
      <c r="Q221" s="301">
        <v>0</v>
      </c>
      <c r="R221" s="301">
        <f>Q221*H221</f>
        <v>0</v>
      </c>
      <c r="S221" s="301">
        <v>0</v>
      </c>
      <c r="T221" s="30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379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379</v>
      </c>
      <c r="BM221" s="241" t="s">
        <v>5678</v>
      </c>
    </row>
    <row r="222" s="2" customFormat="1" ht="6.96" customHeight="1">
      <c r="A222" s="39"/>
      <c r="B222" s="67"/>
      <c r="C222" s="68"/>
      <c r="D222" s="68"/>
      <c r="E222" s="68"/>
      <c r="F222" s="68"/>
      <c r="G222" s="68"/>
      <c r="H222" s="68"/>
      <c r="I222" s="68"/>
      <c r="J222" s="68"/>
      <c r="K222" s="68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yJIpUFQZxlrygo8iupd7dFNNAU6M+a1yFKpNlTe5l75sIbvw7508yuYc1CKrw13OAWEwVtQOaMqjbCLYdSmm7A==" hashValue="gcJ5xjXOSSc2fFYhu+DttOZLTzNrICKzvV/d6PbW71VVgqsnWx9KzxtVrLJaDqRoq14rdgL8j1KYLa7Q4ed93A==" algorithmName="SHA-512" password="C675"/>
  <autoFilter ref="C126:K2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276</v>
      </c>
      <c r="BA2" s="148" t="s">
        <v>5679</v>
      </c>
      <c r="BB2" s="148" t="s">
        <v>279</v>
      </c>
      <c r="BC2" s="148" t="s">
        <v>5680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5681</v>
      </c>
      <c r="BA3" s="148" t="s">
        <v>5682</v>
      </c>
      <c r="BB3" s="148" t="s">
        <v>279</v>
      </c>
      <c r="BC3" s="148" t="s">
        <v>5683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5433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5684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ROUND((SUM(BE123:BE247)),  2)</f>
        <v>0</v>
      </c>
      <c r="G35" s="39"/>
      <c r="H35" s="39"/>
      <c r="I35" s="168">
        <v>0.20999999999999999</v>
      </c>
      <c r="J35" s="167">
        <f>ROUND(((SUM(BE123:BE247))*I35),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ROUND((SUM(BF123:BF247)),  2)</f>
        <v>0</v>
      </c>
      <c r="G36" s="39"/>
      <c r="H36" s="39"/>
      <c r="I36" s="168">
        <v>0.14999999999999999</v>
      </c>
      <c r="J36" s="167">
        <f>ROUND(((SUM(BF123:BF247))*I36),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ROUND((SUM(BG123:BG247)),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ROUND((SUM(BH123:BH247)),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ROUND((SUM(BI123:BI247)),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5433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SO.04.03 - Sadové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242</v>
      </c>
      <c r="E101" s="200"/>
      <c r="F101" s="200"/>
      <c r="G101" s="200"/>
      <c r="H101" s="200"/>
      <c r="I101" s="200"/>
      <c r="J101" s="201">
        <f>J246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7" t="s">
        <v>5433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2904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SO.04.03 - Sadové úpravy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25. 4. 2022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Spolek pro lůžkový hospic Mezi Stromy</v>
      </c>
      <c r="G119" s="41"/>
      <c r="H119" s="41"/>
      <c r="I119" s="33" t="s">
        <v>30</v>
      </c>
      <c r="J119" s="37" t="str">
        <f>E23</f>
        <v>PROJEKT II, v.o.s.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Martin Škrabal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3"/>
      <c r="B122" s="204"/>
      <c r="C122" s="205" t="s">
        <v>260</v>
      </c>
      <c r="D122" s="206" t="s">
        <v>61</v>
      </c>
      <c r="E122" s="206" t="s">
        <v>57</v>
      </c>
      <c r="F122" s="206" t="s">
        <v>58</v>
      </c>
      <c r="G122" s="206" t="s">
        <v>261</v>
      </c>
      <c r="H122" s="206" t="s">
        <v>262</v>
      </c>
      <c r="I122" s="206" t="s">
        <v>263</v>
      </c>
      <c r="J122" s="206" t="s">
        <v>230</v>
      </c>
      <c r="K122" s="207" t="s">
        <v>264</v>
      </c>
      <c r="L122" s="208"/>
      <c r="M122" s="101" t="s">
        <v>1</v>
      </c>
      <c r="N122" s="102" t="s">
        <v>40</v>
      </c>
      <c r="O122" s="102" t="s">
        <v>265</v>
      </c>
      <c r="P122" s="102" t="s">
        <v>266</v>
      </c>
      <c r="Q122" s="102" t="s">
        <v>267</v>
      </c>
      <c r="R122" s="102" t="s">
        <v>268</v>
      </c>
      <c r="S122" s="102" t="s">
        <v>269</v>
      </c>
      <c r="T122" s="103" t="s">
        <v>270</v>
      </c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</row>
    <row r="123" s="2" customFormat="1" ht="22.8" customHeight="1">
      <c r="A123" s="39"/>
      <c r="B123" s="40"/>
      <c r="C123" s="108" t="s">
        <v>271</v>
      </c>
      <c r="D123" s="41"/>
      <c r="E123" s="41"/>
      <c r="F123" s="41"/>
      <c r="G123" s="41"/>
      <c r="H123" s="41"/>
      <c r="I123" s="41"/>
      <c r="J123" s="209">
        <f>BK123</f>
        <v>0</v>
      </c>
      <c r="K123" s="41"/>
      <c r="L123" s="45"/>
      <c r="M123" s="104"/>
      <c r="N123" s="210"/>
      <c r="O123" s="105"/>
      <c r="P123" s="211">
        <f>P124</f>
        <v>0</v>
      </c>
      <c r="Q123" s="105"/>
      <c r="R123" s="211">
        <f>R124</f>
        <v>56.242719999999998</v>
      </c>
      <c r="S123" s="105"/>
      <c r="T123" s="21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232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75</v>
      </c>
      <c r="E124" s="217" t="s">
        <v>272</v>
      </c>
      <c r="F124" s="217" t="s">
        <v>273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P125+P246</f>
        <v>0</v>
      </c>
      <c r="Q124" s="222"/>
      <c r="R124" s="223">
        <f>R125+R246</f>
        <v>56.242719999999998</v>
      </c>
      <c r="S124" s="222"/>
      <c r="T124" s="224">
        <f>T125+T246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76</v>
      </c>
      <c r="AY124" s="225" t="s">
        <v>274</v>
      </c>
      <c r="BK124" s="227">
        <f>BK125+BK246</f>
        <v>0</v>
      </c>
    </row>
    <row r="125" s="12" customFormat="1" ht="22.8" customHeight="1">
      <c r="A125" s="12"/>
      <c r="B125" s="214"/>
      <c r="C125" s="215"/>
      <c r="D125" s="216" t="s">
        <v>75</v>
      </c>
      <c r="E125" s="228" t="s">
        <v>83</v>
      </c>
      <c r="F125" s="228" t="s">
        <v>275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SUM(P126:P245)</f>
        <v>0</v>
      </c>
      <c r="Q125" s="222"/>
      <c r="R125" s="223">
        <f>SUM(R126:R245)</f>
        <v>56.242719999999998</v>
      </c>
      <c r="S125" s="222"/>
      <c r="T125" s="224">
        <f>SUM(T126:T245)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83</v>
      </c>
      <c r="AT125" s="226" t="s">
        <v>75</v>
      </c>
      <c r="AU125" s="226" t="s">
        <v>83</v>
      </c>
      <c r="AY125" s="225" t="s">
        <v>274</v>
      </c>
      <c r="BK125" s="227">
        <f>SUM(BK126:BK245)</f>
        <v>0</v>
      </c>
    </row>
    <row r="126" s="2" customFormat="1" ht="37.8" customHeight="1">
      <c r="A126" s="39"/>
      <c r="B126" s="40"/>
      <c r="C126" s="230" t="s">
        <v>83</v>
      </c>
      <c r="D126" s="230" t="s">
        <v>276</v>
      </c>
      <c r="E126" s="231" t="s">
        <v>5685</v>
      </c>
      <c r="F126" s="232" t="s">
        <v>5686</v>
      </c>
      <c r="G126" s="233" t="s">
        <v>279</v>
      </c>
      <c r="H126" s="234">
        <v>2353</v>
      </c>
      <c r="I126" s="235"/>
      <c r="J126" s="236">
        <f>ROUND(I126*H126,2)</f>
        <v>0</v>
      </c>
      <c r="K126" s="232" t="s">
        <v>280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85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5687</v>
      </c>
    </row>
    <row r="127" s="13" customFormat="1">
      <c r="A127" s="13"/>
      <c r="B127" s="243"/>
      <c r="C127" s="244"/>
      <c r="D127" s="245" t="s">
        <v>283</v>
      </c>
      <c r="E127" s="246" t="s">
        <v>5681</v>
      </c>
      <c r="F127" s="247" t="s">
        <v>5688</v>
      </c>
      <c r="G127" s="244"/>
      <c r="H127" s="248">
        <v>1668</v>
      </c>
      <c r="I127" s="249"/>
      <c r="J127" s="244"/>
      <c r="K127" s="244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283</v>
      </c>
      <c r="AU127" s="254" t="s">
        <v>85</v>
      </c>
      <c r="AV127" s="13" t="s">
        <v>85</v>
      </c>
      <c r="AW127" s="13" t="s">
        <v>32</v>
      </c>
      <c r="AX127" s="13" t="s">
        <v>76</v>
      </c>
      <c r="AY127" s="254" t="s">
        <v>274</v>
      </c>
    </row>
    <row r="128" s="13" customFormat="1">
      <c r="A128" s="13"/>
      <c r="B128" s="243"/>
      <c r="C128" s="244"/>
      <c r="D128" s="245" t="s">
        <v>283</v>
      </c>
      <c r="E128" s="246" t="s">
        <v>276</v>
      </c>
      <c r="F128" s="247" t="s">
        <v>5689</v>
      </c>
      <c r="G128" s="244"/>
      <c r="H128" s="248">
        <v>685</v>
      </c>
      <c r="I128" s="249"/>
      <c r="J128" s="244"/>
      <c r="K128" s="244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283</v>
      </c>
      <c r="AU128" s="254" t="s">
        <v>85</v>
      </c>
      <c r="AV128" s="13" t="s">
        <v>85</v>
      </c>
      <c r="AW128" s="13" t="s">
        <v>32</v>
      </c>
      <c r="AX128" s="13" t="s">
        <v>76</v>
      </c>
      <c r="AY128" s="254" t="s">
        <v>274</v>
      </c>
    </row>
    <row r="129" s="15" customFormat="1">
      <c r="A129" s="15"/>
      <c r="B129" s="266"/>
      <c r="C129" s="267"/>
      <c r="D129" s="245" t="s">
        <v>283</v>
      </c>
      <c r="E129" s="268" t="s">
        <v>1</v>
      </c>
      <c r="F129" s="269" t="s">
        <v>286</v>
      </c>
      <c r="G129" s="267"/>
      <c r="H129" s="270">
        <v>2353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283</v>
      </c>
      <c r="AU129" s="276" t="s">
        <v>85</v>
      </c>
      <c r="AV129" s="15" t="s">
        <v>281</v>
      </c>
      <c r="AW129" s="15" t="s">
        <v>32</v>
      </c>
      <c r="AX129" s="15" t="s">
        <v>83</v>
      </c>
      <c r="AY129" s="276" t="s">
        <v>274</v>
      </c>
    </row>
    <row r="130" s="2" customFormat="1" ht="33" customHeight="1">
      <c r="A130" s="39"/>
      <c r="B130" s="40"/>
      <c r="C130" s="230" t="s">
        <v>85</v>
      </c>
      <c r="D130" s="230" t="s">
        <v>276</v>
      </c>
      <c r="E130" s="231" t="s">
        <v>362</v>
      </c>
      <c r="F130" s="232" t="s">
        <v>363</v>
      </c>
      <c r="G130" s="233" t="s">
        <v>279</v>
      </c>
      <c r="H130" s="234">
        <v>2353</v>
      </c>
      <c r="I130" s="235"/>
      <c r="J130" s="236">
        <f>ROUND(I130*H130,2)</f>
        <v>0</v>
      </c>
      <c r="K130" s="232" t="s">
        <v>280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85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5690</v>
      </c>
    </row>
    <row r="131" s="13" customFormat="1">
      <c r="A131" s="13"/>
      <c r="B131" s="243"/>
      <c r="C131" s="244"/>
      <c r="D131" s="245" t="s">
        <v>283</v>
      </c>
      <c r="E131" s="246" t="s">
        <v>1</v>
      </c>
      <c r="F131" s="247" t="s">
        <v>5691</v>
      </c>
      <c r="G131" s="244"/>
      <c r="H131" s="248">
        <v>2353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283</v>
      </c>
      <c r="AU131" s="254" t="s">
        <v>85</v>
      </c>
      <c r="AV131" s="13" t="s">
        <v>85</v>
      </c>
      <c r="AW131" s="13" t="s">
        <v>32</v>
      </c>
      <c r="AX131" s="13" t="s">
        <v>83</v>
      </c>
      <c r="AY131" s="254" t="s">
        <v>274</v>
      </c>
    </row>
    <row r="132" s="2" customFormat="1" ht="24.15" customHeight="1">
      <c r="A132" s="39"/>
      <c r="B132" s="40"/>
      <c r="C132" s="230" t="s">
        <v>106</v>
      </c>
      <c r="D132" s="230" t="s">
        <v>276</v>
      </c>
      <c r="E132" s="231" t="s">
        <v>3648</v>
      </c>
      <c r="F132" s="232" t="s">
        <v>3649</v>
      </c>
      <c r="G132" s="233" t="s">
        <v>279</v>
      </c>
      <c r="H132" s="234">
        <v>1668</v>
      </c>
      <c r="I132" s="235"/>
      <c r="J132" s="236">
        <f>ROUND(I132*H132,2)</f>
        <v>0</v>
      </c>
      <c r="K132" s="232" t="s">
        <v>280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5692</v>
      </c>
    </row>
    <row r="133" s="13" customFormat="1">
      <c r="A133" s="13"/>
      <c r="B133" s="243"/>
      <c r="C133" s="244"/>
      <c r="D133" s="245" t="s">
        <v>283</v>
      </c>
      <c r="E133" s="246" t="s">
        <v>1</v>
      </c>
      <c r="F133" s="247" t="s">
        <v>5681</v>
      </c>
      <c r="G133" s="244"/>
      <c r="H133" s="248">
        <v>1668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283</v>
      </c>
      <c r="AU133" s="254" t="s">
        <v>85</v>
      </c>
      <c r="AV133" s="13" t="s">
        <v>85</v>
      </c>
      <c r="AW133" s="13" t="s">
        <v>32</v>
      </c>
      <c r="AX133" s="13" t="s">
        <v>83</v>
      </c>
      <c r="AY133" s="254" t="s">
        <v>274</v>
      </c>
    </row>
    <row r="134" s="2" customFormat="1" ht="16.5" customHeight="1">
      <c r="A134" s="39"/>
      <c r="B134" s="40"/>
      <c r="C134" s="287" t="s">
        <v>281</v>
      </c>
      <c r="D134" s="287" t="s">
        <v>385</v>
      </c>
      <c r="E134" s="288" t="s">
        <v>3651</v>
      </c>
      <c r="F134" s="289" t="s">
        <v>3652</v>
      </c>
      <c r="G134" s="290" t="s">
        <v>1611</v>
      </c>
      <c r="H134" s="291">
        <v>33.359999999999999</v>
      </c>
      <c r="I134" s="292"/>
      <c r="J134" s="293">
        <f>ROUND(I134*H134,2)</f>
        <v>0</v>
      </c>
      <c r="K134" s="289" t="s">
        <v>280</v>
      </c>
      <c r="L134" s="294"/>
      <c r="M134" s="295" t="s">
        <v>1</v>
      </c>
      <c r="N134" s="296" t="s">
        <v>41</v>
      </c>
      <c r="O134" s="92"/>
      <c r="P134" s="239">
        <f>O134*H134</f>
        <v>0</v>
      </c>
      <c r="Q134" s="239">
        <v>0.001</v>
      </c>
      <c r="R134" s="239">
        <f>Q134*H134</f>
        <v>0.033360000000000001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333</v>
      </c>
      <c r="AT134" s="241" t="s">
        <v>385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5693</v>
      </c>
    </row>
    <row r="135" s="13" customFormat="1">
      <c r="A135" s="13"/>
      <c r="B135" s="243"/>
      <c r="C135" s="244"/>
      <c r="D135" s="245" t="s">
        <v>283</v>
      </c>
      <c r="E135" s="246" t="s">
        <v>1</v>
      </c>
      <c r="F135" s="247" t="s">
        <v>5694</v>
      </c>
      <c r="G135" s="244"/>
      <c r="H135" s="248">
        <v>33.359999999999999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283</v>
      </c>
      <c r="AU135" s="254" t="s">
        <v>85</v>
      </c>
      <c r="AV135" s="13" t="s">
        <v>85</v>
      </c>
      <c r="AW135" s="13" t="s">
        <v>32</v>
      </c>
      <c r="AX135" s="13" t="s">
        <v>83</v>
      </c>
      <c r="AY135" s="254" t="s">
        <v>274</v>
      </c>
    </row>
    <row r="136" s="2" customFormat="1" ht="24.15" customHeight="1">
      <c r="A136" s="39"/>
      <c r="B136" s="40"/>
      <c r="C136" s="230" t="s">
        <v>316</v>
      </c>
      <c r="D136" s="230" t="s">
        <v>276</v>
      </c>
      <c r="E136" s="231" t="s">
        <v>366</v>
      </c>
      <c r="F136" s="232" t="s">
        <v>367</v>
      </c>
      <c r="G136" s="233" t="s">
        <v>279</v>
      </c>
      <c r="H136" s="234">
        <v>2353</v>
      </c>
      <c r="I136" s="235"/>
      <c r="J136" s="236">
        <f>ROUND(I136*H136,2)</f>
        <v>0</v>
      </c>
      <c r="K136" s="232" t="s">
        <v>280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5695</v>
      </c>
    </row>
    <row r="137" s="13" customFormat="1">
      <c r="A137" s="13"/>
      <c r="B137" s="243"/>
      <c r="C137" s="244"/>
      <c r="D137" s="245" t="s">
        <v>283</v>
      </c>
      <c r="E137" s="246" t="s">
        <v>1</v>
      </c>
      <c r="F137" s="247" t="s">
        <v>5691</v>
      </c>
      <c r="G137" s="244"/>
      <c r="H137" s="248">
        <v>2353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283</v>
      </c>
      <c r="AU137" s="254" t="s">
        <v>85</v>
      </c>
      <c r="AV137" s="13" t="s">
        <v>85</v>
      </c>
      <c r="AW137" s="13" t="s">
        <v>32</v>
      </c>
      <c r="AX137" s="13" t="s">
        <v>83</v>
      </c>
      <c r="AY137" s="254" t="s">
        <v>274</v>
      </c>
    </row>
    <row r="138" s="2" customFormat="1" ht="33" customHeight="1">
      <c r="A138" s="39"/>
      <c r="B138" s="40"/>
      <c r="C138" s="230" t="s">
        <v>321</v>
      </c>
      <c r="D138" s="230" t="s">
        <v>276</v>
      </c>
      <c r="E138" s="231" t="s">
        <v>5696</v>
      </c>
      <c r="F138" s="232" t="s">
        <v>5697</v>
      </c>
      <c r="G138" s="233" t="s">
        <v>279</v>
      </c>
      <c r="H138" s="234">
        <v>2353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5698</v>
      </c>
    </row>
    <row r="139" s="13" customFormat="1">
      <c r="A139" s="13"/>
      <c r="B139" s="243"/>
      <c r="C139" s="244"/>
      <c r="D139" s="245" t="s">
        <v>283</v>
      </c>
      <c r="E139" s="246" t="s">
        <v>1</v>
      </c>
      <c r="F139" s="247" t="s">
        <v>5691</v>
      </c>
      <c r="G139" s="244"/>
      <c r="H139" s="248">
        <v>2353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283</v>
      </c>
      <c r="AU139" s="254" t="s">
        <v>85</v>
      </c>
      <c r="AV139" s="13" t="s">
        <v>85</v>
      </c>
      <c r="AW139" s="13" t="s">
        <v>32</v>
      </c>
      <c r="AX139" s="13" t="s">
        <v>83</v>
      </c>
      <c r="AY139" s="254" t="s">
        <v>274</v>
      </c>
    </row>
    <row r="140" s="2" customFormat="1" ht="16.5" customHeight="1">
      <c r="A140" s="39"/>
      <c r="B140" s="40"/>
      <c r="C140" s="287" t="s">
        <v>327</v>
      </c>
      <c r="D140" s="287" t="s">
        <v>385</v>
      </c>
      <c r="E140" s="288" t="s">
        <v>5699</v>
      </c>
      <c r="F140" s="289" t="s">
        <v>5700</v>
      </c>
      <c r="G140" s="290" t="s">
        <v>289</v>
      </c>
      <c r="H140" s="291">
        <v>136.47399999999999</v>
      </c>
      <c r="I140" s="292"/>
      <c r="J140" s="293">
        <f>ROUND(I140*H140,2)</f>
        <v>0</v>
      </c>
      <c r="K140" s="289" t="s">
        <v>280</v>
      </c>
      <c r="L140" s="294"/>
      <c r="M140" s="295" t="s">
        <v>1</v>
      </c>
      <c r="N140" s="296" t="s">
        <v>41</v>
      </c>
      <c r="O140" s="92"/>
      <c r="P140" s="239">
        <f>O140*H140</f>
        <v>0</v>
      </c>
      <c r="Q140" s="239">
        <v>0.20999999999999999</v>
      </c>
      <c r="R140" s="239">
        <f>Q140*H140</f>
        <v>28.659539999999996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333</v>
      </c>
      <c r="AT140" s="241" t="s">
        <v>385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5701</v>
      </c>
    </row>
    <row r="141" s="13" customFormat="1">
      <c r="A141" s="13"/>
      <c r="B141" s="243"/>
      <c r="C141" s="244"/>
      <c r="D141" s="245" t="s">
        <v>283</v>
      </c>
      <c r="E141" s="246" t="s">
        <v>1</v>
      </c>
      <c r="F141" s="247" t="s">
        <v>5702</v>
      </c>
      <c r="G141" s="244"/>
      <c r="H141" s="248">
        <v>136.47399999999999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283</v>
      </c>
      <c r="AU141" s="254" t="s">
        <v>85</v>
      </c>
      <c r="AV141" s="13" t="s">
        <v>85</v>
      </c>
      <c r="AW141" s="13" t="s">
        <v>32</v>
      </c>
      <c r="AX141" s="13" t="s">
        <v>83</v>
      </c>
      <c r="AY141" s="254" t="s">
        <v>274</v>
      </c>
    </row>
    <row r="142" s="2" customFormat="1" ht="33" customHeight="1">
      <c r="A142" s="39"/>
      <c r="B142" s="40"/>
      <c r="C142" s="230" t="s">
        <v>333</v>
      </c>
      <c r="D142" s="230" t="s">
        <v>276</v>
      </c>
      <c r="E142" s="231" t="s">
        <v>5703</v>
      </c>
      <c r="F142" s="232" t="s">
        <v>5704</v>
      </c>
      <c r="G142" s="233" t="s">
        <v>604</v>
      </c>
      <c r="H142" s="234">
        <v>464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5705</v>
      </c>
    </row>
    <row r="143" s="2" customFormat="1" ht="16.5" customHeight="1">
      <c r="A143" s="39"/>
      <c r="B143" s="40"/>
      <c r="C143" s="287" t="s">
        <v>338</v>
      </c>
      <c r="D143" s="287" t="s">
        <v>385</v>
      </c>
      <c r="E143" s="288" t="s">
        <v>5399</v>
      </c>
      <c r="F143" s="289" t="s">
        <v>5400</v>
      </c>
      <c r="G143" s="290" t="s">
        <v>289</v>
      </c>
      <c r="H143" s="291">
        <v>23.199999999999999</v>
      </c>
      <c r="I143" s="292"/>
      <c r="J143" s="293">
        <f>ROUND(I143*H143,2)</f>
        <v>0</v>
      </c>
      <c r="K143" s="289" t="s">
        <v>280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0.22</v>
      </c>
      <c r="R143" s="239">
        <f>Q143*H143</f>
        <v>5.1040000000000001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333</v>
      </c>
      <c r="AT143" s="241" t="s">
        <v>385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5706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5707</v>
      </c>
      <c r="G144" s="244"/>
      <c r="H144" s="248">
        <v>23.199999999999999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274</v>
      </c>
    </row>
    <row r="145" s="2" customFormat="1" ht="33" customHeight="1">
      <c r="A145" s="39"/>
      <c r="B145" s="40"/>
      <c r="C145" s="230" t="s">
        <v>344</v>
      </c>
      <c r="D145" s="230" t="s">
        <v>276</v>
      </c>
      <c r="E145" s="231" t="s">
        <v>5708</v>
      </c>
      <c r="F145" s="232" t="s">
        <v>5709</v>
      </c>
      <c r="G145" s="233" t="s">
        <v>604</v>
      </c>
      <c r="H145" s="234">
        <v>19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5710</v>
      </c>
    </row>
    <row r="146" s="2" customFormat="1" ht="16.5" customHeight="1">
      <c r="A146" s="39"/>
      <c r="B146" s="40"/>
      <c r="C146" s="287" t="s">
        <v>348</v>
      </c>
      <c r="D146" s="287" t="s">
        <v>385</v>
      </c>
      <c r="E146" s="288" t="s">
        <v>5399</v>
      </c>
      <c r="F146" s="289" t="s">
        <v>5400</v>
      </c>
      <c r="G146" s="290" t="s">
        <v>289</v>
      </c>
      <c r="H146" s="291">
        <v>7.5999999999999996</v>
      </c>
      <c r="I146" s="292"/>
      <c r="J146" s="293">
        <f>ROUND(I146*H146,2)</f>
        <v>0</v>
      </c>
      <c r="K146" s="289" t="s">
        <v>280</v>
      </c>
      <c r="L146" s="294"/>
      <c r="M146" s="295" t="s">
        <v>1</v>
      </c>
      <c r="N146" s="296" t="s">
        <v>41</v>
      </c>
      <c r="O146" s="92"/>
      <c r="P146" s="239">
        <f>O146*H146</f>
        <v>0</v>
      </c>
      <c r="Q146" s="239">
        <v>0.22</v>
      </c>
      <c r="R146" s="239">
        <f>Q146*H146</f>
        <v>1.6719999999999999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333</v>
      </c>
      <c r="AT146" s="241" t="s">
        <v>385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5711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5712</v>
      </c>
      <c r="G147" s="244"/>
      <c r="H147" s="248">
        <v>7.5999999999999996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274</v>
      </c>
    </row>
    <row r="148" s="2" customFormat="1" ht="33" customHeight="1">
      <c r="A148" s="39"/>
      <c r="B148" s="40"/>
      <c r="C148" s="230" t="s">
        <v>361</v>
      </c>
      <c r="D148" s="230" t="s">
        <v>276</v>
      </c>
      <c r="E148" s="231" t="s">
        <v>5713</v>
      </c>
      <c r="F148" s="232" t="s">
        <v>5714</v>
      </c>
      <c r="G148" s="233" t="s">
        <v>604</v>
      </c>
      <c r="H148" s="234">
        <v>21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5715</v>
      </c>
    </row>
    <row r="149" s="16" customFormat="1">
      <c r="A149" s="16"/>
      <c r="B149" s="277"/>
      <c r="C149" s="278"/>
      <c r="D149" s="245" t="s">
        <v>283</v>
      </c>
      <c r="E149" s="279" t="s">
        <v>1</v>
      </c>
      <c r="F149" s="280" t="s">
        <v>5716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6" t="s">
        <v>283</v>
      </c>
      <c r="AU149" s="286" t="s">
        <v>85</v>
      </c>
      <c r="AV149" s="16" t="s">
        <v>83</v>
      </c>
      <c r="AW149" s="16" t="s">
        <v>32</v>
      </c>
      <c r="AX149" s="16" t="s">
        <v>76</v>
      </c>
      <c r="AY149" s="286" t="s">
        <v>274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7</v>
      </c>
      <c r="G150" s="244"/>
      <c r="H150" s="248">
        <v>21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5" customFormat="1">
      <c r="A151" s="15"/>
      <c r="B151" s="266"/>
      <c r="C151" s="267"/>
      <c r="D151" s="245" t="s">
        <v>283</v>
      </c>
      <c r="E151" s="268" t="s">
        <v>1</v>
      </c>
      <c r="F151" s="269" t="s">
        <v>286</v>
      </c>
      <c r="G151" s="267"/>
      <c r="H151" s="270">
        <v>21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283</v>
      </c>
      <c r="AU151" s="276" t="s">
        <v>85</v>
      </c>
      <c r="AV151" s="15" t="s">
        <v>281</v>
      </c>
      <c r="AW151" s="15" t="s">
        <v>32</v>
      </c>
      <c r="AX151" s="15" t="s">
        <v>83</v>
      </c>
      <c r="AY151" s="276" t="s">
        <v>274</v>
      </c>
    </row>
    <row r="152" s="2" customFormat="1" ht="16.5" customHeight="1">
      <c r="A152" s="39"/>
      <c r="B152" s="40"/>
      <c r="C152" s="287" t="s">
        <v>365</v>
      </c>
      <c r="D152" s="287" t="s">
        <v>385</v>
      </c>
      <c r="E152" s="288" t="s">
        <v>5399</v>
      </c>
      <c r="F152" s="289" t="s">
        <v>5400</v>
      </c>
      <c r="G152" s="290" t="s">
        <v>289</v>
      </c>
      <c r="H152" s="291">
        <v>21</v>
      </c>
      <c r="I152" s="292"/>
      <c r="J152" s="293">
        <f>ROUND(I152*H152,2)</f>
        <v>0</v>
      </c>
      <c r="K152" s="289" t="s">
        <v>280</v>
      </c>
      <c r="L152" s="294"/>
      <c r="M152" s="295" t="s">
        <v>1</v>
      </c>
      <c r="N152" s="296" t="s">
        <v>41</v>
      </c>
      <c r="O152" s="92"/>
      <c r="P152" s="239">
        <f>O152*H152</f>
        <v>0</v>
      </c>
      <c r="Q152" s="239">
        <v>0.22</v>
      </c>
      <c r="R152" s="239">
        <f>Q152*H152</f>
        <v>4.6200000000000001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333</v>
      </c>
      <c r="AT152" s="241" t="s">
        <v>385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5717</v>
      </c>
    </row>
    <row r="153" s="2" customFormat="1" ht="33" customHeight="1">
      <c r="A153" s="39"/>
      <c r="B153" s="40"/>
      <c r="C153" s="230" t="s">
        <v>369</v>
      </c>
      <c r="D153" s="230" t="s">
        <v>276</v>
      </c>
      <c r="E153" s="231" t="s">
        <v>5718</v>
      </c>
      <c r="F153" s="232" t="s">
        <v>5719</v>
      </c>
      <c r="G153" s="233" t="s">
        <v>604</v>
      </c>
      <c r="H153" s="234">
        <v>1969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5720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5721</v>
      </c>
      <c r="G154" s="244"/>
      <c r="H154" s="248">
        <v>1969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5" customFormat="1">
      <c r="A155" s="15"/>
      <c r="B155" s="266"/>
      <c r="C155" s="267"/>
      <c r="D155" s="245" t="s">
        <v>283</v>
      </c>
      <c r="E155" s="268" t="s">
        <v>1</v>
      </c>
      <c r="F155" s="269" t="s">
        <v>286</v>
      </c>
      <c r="G155" s="267"/>
      <c r="H155" s="270">
        <v>1969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283</v>
      </c>
      <c r="AU155" s="276" t="s">
        <v>85</v>
      </c>
      <c r="AV155" s="15" t="s">
        <v>281</v>
      </c>
      <c r="AW155" s="15" t="s">
        <v>32</v>
      </c>
      <c r="AX155" s="15" t="s">
        <v>83</v>
      </c>
      <c r="AY155" s="276" t="s">
        <v>274</v>
      </c>
    </row>
    <row r="156" s="2" customFormat="1" ht="16.5" customHeight="1">
      <c r="A156" s="39"/>
      <c r="B156" s="40"/>
      <c r="C156" s="287" t="s">
        <v>8</v>
      </c>
      <c r="D156" s="287" t="s">
        <v>385</v>
      </c>
      <c r="E156" s="288" t="s">
        <v>5399</v>
      </c>
      <c r="F156" s="289" t="s">
        <v>5400</v>
      </c>
      <c r="G156" s="290" t="s">
        <v>289</v>
      </c>
      <c r="H156" s="291">
        <v>39.380000000000003</v>
      </c>
      <c r="I156" s="292"/>
      <c r="J156" s="293">
        <f>ROUND(I156*H156,2)</f>
        <v>0</v>
      </c>
      <c r="K156" s="289" t="s">
        <v>280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0.22</v>
      </c>
      <c r="R156" s="239">
        <f>Q156*H156</f>
        <v>8.6636000000000006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333</v>
      </c>
      <c r="AT156" s="241" t="s">
        <v>385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5722</v>
      </c>
    </row>
    <row r="157" s="13" customFormat="1">
      <c r="A157" s="13"/>
      <c r="B157" s="243"/>
      <c r="C157" s="244"/>
      <c r="D157" s="245" t="s">
        <v>283</v>
      </c>
      <c r="E157" s="246" t="s">
        <v>1</v>
      </c>
      <c r="F157" s="247" t="s">
        <v>5723</v>
      </c>
      <c r="G157" s="244"/>
      <c r="H157" s="248">
        <v>39.380000000000003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283</v>
      </c>
      <c r="AU157" s="254" t="s">
        <v>85</v>
      </c>
      <c r="AV157" s="13" t="s">
        <v>85</v>
      </c>
      <c r="AW157" s="13" t="s">
        <v>32</v>
      </c>
      <c r="AX157" s="13" t="s">
        <v>83</v>
      </c>
      <c r="AY157" s="254" t="s">
        <v>274</v>
      </c>
    </row>
    <row r="158" s="2" customFormat="1" ht="24.15" customHeight="1">
      <c r="A158" s="39"/>
      <c r="B158" s="40"/>
      <c r="C158" s="230" t="s">
        <v>379</v>
      </c>
      <c r="D158" s="230" t="s">
        <v>276</v>
      </c>
      <c r="E158" s="231" t="s">
        <v>5724</v>
      </c>
      <c r="F158" s="232" t="s">
        <v>5725</v>
      </c>
      <c r="G158" s="233" t="s">
        <v>279</v>
      </c>
      <c r="H158" s="234">
        <v>2353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281</v>
      </c>
      <c r="BM158" s="241" t="s">
        <v>5726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5691</v>
      </c>
      <c r="G159" s="244"/>
      <c r="H159" s="248">
        <v>2353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5" customFormat="1">
      <c r="A160" s="15"/>
      <c r="B160" s="266"/>
      <c r="C160" s="267"/>
      <c r="D160" s="245" t="s">
        <v>283</v>
      </c>
      <c r="E160" s="268" t="s">
        <v>1</v>
      </c>
      <c r="F160" s="269" t="s">
        <v>286</v>
      </c>
      <c r="G160" s="267"/>
      <c r="H160" s="270">
        <v>2353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283</v>
      </c>
      <c r="AU160" s="276" t="s">
        <v>85</v>
      </c>
      <c r="AV160" s="15" t="s">
        <v>281</v>
      </c>
      <c r="AW160" s="15" t="s">
        <v>32</v>
      </c>
      <c r="AX160" s="15" t="s">
        <v>83</v>
      </c>
      <c r="AY160" s="276" t="s">
        <v>274</v>
      </c>
    </row>
    <row r="161" s="2" customFormat="1" ht="24.15" customHeight="1">
      <c r="A161" s="39"/>
      <c r="B161" s="40"/>
      <c r="C161" s="230" t="s">
        <v>384</v>
      </c>
      <c r="D161" s="230" t="s">
        <v>276</v>
      </c>
      <c r="E161" s="231" t="s">
        <v>5727</v>
      </c>
      <c r="F161" s="232" t="s">
        <v>5728</v>
      </c>
      <c r="G161" s="233" t="s">
        <v>604</v>
      </c>
      <c r="H161" s="234">
        <v>118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281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281</v>
      </c>
      <c r="BM161" s="241" t="s">
        <v>5729</v>
      </c>
    </row>
    <row r="162" s="2" customFormat="1" ht="16.5" customHeight="1">
      <c r="A162" s="39"/>
      <c r="B162" s="40"/>
      <c r="C162" s="287" t="s">
        <v>390</v>
      </c>
      <c r="D162" s="287" t="s">
        <v>385</v>
      </c>
      <c r="E162" s="288" t="s">
        <v>5730</v>
      </c>
      <c r="F162" s="289" t="s">
        <v>5731</v>
      </c>
      <c r="G162" s="290" t="s">
        <v>604</v>
      </c>
      <c r="H162" s="291">
        <v>12</v>
      </c>
      <c r="I162" s="292"/>
      <c r="J162" s="293">
        <f>ROUND(I162*H162,2)</f>
        <v>0</v>
      </c>
      <c r="K162" s="289" t="s">
        <v>1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333</v>
      </c>
      <c r="AT162" s="241" t="s">
        <v>385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5732</v>
      </c>
    </row>
    <row r="163" s="2" customFormat="1" ht="16.5" customHeight="1">
      <c r="A163" s="39"/>
      <c r="B163" s="40"/>
      <c r="C163" s="287" t="s">
        <v>395</v>
      </c>
      <c r="D163" s="287" t="s">
        <v>385</v>
      </c>
      <c r="E163" s="288" t="s">
        <v>5733</v>
      </c>
      <c r="F163" s="289" t="s">
        <v>5734</v>
      </c>
      <c r="G163" s="290" t="s">
        <v>604</v>
      </c>
      <c r="H163" s="291">
        <v>106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333</v>
      </c>
      <c r="AT163" s="241" t="s">
        <v>385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5735</v>
      </c>
    </row>
    <row r="164" s="2" customFormat="1" ht="24.15" customHeight="1">
      <c r="A164" s="39"/>
      <c r="B164" s="40"/>
      <c r="C164" s="230" t="s">
        <v>401</v>
      </c>
      <c r="D164" s="230" t="s">
        <v>276</v>
      </c>
      <c r="E164" s="231" t="s">
        <v>5736</v>
      </c>
      <c r="F164" s="232" t="s">
        <v>5737</v>
      </c>
      <c r="G164" s="233" t="s">
        <v>604</v>
      </c>
      <c r="H164" s="234">
        <v>1851</v>
      </c>
      <c r="I164" s="235"/>
      <c r="J164" s="236">
        <f>ROUND(I164*H164,2)</f>
        <v>0</v>
      </c>
      <c r="K164" s="232" t="s">
        <v>280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281</v>
      </c>
      <c r="AT164" s="241" t="s">
        <v>276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281</v>
      </c>
      <c r="BM164" s="241" t="s">
        <v>5738</v>
      </c>
    </row>
    <row r="165" s="13" customFormat="1">
      <c r="A165" s="13"/>
      <c r="B165" s="243"/>
      <c r="C165" s="244"/>
      <c r="D165" s="245" t="s">
        <v>283</v>
      </c>
      <c r="E165" s="246" t="s">
        <v>1</v>
      </c>
      <c r="F165" s="247" t="s">
        <v>5739</v>
      </c>
      <c r="G165" s="244"/>
      <c r="H165" s="248">
        <v>1851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283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1</v>
      </c>
      <c r="F166" s="269" t="s">
        <v>286</v>
      </c>
      <c r="G166" s="267"/>
      <c r="H166" s="270">
        <v>1851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21.75" customHeight="1">
      <c r="A167" s="39"/>
      <c r="B167" s="40"/>
      <c r="C167" s="287" t="s">
        <v>7</v>
      </c>
      <c r="D167" s="287" t="s">
        <v>385</v>
      </c>
      <c r="E167" s="288" t="s">
        <v>5740</v>
      </c>
      <c r="F167" s="289" t="s">
        <v>5741</v>
      </c>
      <c r="G167" s="290" t="s">
        <v>604</v>
      </c>
      <c r="H167" s="291">
        <v>438</v>
      </c>
      <c r="I167" s="292"/>
      <c r="J167" s="293">
        <f>ROUND(I167*H167,2)</f>
        <v>0</v>
      </c>
      <c r="K167" s="289" t="s">
        <v>1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333</v>
      </c>
      <c r="AT167" s="241" t="s">
        <v>385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5742</v>
      </c>
    </row>
    <row r="168" s="2" customFormat="1" ht="16.5" customHeight="1">
      <c r="A168" s="39"/>
      <c r="B168" s="40"/>
      <c r="C168" s="287" t="s">
        <v>419</v>
      </c>
      <c r="D168" s="287" t="s">
        <v>385</v>
      </c>
      <c r="E168" s="288" t="s">
        <v>5743</v>
      </c>
      <c r="F168" s="289" t="s">
        <v>5744</v>
      </c>
      <c r="G168" s="290" t="s">
        <v>604</v>
      </c>
      <c r="H168" s="291">
        <v>605</v>
      </c>
      <c r="I168" s="292"/>
      <c r="J168" s="293">
        <f>ROUND(I168*H168,2)</f>
        <v>0</v>
      </c>
      <c r="K168" s="289" t="s">
        <v>1</v>
      </c>
      <c r="L168" s="294"/>
      <c r="M168" s="295" t="s">
        <v>1</v>
      </c>
      <c r="N168" s="296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333</v>
      </c>
      <c r="AT168" s="241" t="s">
        <v>385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281</v>
      </c>
      <c r="BM168" s="241" t="s">
        <v>5745</v>
      </c>
    </row>
    <row r="169" s="2" customFormat="1" ht="16.5" customHeight="1">
      <c r="A169" s="39"/>
      <c r="B169" s="40"/>
      <c r="C169" s="287" t="s">
        <v>427</v>
      </c>
      <c r="D169" s="287" t="s">
        <v>385</v>
      </c>
      <c r="E169" s="288" t="s">
        <v>5746</v>
      </c>
      <c r="F169" s="289" t="s">
        <v>5747</v>
      </c>
      <c r="G169" s="290" t="s">
        <v>604</v>
      </c>
      <c r="H169" s="291">
        <v>215</v>
      </c>
      <c r="I169" s="292"/>
      <c r="J169" s="293">
        <f>ROUND(I169*H169,2)</f>
        <v>0</v>
      </c>
      <c r="K169" s="289" t="s">
        <v>1</v>
      </c>
      <c r="L169" s="294"/>
      <c r="M169" s="295" t="s">
        <v>1</v>
      </c>
      <c r="N169" s="296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333</v>
      </c>
      <c r="AT169" s="241" t="s">
        <v>385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281</v>
      </c>
      <c r="BM169" s="241" t="s">
        <v>5748</v>
      </c>
    </row>
    <row r="170" s="2" customFormat="1" ht="16.5" customHeight="1">
      <c r="A170" s="39"/>
      <c r="B170" s="40"/>
      <c r="C170" s="287" t="s">
        <v>435</v>
      </c>
      <c r="D170" s="287" t="s">
        <v>385</v>
      </c>
      <c r="E170" s="288" t="s">
        <v>5749</v>
      </c>
      <c r="F170" s="289" t="s">
        <v>5750</v>
      </c>
      <c r="G170" s="290" t="s">
        <v>604</v>
      </c>
      <c r="H170" s="291">
        <v>68</v>
      </c>
      <c r="I170" s="292"/>
      <c r="J170" s="293">
        <f>ROUND(I170*H170,2)</f>
        <v>0</v>
      </c>
      <c r="K170" s="289" t="s">
        <v>1</v>
      </c>
      <c r="L170" s="294"/>
      <c r="M170" s="295" t="s">
        <v>1</v>
      </c>
      <c r="N170" s="296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333</v>
      </c>
      <c r="AT170" s="241" t="s">
        <v>385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281</v>
      </c>
      <c r="BM170" s="241" t="s">
        <v>5751</v>
      </c>
    </row>
    <row r="171" s="2" customFormat="1" ht="24.15" customHeight="1">
      <c r="A171" s="39"/>
      <c r="B171" s="40"/>
      <c r="C171" s="287" t="s">
        <v>439</v>
      </c>
      <c r="D171" s="287" t="s">
        <v>385</v>
      </c>
      <c r="E171" s="288" t="s">
        <v>5752</v>
      </c>
      <c r="F171" s="289" t="s">
        <v>5753</v>
      </c>
      <c r="G171" s="290" t="s">
        <v>604</v>
      </c>
      <c r="H171" s="291">
        <v>28</v>
      </c>
      <c r="I171" s="292"/>
      <c r="J171" s="293">
        <f>ROUND(I171*H171,2)</f>
        <v>0</v>
      </c>
      <c r="K171" s="289" t="s">
        <v>1</v>
      </c>
      <c r="L171" s="294"/>
      <c r="M171" s="295" t="s">
        <v>1</v>
      </c>
      <c r="N171" s="296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333</v>
      </c>
      <c r="AT171" s="241" t="s">
        <v>385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5754</v>
      </c>
    </row>
    <row r="172" s="2" customFormat="1" ht="16.5" customHeight="1">
      <c r="A172" s="39"/>
      <c r="B172" s="40"/>
      <c r="C172" s="287" t="s">
        <v>463</v>
      </c>
      <c r="D172" s="287" t="s">
        <v>385</v>
      </c>
      <c r="E172" s="288" t="s">
        <v>5755</v>
      </c>
      <c r="F172" s="289" t="s">
        <v>5756</v>
      </c>
      <c r="G172" s="290" t="s">
        <v>604</v>
      </c>
      <c r="H172" s="291">
        <v>180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333</v>
      </c>
      <c r="AT172" s="241" t="s">
        <v>385</v>
      </c>
      <c r="AU172" s="241" t="s">
        <v>85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281</v>
      </c>
      <c r="BM172" s="241" t="s">
        <v>5757</v>
      </c>
    </row>
    <row r="173" s="2" customFormat="1" ht="16.5" customHeight="1">
      <c r="A173" s="39"/>
      <c r="B173" s="40"/>
      <c r="C173" s="287" t="s">
        <v>468</v>
      </c>
      <c r="D173" s="287" t="s">
        <v>385</v>
      </c>
      <c r="E173" s="288" t="s">
        <v>5758</v>
      </c>
      <c r="F173" s="289" t="s">
        <v>5759</v>
      </c>
      <c r="G173" s="290" t="s">
        <v>604</v>
      </c>
      <c r="H173" s="291">
        <v>80</v>
      </c>
      <c r="I173" s="292"/>
      <c r="J173" s="293">
        <f>ROUND(I173*H173,2)</f>
        <v>0</v>
      </c>
      <c r="K173" s="289" t="s">
        <v>1</v>
      </c>
      <c r="L173" s="294"/>
      <c r="M173" s="295" t="s">
        <v>1</v>
      </c>
      <c r="N173" s="296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333</v>
      </c>
      <c r="AT173" s="241" t="s">
        <v>385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5760</v>
      </c>
    </row>
    <row r="174" s="2" customFormat="1" ht="21.75" customHeight="1">
      <c r="A174" s="39"/>
      <c r="B174" s="40"/>
      <c r="C174" s="287" t="s">
        <v>477</v>
      </c>
      <c r="D174" s="287" t="s">
        <v>385</v>
      </c>
      <c r="E174" s="288" t="s">
        <v>5761</v>
      </c>
      <c r="F174" s="289" t="s">
        <v>5762</v>
      </c>
      <c r="G174" s="290" t="s">
        <v>604</v>
      </c>
      <c r="H174" s="291">
        <v>87</v>
      </c>
      <c r="I174" s="292"/>
      <c r="J174" s="293">
        <f>ROUND(I174*H174,2)</f>
        <v>0</v>
      </c>
      <c r="K174" s="289" t="s">
        <v>1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333</v>
      </c>
      <c r="AT174" s="241" t="s">
        <v>385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5763</v>
      </c>
    </row>
    <row r="175" s="2" customFormat="1" ht="24.15" customHeight="1">
      <c r="A175" s="39"/>
      <c r="B175" s="40"/>
      <c r="C175" s="287" t="s">
        <v>481</v>
      </c>
      <c r="D175" s="287" t="s">
        <v>385</v>
      </c>
      <c r="E175" s="288" t="s">
        <v>5764</v>
      </c>
      <c r="F175" s="289" t="s">
        <v>5765</v>
      </c>
      <c r="G175" s="290" t="s">
        <v>604</v>
      </c>
      <c r="H175" s="291">
        <v>150</v>
      </c>
      <c r="I175" s="292"/>
      <c r="J175" s="293">
        <f>ROUND(I175*H175,2)</f>
        <v>0</v>
      </c>
      <c r="K175" s="289" t="s">
        <v>1</v>
      </c>
      <c r="L175" s="294"/>
      <c r="M175" s="295" t="s">
        <v>1</v>
      </c>
      <c r="N175" s="296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333</v>
      </c>
      <c r="AT175" s="241" t="s">
        <v>385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5766</v>
      </c>
    </row>
    <row r="176" s="2" customFormat="1" ht="24.15" customHeight="1">
      <c r="A176" s="39"/>
      <c r="B176" s="40"/>
      <c r="C176" s="230" t="s">
        <v>487</v>
      </c>
      <c r="D176" s="230" t="s">
        <v>276</v>
      </c>
      <c r="E176" s="231" t="s">
        <v>5767</v>
      </c>
      <c r="F176" s="232" t="s">
        <v>5768</v>
      </c>
      <c r="G176" s="233" t="s">
        <v>604</v>
      </c>
      <c r="H176" s="234">
        <v>464</v>
      </c>
      <c r="I176" s="235"/>
      <c r="J176" s="236">
        <f>ROUND(I176*H176,2)</f>
        <v>0</v>
      </c>
      <c r="K176" s="232" t="s">
        <v>280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281</v>
      </c>
      <c r="BM176" s="241" t="s">
        <v>5769</v>
      </c>
    </row>
    <row r="177" s="13" customFormat="1">
      <c r="A177" s="13"/>
      <c r="B177" s="243"/>
      <c r="C177" s="244"/>
      <c r="D177" s="245" t="s">
        <v>283</v>
      </c>
      <c r="E177" s="246" t="s">
        <v>1</v>
      </c>
      <c r="F177" s="247" t="s">
        <v>5770</v>
      </c>
      <c r="G177" s="244"/>
      <c r="H177" s="248">
        <v>464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283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274</v>
      </c>
    </row>
    <row r="178" s="15" customFormat="1">
      <c r="A178" s="15"/>
      <c r="B178" s="266"/>
      <c r="C178" s="267"/>
      <c r="D178" s="245" t="s">
        <v>283</v>
      </c>
      <c r="E178" s="268" t="s">
        <v>1</v>
      </c>
      <c r="F178" s="269" t="s">
        <v>286</v>
      </c>
      <c r="G178" s="267"/>
      <c r="H178" s="270">
        <v>464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283</v>
      </c>
      <c r="AU178" s="276" t="s">
        <v>85</v>
      </c>
      <c r="AV178" s="15" t="s">
        <v>281</v>
      </c>
      <c r="AW178" s="15" t="s">
        <v>32</v>
      </c>
      <c r="AX178" s="15" t="s">
        <v>83</v>
      </c>
      <c r="AY178" s="276" t="s">
        <v>274</v>
      </c>
    </row>
    <row r="179" s="2" customFormat="1" ht="16.5" customHeight="1">
      <c r="A179" s="39"/>
      <c r="B179" s="40"/>
      <c r="C179" s="287" t="s">
        <v>494</v>
      </c>
      <c r="D179" s="287" t="s">
        <v>385</v>
      </c>
      <c r="E179" s="288" t="s">
        <v>5771</v>
      </c>
      <c r="F179" s="289" t="s">
        <v>5772</v>
      </c>
      <c r="G179" s="290" t="s">
        <v>604</v>
      </c>
      <c r="H179" s="291">
        <v>165</v>
      </c>
      <c r="I179" s="292"/>
      <c r="J179" s="293">
        <f>ROUND(I179*H179,2)</f>
        <v>0</v>
      </c>
      <c r="K179" s="289" t="s">
        <v>1</v>
      </c>
      <c r="L179" s="294"/>
      <c r="M179" s="295" t="s">
        <v>1</v>
      </c>
      <c r="N179" s="296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333</v>
      </c>
      <c r="AT179" s="241" t="s">
        <v>385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5773</v>
      </c>
    </row>
    <row r="180" s="2" customFormat="1" ht="21.75" customHeight="1">
      <c r="A180" s="39"/>
      <c r="B180" s="40"/>
      <c r="C180" s="287" t="s">
        <v>510</v>
      </c>
      <c r="D180" s="287" t="s">
        <v>385</v>
      </c>
      <c r="E180" s="288" t="s">
        <v>5774</v>
      </c>
      <c r="F180" s="289" t="s">
        <v>5775</v>
      </c>
      <c r="G180" s="290" t="s">
        <v>604</v>
      </c>
      <c r="H180" s="291">
        <v>70</v>
      </c>
      <c r="I180" s="292"/>
      <c r="J180" s="293">
        <f>ROUND(I180*H180,2)</f>
        <v>0</v>
      </c>
      <c r="K180" s="289" t="s">
        <v>1</v>
      </c>
      <c r="L180" s="294"/>
      <c r="M180" s="295" t="s">
        <v>1</v>
      </c>
      <c r="N180" s="296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333</v>
      </c>
      <c r="AT180" s="241" t="s">
        <v>385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281</v>
      </c>
      <c r="BM180" s="241" t="s">
        <v>5776</v>
      </c>
    </row>
    <row r="181" s="2" customFormat="1" ht="24.15" customHeight="1">
      <c r="A181" s="39"/>
      <c r="B181" s="40"/>
      <c r="C181" s="287" t="s">
        <v>518</v>
      </c>
      <c r="D181" s="287" t="s">
        <v>385</v>
      </c>
      <c r="E181" s="288" t="s">
        <v>5777</v>
      </c>
      <c r="F181" s="289" t="s">
        <v>5778</v>
      </c>
      <c r="G181" s="290" t="s">
        <v>604</v>
      </c>
      <c r="H181" s="291">
        <v>48</v>
      </c>
      <c r="I181" s="292"/>
      <c r="J181" s="293">
        <f>ROUND(I181*H181,2)</f>
        <v>0</v>
      </c>
      <c r="K181" s="289" t="s">
        <v>1</v>
      </c>
      <c r="L181" s="294"/>
      <c r="M181" s="295" t="s">
        <v>1</v>
      </c>
      <c r="N181" s="296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333</v>
      </c>
      <c r="AT181" s="241" t="s">
        <v>385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281</v>
      </c>
      <c r="BM181" s="241" t="s">
        <v>5779</v>
      </c>
    </row>
    <row r="182" s="2" customFormat="1" ht="21.75" customHeight="1">
      <c r="A182" s="39"/>
      <c r="B182" s="40"/>
      <c r="C182" s="287" t="s">
        <v>546</v>
      </c>
      <c r="D182" s="287" t="s">
        <v>385</v>
      </c>
      <c r="E182" s="288" t="s">
        <v>5780</v>
      </c>
      <c r="F182" s="289" t="s">
        <v>5781</v>
      </c>
      <c r="G182" s="290" t="s">
        <v>604</v>
      </c>
      <c r="H182" s="291">
        <v>24</v>
      </c>
      <c r="I182" s="292"/>
      <c r="J182" s="293">
        <f>ROUND(I182*H182,2)</f>
        <v>0</v>
      </c>
      <c r="K182" s="289" t="s">
        <v>1</v>
      </c>
      <c r="L182" s="294"/>
      <c r="M182" s="295" t="s">
        <v>1</v>
      </c>
      <c r="N182" s="296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333</v>
      </c>
      <c r="AT182" s="241" t="s">
        <v>385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281</v>
      </c>
      <c r="BM182" s="241" t="s">
        <v>5782</v>
      </c>
    </row>
    <row r="183" s="2" customFormat="1" ht="16.5" customHeight="1">
      <c r="A183" s="39"/>
      <c r="B183" s="40"/>
      <c r="C183" s="287" t="s">
        <v>556</v>
      </c>
      <c r="D183" s="287" t="s">
        <v>385</v>
      </c>
      <c r="E183" s="288" t="s">
        <v>5783</v>
      </c>
      <c r="F183" s="289" t="s">
        <v>5784</v>
      </c>
      <c r="G183" s="290" t="s">
        <v>604</v>
      </c>
      <c r="H183" s="291">
        <v>58</v>
      </c>
      <c r="I183" s="292"/>
      <c r="J183" s="293">
        <f>ROUND(I183*H183,2)</f>
        <v>0</v>
      </c>
      <c r="K183" s="289" t="s">
        <v>1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333</v>
      </c>
      <c r="AT183" s="241" t="s">
        <v>385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281</v>
      </c>
      <c r="BM183" s="241" t="s">
        <v>5785</v>
      </c>
    </row>
    <row r="184" s="2" customFormat="1" ht="16.5" customHeight="1">
      <c r="A184" s="39"/>
      <c r="B184" s="40"/>
      <c r="C184" s="287" t="s">
        <v>583</v>
      </c>
      <c r="D184" s="287" t="s">
        <v>385</v>
      </c>
      <c r="E184" s="288" t="s">
        <v>5786</v>
      </c>
      <c r="F184" s="289" t="s">
        <v>5787</v>
      </c>
      <c r="G184" s="290" t="s">
        <v>604</v>
      </c>
      <c r="H184" s="291">
        <v>19</v>
      </c>
      <c r="I184" s="292"/>
      <c r="J184" s="293">
        <f>ROUND(I184*H184,2)</f>
        <v>0</v>
      </c>
      <c r="K184" s="289" t="s">
        <v>1</v>
      </c>
      <c r="L184" s="294"/>
      <c r="M184" s="295" t="s">
        <v>1</v>
      </c>
      <c r="N184" s="296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333</v>
      </c>
      <c r="AT184" s="241" t="s">
        <v>385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5788</v>
      </c>
    </row>
    <row r="185" s="2" customFormat="1" ht="21.75" customHeight="1">
      <c r="A185" s="39"/>
      <c r="B185" s="40"/>
      <c r="C185" s="287" t="s">
        <v>588</v>
      </c>
      <c r="D185" s="287" t="s">
        <v>385</v>
      </c>
      <c r="E185" s="288" t="s">
        <v>5789</v>
      </c>
      <c r="F185" s="289" t="s">
        <v>5790</v>
      </c>
      <c r="G185" s="290" t="s">
        <v>604</v>
      </c>
      <c r="H185" s="291">
        <v>30</v>
      </c>
      <c r="I185" s="292"/>
      <c r="J185" s="293">
        <f>ROUND(I185*H185,2)</f>
        <v>0</v>
      </c>
      <c r="K185" s="289" t="s">
        <v>1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333</v>
      </c>
      <c r="AT185" s="241" t="s">
        <v>385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5791</v>
      </c>
    </row>
    <row r="186" s="2" customFormat="1" ht="16.5" customHeight="1">
      <c r="A186" s="39"/>
      <c r="B186" s="40"/>
      <c r="C186" s="287" t="s">
        <v>593</v>
      </c>
      <c r="D186" s="287" t="s">
        <v>385</v>
      </c>
      <c r="E186" s="288" t="s">
        <v>5792</v>
      </c>
      <c r="F186" s="289" t="s">
        <v>5793</v>
      </c>
      <c r="G186" s="290" t="s">
        <v>604</v>
      </c>
      <c r="H186" s="291">
        <v>30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333</v>
      </c>
      <c r="AT186" s="241" t="s">
        <v>385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281</v>
      </c>
      <c r="BM186" s="241" t="s">
        <v>5794</v>
      </c>
    </row>
    <row r="187" s="2" customFormat="1" ht="16.5" customHeight="1">
      <c r="A187" s="39"/>
      <c r="B187" s="40"/>
      <c r="C187" s="287" t="s">
        <v>597</v>
      </c>
      <c r="D187" s="287" t="s">
        <v>385</v>
      </c>
      <c r="E187" s="288" t="s">
        <v>5795</v>
      </c>
      <c r="F187" s="289" t="s">
        <v>5796</v>
      </c>
      <c r="G187" s="290" t="s">
        <v>604</v>
      </c>
      <c r="H187" s="291">
        <v>20</v>
      </c>
      <c r="I187" s="292"/>
      <c r="J187" s="293">
        <f>ROUND(I187*H187,2)</f>
        <v>0</v>
      </c>
      <c r="K187" s="289" t="s">
        <v>1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333</v>
      </c>
      <c r="AT187" s="241" t="s">
        <v>385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281</v>
      </c>
      <c r="BM187" s="241" t="s">
        <v>5797</v>
      </c>
    </row>
    <row r="188" s="2" customFormat="1" ht="24.15" customHeight="1">
      <c r="A188" s="39"/>
      <c r="B188" s="40"/>
      <c r="C188" s="230" t="s">
        <v>601</v>
      </c>
      <c r="D188" s="230" t="s">
        <v>276</v>
      </c>
      <c r="E188" s="231" t="s">
        <v>5798</v>
      </c>
      <c r="F188" s="232" t="s">
        <v>5799</v>
      </c>
      <c r="G188" s="233" t="s">
        <v>604</v>
      </c>
      <c r="H188" s="234">
        <v>19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281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281</v>
      </c>
      <c r="BM188" s="241" t="s">
        <v>5800</v>
      </c>
    </row>
    <row r="189" s="13" customFormat="1">
      <c r="A189" s="13"/>
      <c r="B189" s="243"/>
      <c r="C189" s="244"/>
      <c r="D189" s="245" t="s">
        <v>283</v>
      </c>
      <c r="E189" s="246" t="s">
        <v>1</v>
      </c>
      <c r="F189" s="247" t="s">
        <v>5801</v>
      </c>
      <c r="G189" s="244"/>
      <c r="H189" s="248">
        <v>19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283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274</v>
      </c>
    </row>
    <row r="190" s="15" customFormat="1">
      <c r="A190" s="15"/>
      <c r="B190" s="266"/>
      <c r="C190" s="267"/>
      <c r="D190" s="245" t="s">
        <v>283</v>
      </c>
      <c r="E190" s="268" t="s">
        <v>1</v>
      </c>
      <c r="F190" s="269" t="s">
        <v>286</v>
      </c>
      <c r="G190" s="267"/>
      <c r="H190" s="270">
        <v>19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283</v>
      </c>
      <c r="AU190" s="276" t="s">
        <v>85</v>
      </c>
      <c r="AV190" s="15" t="s">
        <v>281</v>
      </c>
      <c r="AW190" s="15" t="s">
        <v>32</v>
      </c>
      <c r="AX190" s="15" t="s">
        <v>83</v>
      </c>
      <c r="AY190" s="276" t="s">
        <v>274</v>
      </c>
    </row>
    <row r="191" s="2" customFormat="1" ht="16.5" customHeight="1">
      <c r="A191" s="39"/>
      <c r="B191" s="40"/>
      <c r="C191" s="287" t="s">
        <v>607</v>
      </c>
      <c r="D191" s="287" t="s">
        <v>385</v>
      </c>
      <c r="E191" s="288" t="s">
        <v>5802</v>
      </c>
      <c r="F191" s="289" t="s">
        <v>5803</v>
      </c>
      <c r="G191" s="290" t="s">
        <v>604</v>
      </c>
      <c r="H191" s="291">
        <v>18</v>
      </c>
      <c r="I191" s="292"/>
      <c r="J191" s="293">
        <f>ROUND(I191*H191,2)</f>
        <v>0</v>
      </c>
      <c r="K191" s="289" t="s">
        <v>1</v>
      </c>
      <c r="L191" s="294"/>
      <c r="M191" s="295" t="s">
        <v>1</v>
      </c>
      <c r="N191" s="296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333</v>
      </c>
      <c r="AT191" s="241" t="s">
        <v>385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281</v>
      </c>
      <c r="BM191" s="241" t="s">
        <v>5804</v>
      </c>
    </row>
    <row r="192" s="2" customFormat="1" ht="16.5" customHeight="1">
      <c r="A192" s="39"/>
      <c r="B192" s="40"/>
      <c r="C192" s="287" t="s">
        <v>612</v>
      </c>
      <c r="D192" s="287" t="s">
        <v>385</v>
      </c>
      <c r="E192" s="288" t="s">
        <v>5805</v>
      </c>
      <c r="F192" s="289" t="s">
        <v>5806</v>
      </c>
      <c r="G192" s="290" t="s">
        <v>604</v>
      </c>
      <c r="H192" s="291">
        <v>1</v>
      </c>
      <c r="I192" s="292"/>
      <c r="J192" s="293">
        <f>ROUND(I192*H192,2)</f>
        <v>0</v>
      </c>
      <c r="K192" s="289" t="s">
        <v>1</v>
      </c>
      <c r="L192" s="294"/>
      <c r="M192" s="295" t="s">
        <v>1</v>
      </c>
      <c r="N192" s="296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333</v>
      </c>
      <c r="AT192" s="241" t="s">
        <v>385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281</v>
      </c>
      <c r="BM192" s="241" t="s">
        <v>5807</v>
      </c>
    </row>
    <row r="193" s="2" customFormat="1" ht="24.15" customHeight="1">
      <c r="A193" s="39"/>
      <c r="B193" s="40"/>
      <c r="C193" s="230" t="s">
        <v>617</v>
      </c>
      <c r="D193" s="230" t="s">
        <v>276</v>
      </c>
      <c r="E193" s="231" t="s">
        <v>5808</v>
      </c>
      <c r="F193" s="232" t="s">
        <v>5809</v>
      </c>
      <c r="G193" s="233" t="s">
        <v>604</v>
      </c>
      <c r="H193" s="234">
        <v>21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5810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5811</v>
      </c>
      <c r="G194" s="244"/>
      <c r="H194" s="248">
        <v>21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5" customFormat="1">
      <c r="A195" s="15"/>
      <c r="B195" s="266"/>
      <c r="C195" s="267"/>
      <c r="D195" s="245" t="s">
        <v>283</v>
      </c>
      <c r="E195" s="268" t="s">
        <v>1</v>
      </c>
      <c r="F195" s="269" t="s">
        <v>286</v>
      </c>
      <c r="G195" s="267"/>
      <c r="H195" s="270">
        <v>21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283</v>
      </c>
      <c r="AU195" s="276" t="s">
        <v>85</v>
      </c>
      <c r="AV195" s="15" t="s">
        <v>281</v>
      </c>
      <c r="AW195" s="15" t="s">
        <v>32</v>
      </c>
      <c r="AX195" s="15" t="s">
        <v>83</v>
      </c>
      <c r="AY195" s="276" t="s">
        <v>274</v>
      </c>
    </row>
    <row r="196" s="2" customFormat="1" ht="21.75" customHeight="1">
      <c r="A196" s="39"/>
      <c r="B196" s="40"/>
      <c r="C196" s="287" t="s">
        <v>622</v>
      </c>
      <c r="D196" s="287" t="s">
        <v>385</v>
      </c>
      <c r="E196" s="288" t="s">
        <v>5812</v>
      </c>
      <c r="F196" s="289" t="s">
        <v>5813</v>
      </c>
      <c r="G196" s="290" t="s">
        <v>604</v>
      </c>
      <c r="H196" s="291">
        <v>3</v>
      </c>
      <c r="I196" s="292"/>
      <c r="J196" s="293">
        <f>ROUND(I196*H196,2)</f>
        <v>0</v>
      </c>
      <c r="K196" s="289" t="s">
        <v>1</v>
      </c>
      <c r="L196" s="294"/>
      <c r="M196" s="295" t="s">
        <v>1</v>
      </c>
      <c r="N196" s="296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333</v>
      </c>
      <c r="AT196" s="241" t="s">
        <v>385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281</v>
      </c>
      <c r="BM196" s="241" t="s">
        <v>5814</v>
      </c>
    </row>
    <row r="197" s="2" customFormat="1" ht="16.5" customHeight="1">
      <c r="A197" s="39"/>
      <c r="B197" s="40"/>
      <c r="C197" s="287" t="s">
        <v>627</v>
      </c>
      <c r="D197" s="287" t="s">
        <v>385</v>
      </c>
      <c r="E197" s="288" t="s">
        <v>5815</v>
      </c>
      <c r="F197" s="289" t="s">
        <v>5816</v>
      </c>
      <c r="G197" s="290" t="s">
        <v>604</v>
      </c>
      <c r="H197" s="291">
        <v>2</v>
      </c>
      <c r="I197" s="292"/>
      <c r="J197" s="293">
        <f>ROUND(I197*H197,2)</f>
        <v>0</v>
      </c>
      <c r="K197" s="289" t="s">
        <v>1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333</v>
      </c>
      <c r="AT197" s="241" t="s">
        <v>385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281</v>
      </c>
      <c r="BM197" s="241" t="s">
        <v>5817</v>
      </c>
    </row>
    <row r="198" s="2" customFormat="1" ht="16.5" customHeight="1">
      <c r="A198" s="39"/>
      <c r="B198" s="40"/>
      <c r="C198" s="287" t="s">
        <v>632</v>
      </c>
      <c r="D198" s="287" t="s">
        <v>385</v>
      </c>
      <c r="E198" s="288" t="s">
        <v>5818</v>
      </c>
      <c r="F198" s="289" t="s">
        <v>5819</v>
      </c>
      <c r="G198" s="290" t="s">
        <v>604</v>
      </c>
      <c r="H198" s="291">
        <v>4</v>
      </c>
      <c r="I198" s="292"/>
      <c r="J198" s="293">
        <f>ROUND(I198*H198,2)</f>
        <v>0</v>
      </c>
      <c r="K198" s="289" t="s">
        <v>1</v>
      </c>
      <c r="L198" s="294"/>
      <c r="M198" s="295" t="s">
        <v>1</v>
      </c>
      <c r="N198" s="296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333</v>
      </c>
      <c r="AT198" s="241" t="s">
        <v>385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281</v>
      </c>
      <c r="BM198" s="241" t="s">
        <v>5820</v>
      </c>
    </row>
    <row r="199" s="2" customFormat="1" ht="16.5" customHeight="1">
      <c r="A199" s="39"/>
      <c r="B199" s="40"/>
      <c r="C199" s="287" t="s">
        <v>638</v>
      </c>
      <c r="D199" s="287" t="s">
        <v>385</v>
      </c>
      <c r="E199" s="288" t="s">
        <v>5821</v>
      </c>
      <c r="F199" s="289" t="s">
        <v>5822</v>
      </c>
      <c r="G199" s="290" t="s">
        <v>604</v>
      </c>
      <c r="H199" s="291">
        <v>4</v>
      </c>
      <c r="I199" s="292"/>
      <c r="J199" s="293">
        <f>ROUND(I199*H199,2)</f>
        <v>0</v>
      </c>
      <c r="K199" s="289" t="s">
        <v>1</v>
      </c>
      <c r="L199" s="294"/>
      <c r="M199" s="295" t="s">
        <v>1</v>
      </c>
      <c r="N199" s="296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333</v>
      </c>
      <c r="AT199" s="241" t="s">
        <v>385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281</v>
      </c>
      <c r="BM199" s="241" t="s">
        <v>5823</v>
      </c>
    </row>
    <row r="200" s="2" customFormat="1" ht="16.5" customHeight="1">
      <c r="A200" s="39"/>
      <c r="B200" s="40"/>
      <c r="C200" s="287" t="s">
        <v>643</v>
      </c>
      <c r="D200" s="287" t="s">
        <v>385</v>
      </c>
      <c r="E200" s="288" t="s">
        <v>5824</v>
      </c>
      <c r="F200" s="289" t="s">
        <v>5825</v>
      </c>
      <c r="G200" s="290" t="s">
        <v>604</v>
      </c>
      <c r="H200" s="291">
        <v>1</v>
      </c>
      <c r="I200" s="292"/>
      <c r="J200" s="293">
        <f>ROUND(I200*H200,2)</f>
        <v>0</v>
      </c>
      <c r="K200" s="289" t="s">
        <v>1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333</v>
      </c>
      <c r="AT200" s="241" t="s">
        <v>385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281</v>
      </c>
      <c r="BM200" s="241" t="s">
        <v>5826</v>
      </c>
    </row>
    <row r="201" s="2" customFormat="1" ht="16.5" customHeight="1">
      <c r="A201" s="39"/>
      <c r="B201" s="40"/>
      <c r="C201" s="287" t="s">
        <v>648</v>
      </c>
      <c r="D201" s="287" t="s">
        <v>385</v>
      </c>
      <c r="E201" s="288" t="s">
        <v>5827</v>
      </c>
      <c r="F201" s="289" t="s">
        <v>5828</v>
      </c>
      <c r="G201" s="290" t="s">
        <v>604</v>
      </c>
      <c r="H201" s="291">
        <v>1</v>
      </c>
      <c r="I201" s="292"/>
      <c r="J201" s="293">
        <f>ROUND(I201*H201,2)</f>
        <v>0</v>
      </c>
      <c r="K201" s="289" t="s">
        <v>1</v>
      </c>
      <c r="L201" s="294"/>
      <c r="M201" s="295" t="s">
        <v>1</v>
      </c>
      <c r="N201" s="296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333</v>
      </c>
      <c r="AT201" s="241" t="s">
        <v>385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281</v>
      </c>
      <c r="BM201" s="241" t="s">
        <v>5829</v>
      </c>
    </row>
    <row r="202" s="2" customFormat="1" ht="16.5" customHeight="1">
      <c r="A202" s="39"/>
      <c r="B202" s="40"/>
      <c r="C202" s="287" t="s">
        <v>654</v>
      </c>
      <c r="D202" s="287" t="s">
        <v>385</v>
      </c>
      <c r="E202" s="288" t="s">
        <v>5830</v>
      </c>
      <c r="F202" s="289" t="s">
        <v>5831</v>
      </c>
      <c r="G202" s="290" t="s">
        <v>604</v>
      </c>
      <c r="H202" s="291">
        <v>1</v>
      </c>
      <c r="I202" s="292"/>
      <c r="J202" s="293">
        <f>ROUND(I202*H202,2)</f>
        <v>0</v>
      </c>
      <c r="K202" s="289" t="s">
        <v>1</v>
      </c>
      <c r="L202" s="294"/>
      <c r="M202" s="295" t="s">
        <v>1</v>
      </c>
      <c r="N202" s="296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333</v>
      </c>
      <c r="AT202" s="241" t="s">
        <v>385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5832</v>
      </c>
    </row>
    <row r="203" s="2" customFormat="1" ht="16.5" customHeight="1">
      <c r="A203" s="39"/>
      <c r="B203" s="40"/>
      <c r="C203" s="287" t="s">
        <v>659</v>
      </c>
      <c r="D203" s="287" t="s">
        <v>385</v>
      </c>
      <c r="E203" s="288" t="s">
        <v>5833</v>
      </c>
      <c r="F203" s="289" t="s">
        <v>5834</v>
      </c>
      <c r="G203" s="290" t="s">
        <v>604</v>
      </c>
      <c r="H203" s="291">
        <v>1</v>
      </c>
      <c r="I203" s="292"/>
      <c r="J203" s="293">
        <f>ROUND(I203*H203,2)</f>
        <v>0</v>
      </c>
      <c r="K203" s="289" t="s">
        <v>1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333</v>
      </c>
      <c r="AT203" s="241" t="s">
        <v>385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281</v>
      </c>
      <c r="BM203" s="241" t="s">
        <v>5835</v>
      </c>
    </row>
    <row r="204" s="2" customFormat="1" ht="16.5" customHeight="1">
      <c r="A204" s="39"/>
      <c r="B204" s="40"/>
      <c r="C204" s="287" t="s">
        <v>664</v>
      </c>
      <c r="D204" s="287" t="s">
        <v>385</v>
      </c>
      <c r="E204" s="288" t="s">
        <v>5836</v>
      </c>
      <c r="F204" s="289" t="s">
        <v>5837</v>
      </c>
      <c r="G204" s="290" t="s">
        <v>604</v>
      </c>
      <c r="H204" s="291">
        <v>2</v>
      </c>
      <c r="I204" s="292"/>
      <c r="J204" s="293">
        <f>ROUND(I204*H204,2)</f>
        <v>0</v>
      </c>
      <c r="K204" s="289" t="s">
        <v>1</v>
      </c>
      <c r="L204" s="294"/>
      <c r="M204" s="295" t="s">
        <v>1</v>
      </c>
      <c r="N204" s="296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333</v>
      </c>
      <c r="AT204" s="241" t="s">
        <v>385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5838</v>
      </c>
    </row>
    <row r="205" s="2" customFormat="1" ht="16.5" customHeight="1">
      <c r="A205" s="39"/>
      <c r="B205" s="40"/>
      <c r="C205" s="287" t="s">
        <v>669</v>
      </c>
      <c r="D205" s="287" t="s">
        <v>385</v>
      </c>
      <c r="E205" s="288" t="s">
        <v>5839</v>
      </c>
      <c r="F205" s="289" t="s">
        <v>5840</v>
      </c>
      <c r="G205" s="290" t="s">
        <v>604</v>
      </c>
      <c r="H205" s="291">
        <v>1</v>
      </c>
      <c r="I205" s="292"/>
      <c r="J205" s="293">
        <f>ROUND(I205*H205,2)</f>
        <v>0</v>
      </c>
      <c r="K205" s="289" t="s">
        <v>1</v>
      </c>
      <c r="L205" s="294"/>
      <c r="M205" s="295" t="s">
        <v>1</v>
      </c>
      <c r="N205" s="296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333</v>
      </c>
      <c r="AT205" s="241" t="s">
        <v>385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281</v>
      </c>
      <c r="BM205" s="241" t="s">
        <v>5841</v>
      </c>
    </row>
    <row r="206" s="2" customFormat="1" ht="16.5" customHeight="1">
      <c r="A206" s="39"/>
      <c r="B206" s="40"/>
      <c r="C206" s="287" t="s">
        <v>674</v>
      </c>
      <c r="D206" s="287" t="s">
        <v>385</v>
      </c>
      <c r="E206" s="288" t="s">
        <v>5842</v>
      </c>
      <c r="F206" s="289" t="s">
        <v>5843</v>
      </c>
      <c r="G206" s="290" t="s">
        <v>604</v>
      </c>
      <c r="H206" s="291">
        <v>1</v>
      </c>
      <c r="I206" s="292"/>
      <c r="J206" s="293">
        <f>ROUND(I206*H206,2)</f>
        <v>0</v>
      </c>
      <c r="K206" s="289" t="s">
        <v>1</v>
      </c>
      <c r="L206" s="294"/>
      <c r="M206" s="295" t="s">
        <v>1</v>
      </c>
      <c r="N206" s="296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333</v>
      </c>
      <c r="AT206" s="241" t="s">
        <v>385</v>
      </c>
      <c r="AU206" s="241" t="s">
        <v>85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281</v>
      </c>
      <c r="BM206" s="241" t="s">
        <v>5844</v>
      </c>
    </row>
    <row r="207" s="2" customFormat="1" ht="24.15" customHeight="1">
      <c r="A207" s="39"/>
      <c r="B207" s="40"/>
      <c r="C207" s="230" t="s">
        <v>680</v>
      </c>
      <c r="D207" s="230" t="s">
        <v>276</v>
      </c>
      <c r="E207" s="231" t="s">
        <v>5845</v>
      </c>
      <c r="F207" s="232" t="s">
        <v>5846</v>
      </c>
      <c r="G207" s="233" t="s">
        <v>604</v>
      </c>
      <c r="H207" s="234">
        <v>6</v>
      </c>
      <c r="I207" s="235"/>
      <c r="J207" s="236">
        <f>ROUND(I207*H207,2)</f>
        <v>0</v>
      </c>
      <c r="K207" s="232" t="s">
        <v>280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5.0000000000000002E-05</v>
      </c>
      <c r="R207" s="239">
        <f>Q207*H207</f>
        <v>0.00030000000000000003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281</v>
      </c>
      <c r="AT207" s="241" t="s">
        <v>276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281</v>
      </c>
      <c r="BM207" s="241" t="s">
        <v>5847</v>
      </c>
    </row>
    <row r="208" s="2" customFormat="1" ht="21.75" customHeight="1">
      <c r="A208" s="39"/>
      <c r="B208" s="40"/>
      <c r="C208" s="287" t="s">
        <v>685</v>
      </c>
      <c r="D208" s="287" t="s">
        <v>385</v>
      </c>
      <c r="E208" s="288" t="s">
        <v>5848</v>
      </c>
      <c r="F208" s="289" t="s">
        <v>5849</v>
      </c>
      <c r="G208" s="290" t="s">
        <v>604</v>
      </c>
      <c r="H208" s="291">
        <v>6</v>
      </c>
      <c r="I208" s="292"/>
      <c r="J208" s="293">
        <f>ROUND(I208*H208,2)</f>
        <v>0</v>
      </c>
      <c r="K208" s="289" t="s">
        <v>280</v>
      </c>
      <c r="L208" s="294"/>
      <c r="M208" s="295" t="s">
        <v>1</v>
      </c>
      <c r="N208" s="296" t="s">
        <v>41</v>
      </c>
      <c r="O208" s="92"/>
      <c r="P208" s="239">
        <f>O208*H208</f>
        <v>0</v>
      </c>
      <c r="Q208" s="239">
        <v>0.0047200000000000002</v>
      </c>
      <c r="R208" s="239">
        <f>Q208*H208</f>
        <v>0.028320000000000001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333</v>
      </c>
      <c r="AT208" s="241" t="s">
        <v>385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281</v>
      </c>
      <c r="BM208" s="241" t="s">
        <v>5850</v>
      </c>
    </row>
    <row r="209" s="2" customFormat="1" ht="24.15" customHeight="1">
      <c r="A209" s="39"/>
      <c r="B209" s="40"/>
      <c r="C209" s="230" t="s">
        <v>692</v>
      </c>
      <c r="D209" s="230" t="s">
        <v>276</v>
      </c>
      <c r="E209" s="231" t="s">
        <v>5851</v>
      </c>
      <c r="F209" s="232" t="s">
        <v>5852</v>
      </c>
      <c r="G209" s="233" t="s">
        <v>604</v>
      </c>
      <c r="H209" s="234">
        <v>15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5.0000000000000002E-05</v>
      </c>
      <c r="R209" s="239">
        <f>Q209*H209</f>
        <v>0.00075000000000000002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281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281</v>
      </c>
      <c r="BM209" s="241" t="s">
        <v>5853</v>
      </c>
    </row>
    <row r="210" s="2" customFormat="1" ht="21.75" customHeight="1">
      <c r="A210" s="39"/>
      <c r="B210" s="40"/>
      <c r="C210" s="287" t="s">
        <v>698</v>
      </c>
      <c r="D210" s="287" t="s">
        <v>385</v>
      </c>
      <c r="E210" s="288" t="s">
        <v>5848</v>
      </c>
      <c r="F210" s="289" t="s">
        <v>5849</v>
      </c>
      <c r="G210" s="290" t="s">
        <v>604</v>
      </c>
      <c r="H210" s="291">
        <v>52.5</v>
      </c>
      <c r="I210" s="292"/>
      <c r="J210" s="293">
        <f>ROUND(I210*H210,2)</f>
        <v>0</v>
      </c>
      <c r="K210" s="289" t="s">
        <v>280</v>
      </c>
      <c r="L210" s="294"/>
      <c r="M210" s="295" t="s">
        <v>1</v>
      </c>
      <c r="N210" s="296" t="s">
        <v>41</v>
      </c>
      <c r="O210" s="92"/>
      <c r="P210" s="239">
        <f>O210*H210</f>
        <v>0</v>
      </c>
      <c r="Q210" s="239">
        <v>0.0047200000000000002</v>
      </c>
      <c r="R210" s="239">
        <f>Q210*H210</f>
        <v>0.24780000000000002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333</v>
      </c>
      <c r="AT210" s="241" t="s">
        <v>385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5854</v>
      </c>
    </row>
    <row r="211" s="13" customFormat="1">
      <c r="A211" s="13"/>
      <c r="B211" s="243"/>
      <c r="C211" s="244"/>
      <c r="D211" s="245" t="s">
        <v>283</v>
      </c>
      <c r="E211" s="246" t="s">
        <v>1</v>
      </c>
      <c r="F211" s="247" t="s">
        <v>5855</v>
      </c>
      <c r="G211" s="244"/>
      <c r="H211" s="248">
        <v>52.5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283</v>
      </c>
      <c r="AU211" s="254" t="s">
        <v>85</v>
      </c>
      <c r="AV211" s="13" t="s">
        <v>85</v>
      </c>
      <c r="AW211" s="13" t="s">
        <v>32</v>
      </c>
      <c r="AX211" s="13" t="s">
        <v>83</v>
      </c>
      <c r="AY211" s="254" t="s">
        <v>274</v>
      </c>
    </row>
    <row r="212" s="2" customFormat="1" ht="24.15" customHeight="1">
      <c r="A212" s="39"/>
      <c r="B212" s="40"/>
      <c r="C212" s="230" t="s">
        <v>705</v>
      </c>
      <c r="D212" s="230" t="s">
        <v>276</v>
      </c>
      <c r="E212" s="231" t="s">
        <v>5856</v>
      </c>
      <c r="F212" s="232" t="s">
        <v>5857</v>
      </c>
      <c r="G212" s="233" t="s">
        <v>604</v>
      </c>
      <c r="H212" s="234">
        <v>21</v>
      </c>
      <c r="I212" s="235"/>
      <c r="J212" s="236">
        <f>ROUND(I212*H212,2)</f>
        <v>0</v>
      </c>
      <c r="K212" s="232" t="s">
        <v>280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281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281</v>
      </c>
      <c r="BM212" s="241" t="s">
        <v>5858</v>
      </c>
    </row>
    <row r="213" s="2" customFormat="1" ht="16.5" customHeight="1">
      <c r="A213" s="39"/>
      <c r="B213" s="40"/>
      <c r="C213" s="287" t="s">
        <v>400</v>
      </c>
      <c r="D213" s="287" t="s">
        <v>385</v>
      </c>
      <c r="E213" s="288" t="s">
        <v>5859</v>
      </c>
      <c r="F213" s="289" t="s">
        <v>5860</v>
      </c>
      <c r="G213" s="290" t="s">
        <v>341</v>
      </c>
      <c r="H213" s="291">
        <v>0.021000000000000001</v>
      </c>
      <c r="I213" s="292"/>
      <c r="J213" s="293">
        <f>ROUND(I213*H213,2)</f>
        <v>0</v>
      </c>
      <c r="K213" s="289" t="s">
        <v>280</v>
      </c>
      <c r="L213" s="294"/>
      <c r="M213" s="295" t="s">
        <v>1</v>
      </c>
      <c r="N213" s="296" t="s">
        <v>41</v>
      </c>
      <c r="O213" s="92"/>
      <c r="P213" s="239">
        <f>O213*H213</f>
        <v>0</v>
      </c>
      <c r="Q213" s="239">
        <v>1</v>
      </c>
      <c r="R213" s="239">
        <f>Q213*H213</f>
        <v>0.021000000000000001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333</v>
      </c>
      <c r="AT213" s="241" t="s">
        <v>385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281</v>
      </c>
      <c r="BM213" s="241" t="s">
        <v>5861</v>
      </c>
    </row>
    <row r="214" s="13" customFormat="1">
      <c r="A214" s="13"/>
      <c r="B214" s="243"/>
      <c r="C214" s="244"/>
      <c r="D214" s="245" t="s">
        <v>283</v>
      </c>
      <c r="E214" s="246" t="s">
        <v>1</v>
      </c>
      <c r="F214" s="247" t="s">
        <v>5862</v>
      </c>
      <c r="G214" s="244"/>
      <c r="H214" s="248">
        <v>0.021000000000000001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283</v>
      </c>
      <c r="AU214" s="254" t="s">
        <v>85</v>
      </c>
      <c r="AV214" s="13" t="s">
        <v>85</v>
      </c>
      <c r="AW214" s="13" t="s">
        <v>32</v>
      </c>
      <c r="AX214" s="13" t="s">
        <v>83</v>
      </c>
      <c r="AY214" s="254" t="s">
        <v>274</v>
      </c>
    </row>
    <row r="215" s="2" customFormat="1" ht="33" customHeight="1">
      <c r="A215" s="39"/>
      <c r="B215" s="40"/>
      <c r="C215" s="230" t="s">
        <v>749</v>
      </c>
      <c r="D215" s="230" t="s">
        <v>276</v>
      </c>
      <c r="E215" s="231" t="s">
        <v>5863</v>
      </c>
      <c r="F215" s="232" t="s">
        <v>5864</v>
      </c>
      <c r="G215" s="233" t="s">
        <v>279</v>
      </c>
      <c r="H215" s="234">
        <v>2353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281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281</v>
      </c>
      <c r="BM215" s="241" t="s">
        <v>5865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5691</v>
      </c>
      <c r="G216" s="244"/>
      <c r="H216" s="248">
        <v>2353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83</v>
      </c>
      <c r="AY216" s="254" t="s">
        <v>274</v>
      </c>
    </row>
    <row r="217" s="2" customFormat="1" ht="21.75" customHeight="1">
      <c r="A217" s="39"/>
      <c r="B217" s="40"/>
      <c r="C217" s="230" t="s">
        <v>753</v>
      </c>
      <c r="D217" s="230" t="s">
        <v>276</v>
      </c>
      <c r="E217" s="231" t="s">
        <v>5866</v>
      </c>
      <c r="F217" s="232" t="s">
        <v>5867</v>
      </c>
      <c r="G217" s="233" t="s">
        <v>279</v>
      </c>
      <c r="H217" s="234">
        <v>685</v>
      </c>
      <c r="I217" s="235"/>
      <c r="J217" s="236">
        <f>ROUND(I217*H217,2)</f>
        <v>0</v>
      </c>
      <c r="K217" s="232" t="s">
        <v>280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281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281</v>
      </c>
      <c r="BM217" s="241" t="s">
        <v>5868</v>
      </c>
    </row>
    <row r="218" s="13" customFormat="1">
      <c r="A218" s="13"/>
      <c r="B218" s="243"/>
      <c r="C218" s="244"/>
      <c r="D218" s="245" t="s">
        <v>283</v>
      </c>
      <c r="E218" s="246" t="s">
        <v>1</v>
      </c>
      <c r="F218" s="247" t="s">
        <v>276</v>
      </c>
      <c r="G218" s="244"/>
      <c r="H218" s="248">
        <v>685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283</v>
      </c>
      <c r="AU218" s="254" t="s">
        <v>85</v>
      </c>
      <c r="AV218" s="13" t="s">
        <v>85</v>
      </c>
      <c r="AW218" s="13" t="s">
        <v>32</v>
      </c>
      <c r="AX218" s="13" t="s">
        <v>83</v>
      </c>
      <c r="AY218" s="254" t="s">
        <v>274</v>
      </c>
    </row>
    <row r="219" s="2" customFormat="1" ht="24.15" customHeight="1">
      <c r="A219" s="39"/>
      <c r="B219" s="40"/>
      <c r="C219" s="287" t="s">
        <v>763</v>
      </c>
      <c r="D219" s="287" t="s">
        <v>385</v>
      </c>
      <c r="E219" s="288" t="s">
        <v>5869</v>
      </c>
      <c r="F219" s="289" t="s">
        <v>5870</v>
      </c>
      <c r="G219" s="290" t="s">
        <v>279</v>
      </c>
      <c r="H219" s="291">
        <v>719.25</v>
      </c>
      <c r="I219" s="292"/>
      <c r="J219" s="293">
        <f>ROUND(I219*H219,2)</f>
        <v>0</v>
      </c>
      <c r="K219" s="289" t="s">
        <v>280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0.00020000000000000001</v>
      </c>
      <c r="R219" s="239">
        <f>Q219*H219</f>
        <v>0.14385000000000001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333</v>
      </c>
      <c r="AT219" s="241" t="s">
        <v>385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281</v>
      </c>
      <c r="BM219" s="241" t="s">
        <v>5871</v>
      </c>
    </row>
    <row r="220" s="13" customFormat="1">
      <c r="A220" s="13"/>
      <c r="B220" s="243"/>
      <c r="C220" s="244"/>
      <c r="D220" s="245" t="s">
        <v>283</v>
      </c>
      <c r="E220" s="246" t="s">
        <v>1</v>
      </c>
      <c r="F220" s="247" t="s">
        <v>5872</v>
      </c>
      <c r="G220" s="244"/>
      <c r="H220" s="248">
        <v>719.25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283</v>
      </c>
      <c r="AU220" s="254" t="s">
        <v>85</v>
      </c>
      <c r="AV220" s="13" t="s">
        <v>85</v>
      </c>
      <c r="AW220" s="13" t="s">
        <v>32</v>
      </c>
      <c r="AX220" s="13" t="s">
        <v>83</v>
      </c>
      <c r="AY220" s="254" t="s">
        <v>274</v>
      </c>
    </row>
    <row r="221" s="2" customFormat="1" ht="24.15" customHeight="1">
      <c r="A221" s="39"/>
      <c r="B221" s="40"/>
      <c r="C221" s="230" t="s">
        <v>777</v>
      </c>
      <c r="D221" s="230" t="s">
        <v>276</v>
      </c>
      <c r="E221" s="231" t="s">
        <v>5873</v>
      </c>
      <c r="F221" s="232" t="s">
        <v>5874</v>
      </c>
      <c r="G221" s="233" t="s">
        <v>279</v>
      </c>
      <c r="H221" s="234">
        <v>685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5875</v>
      </c>
    </row>
    <row r="222" s="16" customFormat="1">
      <c r="A222" s="16"/>
      <c r="B222" s="277"/>
      <c r="C222" s="278"/>
      <c r="D222" s="245" t="s">
        <v>283</v>
      </c>
      <c r="E222" s="279" t="s">
        <v>1</v>
      </c>
      <c r="F222" s="280" t="s">
        <v>5876</v>
      </c>
      <c r="G222" s="278"/>
      <c r="H222" s="279" t="s">
        <v>1</v>
      </c>
      <c r="I222" s="281"/>
      <c r="J222" s="278"/>
      <c r="K222" s="278"/>
      <c r="L222" s="282"/>
      <c r="M222" s="283"/>
      <c r="N222" s="284"/>
      <c r="O222" s="284"/>
      <c r="P222" s="284"/>
      <c r="Q222" s="284"/>
      <c r="R222" s="284"/>
      <c r="S222" s="284"/>
      <c r="T222" s="28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6" t="s">
        <v>283</v>
      </c>
      <c r="AU222" s="286" t="s">
        <v>85</v>
      </c>
      <c r="AV222" s="16" t="s">
        <v>83</v>
      </c>
      <c r="AW222" s="16" t="s">
        <v>32</v>
      </c>
      <c r="AX222" s="16" t="s">
        <v>76</v>
      </c>
      <c r="AY222" s="286" t="s">
        <v>274</v>
      </c>
    </row>
    <row r="223" s="13" customFormat="1">
      <c r="A223" s="13"/>
      <c r="B223" s="243"/>
      <c r="C223" s="244"/>
      <c r="D223" s="245" t="s">
        <v>283</v>
      </c>
      <c r="E223" s="246" t="s">
        <v>1</v>
      </c>
      <c r="F223" s="247" t="s">
        <v>276</v>
      </c>
      <c r="G223" s="244"/>
      <c r="H223" s="248">
        <v>685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283</v>
      </c>
      <c r="AU223" s="254" t="s">
        <v>85</v>
      </c>
      <c r="AV223" s="13" t="s">
        <v>85</v>
      </c>
      <c r="AW223" s="13" t="s">
        <v>32</v>
      </c>
      <c r="AX223" s="13" t="s">
        <v>83</v>
      </c>
      <c r="AY223" s="254" t="s">
        <v>274</v>
      </c>
    </row>
    <row r="224" s="2" customFormat="1" ht="16.5" customHeight="1">
      <c r="A224" s="39"/>
      <c r="B224" s="40"/>
      <c r="C224" s="287" t="s">
        <v>785</v>
      </c>
      <c r="D224" s="287" t="s">
        <v>385</v>
      </c>
      <c r="E224" s="288" t="s">
        <v>5877</v>
      </c>
      <c r="F224" s="289" t="s">
        <v>5878</v>
      </c>
      <c r="G224" s="290" t="s">
        <v>289</v>
      </c>
      <c r="H224" s="291">
        <v>34.456000000000003</v>
      </c>
      <c r="I224" s="292"/>
      <c r="J224" s="293">
        <f>ROUND(I224*H224,2)</f>
        <v>0</v>
      </c>
      <c r="K224" s="289" t="s">
        <v>280</v>
      </c>
      <c r="L224" s="294"/>
      <c r="M224" s="295" t="s">
        <v>1</v>
      </c>
      <c r="N224" s="296" t="s">
        <v>41</v>
      </c>
      <c r="O224" s="92"/>
      <c r="P224" s="239">
        <f>O224*H224</f>
        <v>0</v>
      </c>
      <c r="Q224" s="239">
        <v>0.20000000000000001</v>
      </c>
      <c r="R224" s="239">
        <f>Q224*H224</f>
        <v>6.8912000000000013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333</v>
      </c>
      <c r="AT224" s="241" t="s">
        <v>385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281</v>
      </c>
      <c r="BM224" s="241" t="s">
        <v>5879</v>
      </c>
    </row>
    <row r="225" s="13" customFormat="1">
      <c r="A225" s="13"/>
      <c r="B225" s="243"/>
      <c r="C225" s="244"/>
      <c r="D225" s="245" t="s">
        <v>283</v>
      </c>
      <c r="E225" s="246" t="s">
        <v>1</v>
      </c>
      <c r="F225" s="247" t="s">
        <v>5880</v>
      </c>
      <c r="G225" s="244"/>
      <c r="H225" s="248">
        <v>34.456000000000003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283</v>
      </c>
      <c r="AU225" s="254" t="s">
        <v>85</v>
      </c>
      <c r="AV225" s="13" t="s">
        <v>85</v>
      </c>
      <c r="AW225" s="13" t="s">
        <v>32</v>
      </c>
      <c r="AX225" s="13" t="s">
        <v>83</v>
      </c>
      <c r="AY225" s="254" t="s">
        <v>274</v>
      </c>
    </row>
    <row r="226" s="2" customFormat="1" ht="24.15" customHeight="1">
      <c r="A226" s="39"/>
      <c r="B226" s="40"/>
      <c r="C226" s="230" t="s">
        <v>806</v>
      </c>
      <c r="D226" s="230" t="s">
        <v>276</v>
      </c>
      <c r="E226" s="231" t="s">
        <v>5881</v>
      </c>
      <c r="F226" s="232" t="s">
        <v>5882</v>
      </c>
      <c r="G226" s="233" t="s">
        <v>341</v>
      </c>
      <c r="H226" s="234">
        <v>0.157</v>
      </c>
      <c r="I226" s="235"/>
      <c r="J226" s="236">
        <f>ROUND(I226*H226,2)</f>
        <v>0</v>
      </c>
      <c r="K226" s="232" t="s">
        <v>280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281</v>
      </c>
      <c r="AT226" s="241" t="s">
        <v>276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281</v>
      </c>
      <c r="BM226" s="241" t="s">
        <v>5883</v>
      </c>
    </row>
    <row r="227" s="16" customFormat="1">
      <c r="A227" s="16"/>
      <c r="B227" s="277"/>
      <c r="C227" s="278"/>
      <c r="D227" s="245" t="s">
        <v>283</v>
      </c>
      <c r="E227" s="279" t="s">
        <v>1</v>
      </c>
      <c r="F227" s="280" t="s">
        <v>5884</v>
      </c>
      <c r="G227" s="278"/>
      <c r="H227" s="279" t="s">
        <v>1</v>
      </c>
      <c r="I227" s="281"/>
      <c r="J227" s="278"/>
      <c r="K227" s="278"/>
      <c r="L227" s="282"/>
      <c r="M227" s="283"/>
      <c r="N227" s="284"/>
      <c r="O227" s="284"/>
      <c r="P227" s="284"/>
      <c r="Q227" s="284"/>
      <c r="R227" s="284"/>
      <c r="S227" s="284"/>
      <c r="T227" s="28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6" t="s">
        <v>283</v>
      </c>
      <c r="AU227" s="286" t="s">
        <v>85</v>
      </c>
      <c r="AV227" s="16" t="s">
        <v>83</v>
      </c>
      <c r="AW227" s="16" t="s">
        <v>32</v>
      </c>
      <c r="AX227" s="16" t="s">
        <v>76</v>
      </c>
      <c r="AY227" s="286" t="s">
        <v>274</v>
      </c>
    </row>
    <row r="228" s="13" customFormat="1">
      <c r="A228" s="13"/>
      <c r="B228" s="243"/>
      <c r="C228" s="244"/>
      <c r="D228" s="245" t="s">
        <v>283</v>
      </c>
      <c r="E228" s="246" t="s">
        <v>1</v>
      </c>
      <c r="F228" s="247" t="s">
        <v>5885</v>
      </c>
      <c r="G228" s="244"/>
      <c r="H228" s="248">
        <v>0.157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283</v>
      </c>
      <c r="AU228" s="254" t="s">
        <v>85</v>
      </c>
      <c r="AV228" s="13" t="s">
        <v>85</v>
      </c>
      <c r="AW228" s="13" t="s">
        <v>32</v>
      </c>
      <c r="AX228" s="13" t="s">
        <v>76</v>
      </c>
      <c r="AY228" s="254" t="s">
        <v>274</v>
      </c>
    </row>
    <row r="229" s="15" customFormat="1">
      <c r="A229" s="15"/>
      <c r="B229" s="266"/>
      <c r="C229" s="267"/>
      <c r="D229" s="245" t="s">
        <v>283</v>
      </c>
      <c r="E229" s="268" t="s">
        <v>1</v>
      </c>
      <c r="F229" s="269" t="s">
        <v>286</v>
      </c>
      <c r="G229" s="267"/>
      <c r="H229" s="270">
        <v>0.157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283</v>
      </c>
      <c r="AU229" s="276" t="s">
        <v>85</v>
      </c>
      <c r="AV229" s="15" t="s">
        <v>281</v>
      </c>
      <c r="AW229" s="15" t="s">
        <v>32</v>
      </c>
      <c r="AX229" s="15" t="s">
        <v>83</v>
      </c>
      <c r="AY229" s="276" t="s">
        <v>274</v>
      </c>
    </row>
    <row r="230" s="2" customFormat="1" ht="16.5" customHeight="1">
      <c r="A230" s="39"/>
      <c r="B230" s="40"/>
      <c r="C230" s="287" t="s">
        <v>815</v>
      </c>
      <c r="D230" s="287" t="s">
        <v>385</v>
      </c>
      <c r="E230" s="288" t="s">
        <v>5886</v>
      </c>
      <c r="F230" s="289" t="s">
        <v>5887</v>
      </c>
      <c r="G230" s="290" t="s">
        <v>1611</v>
      </c>
      <c r="H230" s="291">
        <v>157</v>
      </c>
      <c r="I230" s="292"/>
      <c r="J230" s="293">
        <f>ROUND(I230*H230,2)</f>
        <v>0</v>
      </c>
      <c r="K230" s="289" t="s">
        <v>280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0.001</v>
      </c>
      <c r="R230" s="239">
        <f>Q230*H230</f>
        <v>0.157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333</v>
      </c>
      <c r="AT230" s="241" t="s">
        <v>385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281</v>
      </c>
      <c r="BM230" s="241" t="s">
        <v>5888</v>
      </c>
    </row>
    <row r="231" s="13" customFormat="1">
      <c r="A231" s="13"/>
      <c r="B231" s="243"/>
      <c r="C231" s="244"/>
      <c r="D231" s="245" t="s">
        <v>283</v>
      </c>
      <c r="E231" s="246" t="s">
        <v>1</v>
      </c>
      <c r="F231" s="247" t="s">
        <v>5889</v>
      </c>
      <c r="G231" s="244"/>
      <c r="H231" s="248">
        <v>157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283</v>
      </c>
      <c r="AU231" s="254" t="s">
        <v>85</v>
      </c>
      <c r="AV231" s="13" t="s">
        <v>85</v>
      </c>
      <c r="AW231" s="13" t="s">
        <v>32</v>
      </c>
      <c r="AX231" s="13" t="s">
        <v>83</v>
      </c>
      <c r="AY231" s="254" t="s">
        <v>274</v>
      </c>
    </row>
    <row r="232" s="2" customFormat="1" ht="21.75" customHeight="1">
      <c r="A232" s="39"/>
      <c r="B232" s="40"/>
      <c r="C232" s="230" t="s">
        <v>819</v>
      </c>
      <c r="D232" s="230" t="s">
        <v>276</v>
      </c>
      <c r="E232" s="231" t="s">
        <v>5890</v>
      </c>
      <c r="F232" s="232" t="s">
        <v>5891</v>
      </c>
      <c r="G232" s="233" t="s">
        <v>279</v>
      </c>
      <c r="H232" s="234">
        <v>1668</v>
      </c>
      <c r="I232" s="235"/>
      <c r="J232" s="236">
        <f>ROUND(I232*H232,2)</f>
        <v>0</v>
      </c>
      <c r="K232" s="232" t="s">
        <v>280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281</v>
      </c>
      <c r="AT232" s="241" t="s">
        <v>276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5892</v>
      </c>
    </row>
    <row r="233" s="13" customFormat="1">
      <c r="A233" s="13"/>
      <c r="B233" s="243"/>
      <c r="C233" s="244"/>
      <c r="D233" s="245" t="s">
        <v>283</v>
      </c>
      <c r="E233" s="246" t="s">
        <v>1</v>
      </c>
      <c r="F233" s="247" t="s">
        <v>5681</v>
      </c>
      <c r="G233" s="244"/>
      <c r="H233" s="248">
        <v>1668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283</v>
      </c>
      <c r="AU233" s="254" t="s">
        <v>85</v>
      </c>
      <c r="AV233" s="13" t="s">
        <v>85</v>
      </c>
      <c r="AW233" s="13" t="s">
        <v>32</v>
      </c>
      <c r="AX233" s="13" t="s">
        <v>83</v>
      </c>
      <c r="AY233" s="254" t="s">
        <v>274</v>
      </c>
    </row>
    <row r="234" s="2" customFormat="1" ht="16.5" customHeight="1">
      <c r="A234" s="39"/>
      <c r="B234" s="40"/>
      <c r="C234" s="230" t="s">
        <v>823</v>
      </c>
      <c r="D234" s="230" t="s">
        <v>276</v>
      </c>
      <c r="E234" s="231" t="s">
        <v>5893</v>
      </c>
      <c r="F234" s="232" t="s">
        <v>5894</v>
      </c>
      <c r="G234" s="233" t="s">
        <v>279</v>
      </c>
      <c r="H234" s="234">
        <v>1668</v>
      </c>
      <c r="I234" s="235"/>
      <c r="J234" s="236">
        <f>ROUND(I234*H234,2)</f>
        <v>0</v>
      </c>
      <c r="K234" s="232" t="s">
        <v>280</v>
      </c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281</v>
      </c>
      <c r="AT234" s="241" t="s">
        <v>276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281</v>
      </c>
      <c r="BM234" s="241" t="s">
        <v>5895</v>
      </c>
    </row>
    <row r="235" s="13" customFormat="1">
      <c r="A235" s="13"/>
      <c r="B235" s="243"/>
      <c r="C235" s="244"/>
      <c r="D235" s="245" t="s">
        <v>283</v>
      </c>
      <c r="E235" s="246" t="s">
        <v>1</v>
      </c>
      <c r="F235" s="247" t="s">
        <v>5681</v>
      </c>
      <c r="G235" s="244"/>
      <c r="H235" s="248">
        <v>1668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283</v>
      </c>
      <c r="AU235" s="254" t="s">
        <v>85</v>
      </c>
      <c r="AV235" s="13" t="s">
        <v>85</v>
      </c>
      <c r="AW235" s="13" t="s">
        <v>32</v>
      </c>
      <c r="AX235" s="13" t="s">
        <v>83</v>
      </c>
      <c r="AY235" s="254" t="s">
        <v>274</v>
      </c>
    </row>
    <row r="236" s="2" customFormat="1" ht="21.75" customHeight="1">
      <c r="A236" s="39"/>
      <c r="B236" s="40"/>
      <c r="C236" s="230" t="s">
        <v>846</v>
      </c>
      <c r="D236" s="230" t="s">
        <v>276</v>
      </c>
      <c r="E236" s="231" t="s">
        <v>5896</v>
      </c>
      <c r="F236" s="232" t="s">
        <v>5897</v>
      </c>
      <c r="G236" s="233" t="s">
        <v>279</v>
      </c>
      <c r="H236" s="234">
        <v>685</v>
      </c>
      <c r="I236" s="235"/>
      <c r="J236" s="236">
        <f>ROUND(I236*H236,2)</f>
        <v>0</v>
      </c>
      <c r="K236" s="232" t="s">
        <v>280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281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281</v>
      </c>
      <c r="BM236" s="241" t="s">
        <v>5898</v>
      </c>
    </row>
    <row r="237" s="13" customFormat="1">
      <c r="A237" s="13"/>
      <c r="B237" s="243"/>
      <c r="C237" s="244"/>
      <c r="D237" s="245" t="s">
        <v>283</v>
      </c>
      <c r="E237" s="246" t="s">
        <v>1</v>
      </c>
      <c r="F237" s="247" t="s">
        <v>276</v>
      </c>
      <c r="G237" s="244"/>
      <c r="H237" s="248">
        <v>685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283</v>
      </c>
      <c r="AU237" s="254" t="s">
        <v>85</v>
      </c>
      <c r="AV237" s="13" t="s">
        <v>85</v>
      </c>
      <c r="AW237" s="13" t="s">
        <v>32</v>
      </c>
      <c r="AX237" s="13" t="s">
        <v>83</v>
      </c>
      <c r="AY237" s="254" t="s">
        <v>274</v>
      </c>
    </row>
    <row r="238" s="2" customFormat="1" ht="16.5" customHeight="1">
      <c r="A238" s="39"/>
      <c r="B238" s="40"/>
      <c r="C238" s="230" t="s">
        <v>850</v>
      </c>
      <c r="D238" s="230" t="s">
        <v>276</v>
      </c>
      <c r="E238" s="231" t="s">
        <v>5899</v>
      </c>
      <c r="F238" s="232" t="s">
        <v>5900</v>
      </c>
      <c r="G238" s="233" t="s">
        <v>289</v>
      </c>
      <c r="H238" s="234">
        <v>23.530000000000001</v>
      </c>
      <c r="I238" s="235"/>
      <c r="J238" s="236">
        <f>ROUND(I238*H238,2)</f>
        <v>0</v>
      </c>
      <c r="K238" s="232" t="s">
        <v>280</v>
      </c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281</v>
      </c>
      <c r="AT238" s="241" t="s">
        <v>276</v>
      </c>
      <c r="AU238" s="241" t="s">
        <v>85</v>
      </c>
      <c r="AY238" s="18" t="s">
        <v>274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281</v>
      </c>
      <c r="BM238" s="241" t="s">
        <v>5901</v>
      </c>
    </row>
    <row r="239" s="16" customFormat="1">
      <c r="A239" s="16"/>
      <c r="B239" s="277"/>
      <c r="C239" s="278"/>
      <c r="D239" s="245" t="s">
        <v>283</v>
      </c>
      <c r="E239" s="279" t="s">
        <v>1</v>
      </c>
      <c r="F239" s="280" t="s">
        <v>5902</v>
      </c>
      <c r="G239" s="278"/>
      <c r="H239" s="279" t="s">
        <v>1</v>
      </c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6" t="s">
        <v>283</v>
      </c>
      <c r="AU239" s="286" t="s">
        <v>85</v>
      </c>
      <c r="AV239" s="16" t="s">
        <v>83</v>
      </c>
      <c r="AW239" s="16" t="s">
        <v>32</v>
      </c>
      <c r="AX239" s="16" t="s">
        <v>76</v>
      </c>
      <c r="AY239" s="286" t="s">
        <v>274</v>
      </c>
    </row>
    <row r="240" s="13" customFormat="1">
      <c r="A240" s="13"/>
      <c r="B240" s="243"/>
      <c r="C240" s="244"/>
      <c r="D240" s="245" t="s">
        <v>283</v>
      </c>
      <c r="E240" s="246" t="s">
        <v>1</v>
      </c>
      <c r="F240" s="247" t="s">
        <v>5903</v>
      </c>
      <c r="G240" s="244"/>
      <c r="H240" s="248">
        <v>23.530000000000001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283</v>
      </c>
      <c r="AU240" s="254" t="s">
        <v>85</v>
      </c>
      <c r="AV240" s="13" t="s">
        <v>85</v>
      </c>
      <c r="AW240" s="13" t="s">
        <v>32</v>
      </c>
      <c r="AX240" s="13" t="s">
        <v>76</v>
      </c>
      <c r="AY240" s="254" t="s">
        <v>274</v>
      </c>
    </row>
    <row r="241" s="15" customFormat="1">
      <c r="A241" s="15"/>
      <c r="B241" s="266"/>
      <c r="C241" s="267"/>
      <c r="D241" s="245" t="s">
        <v>283</v>
      </c>
      <c r="E241" s="268" t="s">
        <v>1</v>
      </c>
      <c r="F241" s="269" t="s">
        <v>286</v>
      </c>
      <c r="G241" s="267"/>
      <c r="H241" s="270">
        <v>23.530000000000001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283</v>
      </c>
      <c r="AU241" s="276" t="s">
        <v>85</v>
      </c>
      <c r="AV241" s="15" t="s">
        <v>281</v>
      </c>
      <c r="AW241" s="15" t="s">
        <v>32</v>
      </c>
      <c r="AX241" s="15" t="s">
        <v>83</v>
      </c>
      <c r="AY241" s="276" t="s">
        <v>274</v>
      </c>
    </row>
    <row r="242" s="2" customFormat="1" ht="16.5" customHeight="1">
      <c r="A242" s="39"/>
      <c r="B242" s="40"/>
      <c r="C242" s="287" t="s">
        <v>854</v>
      </c>
      <c r="D242" s="287" t="s">
        <v>385</v>
      </c>
      <c r="E242" s="288" t="s">
        <v>5904</v>
      </c>
      <c r="F242" s="289" t="s">
        <v>5905</v>
      </c>
      <c r="G242" s="290" t="s">
        <v>289</v>
      </c>
      <c r="H242" s="291">
        <v>23.530000000000001</v>
      </c>
      <c r="I242" s="292"/>
      <c r="J242" s="293">
        <f>ROUND(I242*H242,2)</f>
        <v>0</v>
      </c>
      <c r="K242" s="289" t="s">
        <v>280</v>
      </c>
      <c r="L242" s="294"/>
      <c r="M242" s="295" t="s">
        <v>1</v>
      </c>
      <c r="N242" s="296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333</v>
      </c>
      <c r="AT242" s="241" t="s">
        <v>385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281</v>
      </c>
      <c r="BM242" s="241" t="s">
        <v>5906</v>
      </c>
    </row>
    <row r="243" s="2" customFormat="1" ht="21.75" customHeight="1">
      <c r="A243" s="39"/>
      <c r="B243" s="40"/>
      <c r="C243" s="230" t="s">
        <v>858</v>
      </c>
      <c r="D243" s="230" t="s">
        <v>276</v>
      </c>
      <c r="E243" s="231" t="s">
        <v>5907</v>
      </c>
      <c r="F243" s="232" t="s">
        <v>5908</v>
      </c>
      <c r="G243" s="233" t="s">
        <v>289</v>
      </c>
      <c r="H243" s="234">
        <v>23.530000000000001</v>
      </c>
      <c r="I243" s="235"/>
      <c r="J243" s="236">
        <f>ROUND(I243*H243,2)</f>
        <v>0</v>
      </c>
      <c r="K243" s="232" t="s">
        <v>280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281</v>
      </c>
      <c r="AT243" s="241" t="s">
        <v>276</v>
      </c>
      <c r="AU243" s="241" t="s">
        <v>85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281</v>
      </c>
      <c r="BM243" s="241" t="s">
        <v>5909</v>
      </c>
    </row>
    <row r="244" s="2" customFormat="1" ht="24.15" customHeight="1">
      <c r="A244" s="39"/>
      <c r="B244" s="40"/>
      <c r="C244" s="230" t="s">
        <v>862</v>
      </c>
      <c r="D244" s="230" t="s">
        <v>276</v>
      </c>
      <c r="E244" s="231" t="s">
        <v>5910</v>
      </c>
      <c r="F244" s="232" t="s">
        <v>5911</v>
      </c>
      <c r="G244" s="233" t="s">
        <v>289</v>
      </c>
      <c r="H244" s="234">
        <v>470.60000000000002</v>
      </c>
      <c r="I244" s="235"/>
      <c r="J244" s="236">
        <f>ROUND(I244*H244,2)</f>
        <v>0</v>
      </c>
      <c r="K244" s="232" t="s">
        <v>280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281</v>
      </c>
      <c r="AT244" s="241" t="s">
        <v>276</v>
      </c>
      <c r="AU244" s="241" t="s">
        <v>85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281</v>
      </c>
      <c r="BM244" s="241" t="s">
        <v>5912</v>
      </c>
    </row>
    <row r="245" s="13" customFormat="1">
      <c r="A245" s="13"/>
      <c r="B245" s="243"/>
      <c r="C245" s="244"/>
      <c r="D245" s="245" t="s">
        <v>283</v>
      </c>
      <c r="E245" s="246" t="s">
        <v>1</v>
      </c>
      <c r="F245" s="247" t="s">
        <v>5913</v>
      </c>
      <c r="G245" s="244"/>
      <c r="H245" s="248">
        <v>470.60000000000002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283</v>
      </c>
      <c r="AU245" s="254" t="s">
        <v>85</v>
      </c>
      <c r="AV245" s="13" t="s">
        <v>85</v>
      </c>
      <c r="AW245" s="13" t="s">
        <v>32</v>
      </c>
      <c r="AX245" s="13" t="s">
        <v>83</v>
      </c>
      <c r="AY245" s="254" t="s">
        <v>274</v>
      </c>
    </row>
    <row r="246" s="12" customFormat="1" ht="22.8" customHeight="1">
      <c r="A246" s="12"/>
      <c r="B246" s="214"/>
      <c r="C246" s="215"/>
      <c r="D246" s="216" t="s">
        <v>75</v>
      </c>
      <c r="E246" s="228" t="s">
        <v>1579</v>
      </c>
      <c r="F246" s="228" t="s">
        <v>1580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P247</f>
        <v>0</v>
      </c>
      <c r="Q246" s="222"/>
      <c r="R246" s="223">
        <f>R247</f>
        <v>0</v>
      </c>
      <c r="S246" s="222"/>
      <c r="T246" s="224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83</v>
      </c>
      <c r="AT246" s="226" t="s">
        <v>75</v>
      </c>
      <c r="AU246" s="226" t="s">
        <v>83</v>
      </c>
      <c r="AY246" s="225" t="s">
        <v>274</v>
      </c>
      <c r="BK246" s="227">
        <f>BK247</f>
        <v>0</v>
      </c>
    </row>
    <row r="247" s="2" customFormat="1" ht="24.15" customHeight="1">
      <c r="A247" s="39"/>
      <c r="B247" s="40"/>
      <c r="C247" s="230" t="s">
        <v>866</v>
      </c>
      <c r="D247" s="230" t="s">
        <v>276</v>
      </c>
      <c r="E247" s="231" t="s">
        <v>5914</v>
      </c>
      <c r="F247" s="232" t="s">
        <v>5915</v>
      </c>
      <c r="G247" s="233" t="s">
        <v>341</v>
      </c>
      <c r="H247" s="234">
        <v>56.243000000000002</v>
      </c>
      <c r="I247" s="235"/>
      <c r="J247" s="236">
        <f>ROUND(I247*H247,2)</f>
        <v>0</v>
      </c>
      <c r="K247" s="232" t="s">
        <v>280</v>
      </c>
      <c r="L247" s="45"/>
      <c r="M247" s="298" t="s">
        <v>1</v>
      </c>
      <c r="N247" s="299" t="s">
        <v>41</v>
      </c>
      <c r="O247" s="300"/>
      <c r="P247" s="301">
        <f>O247*H247</f>
        <v>0</v>
      </c>
      <c r="Q247" s="301">
        <v>0</v>
      </c>
      <c r="R247" s="301">
        <f>Q247*H247</f>
        <v>0</v>
      </c>
      <c r="S247" s="301">
        <v>0</v>
      </c>
      <c r="T247" s="30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281</v>
      </c>
      <c r="AT247" s="241" t="s">
        <v>276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281</v>
      </c>
      <c r="BM247" s="241" t="s">
        <v>5916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tqgoaPX/afpfsPgfRxQ2cFOh/MGvwPtnaHWejcMfV7iljcnTTwMugt5ykiScpjADypmf4suQ6l49gBtbMOcjXQ==" hashValue="4JSjYJxW6y5ymvHfPOakJDAo6JeFkzBW6Uec63dCdJAyh461LbWHqcqeRDK9aE6WCwS2QcGY8edQtAMfC577aA==" algorithmName="SHA-512" password="C675"/>
  <autoFilter ref="C122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5917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ROUND((SUM(BE122:BE196)),  2)</f>
        <v>0</v>
      </c>
      <c r="G33" s="39"/>
      <c r="H33" s="39"/>
      <c r="I33" s="168">
        <v>0.20999999999999999</v>
      </c>
      <c r="J33" s="167">
        <f>ROUND(((SUM(BE122:BE196))*I33),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ROUND((SUM(BF122:BF196)),  2)</f>
        <v>0</v>
      </c>
      <c r="G34" s="39"/>
      <c r="H34" s="39"/>
      <c r="I34" s="168">
        <v>0.14999999999999999</v>
      </c>
      <c r="J34" s="167">
        <f>ROUND(((SUM(BF122:BF196))*I34),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ROUND((SUM(BG122:BG196)),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ROUND((SUM(BH122:BH196)),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ROUND((SUM(BI122:BI196)),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SO.05 - Hospodaření s dešťovou vodou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237</v>
      </c>
      <c r="E99" s="200"/>
      <c r="F99" s="200"/>
      <c r="G99" s="200"/>
      <c r="H99" s="200"/>
      <c r="I99" s="200"/>
      <c r="J99" s="201">
        <f>J148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240</v>
      </c>
      <c r="E100" s="200"/>
      <c r="F100" s="200"/>
      <c r="G100" s="200"/>
      <c r="H100" s="200"/>
      <c r="I100" s="200"/>
      <c r="J100" s="201">
        <f>J154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241</v>
      </c>
      <c r="E101" s="200"/>
      <c r="F101" s="200"/>
      <c r="G101" s="200"/>
      <c r="H101" s="200"/>
      <c r="I101" s="200"/>
      <c r="J101" s="201">
        <f>J191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J194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SO.05 - Hospodaření s dešťovou vodou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260</v>
      </c>
      <c r="D121" s="206" t="s">
        <v>61</v>
      </c>
      <c r="E121" s="206" t="s">
        <v>57</v>
      </c>
      <c r="F121" s="206" t="s">
        <v>58</v>
      </c>
      <c r="G121" s="206" t="s">
        <v>261</v>
      </c>
      <c r="H121" s="206" t="s">
        <v>262</v>
      </c>
      <c r="I121" s="206" t="s">
        <v>263</v>
      </c>
      <c r="J121" s="206" t="s">
        <v>230</v>
      </c>
      <c r="K121" s="207" t="s">
        <v>264</v>
      </c>
      <c r="L121" s="208"/>
      <c r="M121" s="101" t="s">
        <v>1</v>
      </c>
      <c r="N121" s="102" t="s">
        <v>40</v>
      </c>
      <c r="O121" s="102" t="s">
        <v>265</v>
      </c>
      <c r="P121" s="102" t="s">
        <v>266</v>
      </c>
      <c r="Q121" s="102" t="s">
        <v>267</v>
      </c>
      <c r="R121" s="102" t="s">
        <v>268</v>
      </c>
      <c r="S121" s="102" t="s">
        <v>269</v>
      </c>
      <c r="T121" s="103" t="s">
        <v>270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271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286.76750470999997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272</v>
      </c>
      <c r="F123" s="217" t="s">
        <v>273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P124+P148+P154+P191+P194</f>
        <v>0</v>
      </c>
      <c r="Q123" s="222"/>
      <c r="R123" s="223">
        <f>R124+R148+R154+R191+R194</f>
        <v>286.76750470999997</v>
      </c>
      <c r="S123" s="222"/>
      <c r="T123" s="224">
        <f>T124+T148+T154+T191+T194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83</v>
      </c>
      <c r="AT123" s="226" t="s">
        <v>75</v>
      </c>
      <c r="AU123" s="226" t="s">
        <v>76</v>
      </c>
      <c r="AY123" s="225" t="s">
        <v>274</v>
      </c>
      <c r="BK123" s="227">
        <f>BK124+BK148+BK154+BK191+BK194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83</v>
      </c>
      <c r="F124" s="228" t="s">
        <v>275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SUM(P125:P147)</f>
        <v>0</v>
      </c>
      <c r="Q124" s="222"/>
      <c r="R124" s="223">
        <f>SUM(R125:R147)</f>
        <v>209.56192399999998</v>
      </c>
      <c r="S124" s="222"/>
      <c r="T124" s="224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83</v>
      </c>
      <c r="AY124" s="225" t="s">
        <v>274</v>
      </c>
      <c r="BK124" s="227">
        <f>SUM(BK125:BK147)</f>
        <v>0</v>
      </c>
    </row>
    <row r="125" s="2" customFormat="1" ht="33" customHeight="1">
      <c r="A125" s="39"/>
      <c r="B125" s="40"/>
      <c r="C125" s="230" t="s">
        <v>83</v>
      </c>
      <c r="D125" s="230" t="s">
        <v>276</v>
      </c>
      <c r="E125" s="231" t="s">
        <v>5918</v>
      </c>
      <c r="F125" s="232" t="s">
        <v>5919</v>
      </c>
      <c r="G125" s="233" t="s">
        <v>289</v>
      </c>
      <c r="H125" s="234">
        <v>96.75</v>
      </c>
      <c r="I125" s="235"/>
      <c r="J125" s="236">
        <f>ROUND(I125*H125,2)</f>
        <v>0</v>
      </c>
      <c r="K125" s="232" t="s">
        <v>280</v>
      </c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281</v>
      </c>
      <c r="AT125" s="241" t="s">
        <v>276</v>
      </c>
      <c r="AU125" s="241" t="s">
        <v>85</v>
      </c>
      <c r="AY125" s="18" t="s">
        <v>274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281</v>
      </c>
      <c r="BM125" s="241" t="s">
        <v>5920</v>
      </c>
    </row>
    <row r="126" s="13" customFormat="1">
      <c r="A126" s="13"/>
      <c r="B126" s="243"/>
      <c r="C126" s="244"/>
      <c r="D126" s="245" t="s">
        <v>283</v>
      </c>
      <c r="E126" s="246" t="s">
        <v>1</v>
      </c>
      <c r="F126" s="247" t="s">
        <v>5921</v>
      </c>
      <c r="G126" s="244"/>
      <c r="H126" s="248">
        <v>96.75</v>
      </c>
      <c r="I126" s="249"/>
      <c r="J126" s="244"/>
      <c r="K126" s="244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283</v>
      </c>
      <c r="AU126" s="254" t="s">
        <v>85</v>
      </c>
      <c r="AV126" s="13" t="s">
        <v>85</v>
      </c>
      <c r="AW126" s="13" t="s">
        <v>32</v>
      </c>
      <c r="AX126" s="13" t="s">
        <v>83</v>
      </c>
      <c r="AY126" s="254" t="s">
        <v>274</v>
      </c>
    </row>
    <row r="127" s="2" customFormat="1" ht="33" customHeight="1">
      <c r="A127" s="39"/>
      <c r="B127" s="40"/>
      <c r="C127" s="230" t="s">
        <v>85</v>
      </c>
      <c r="D127" s="230" t="s">
        <v>276</v>
      </c>
      <c r="E127" s="231" t="s">
        <v>301</v>
      </c>
      <c r="F127" s="232" t="s">
        <v>302</v>
      </c>
      <c r="G127" s="233" t="s">
        <v>289</v>
      </c>
      <c r="H127" s="234">
        <v>208.59999999999999</v>
      </c>
      <c r="I127" s="235"/>
      <c r="J127" s="236">
        <f>ROUND(I127*H127,2)</f>
        <v>0</v>
      </c>
      <c r="K127" s="232" t="s">
        <v>280</v>
      </c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85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281</v>
      </c>
      <c r="BM127" s="241" t="s">
        <v>5922</v>
      </c>
    </row>
    <row r="128" s="13" customFormat="1">
      <c r="A128" s="13"/>
      <c r="B128" s="243"/>
      <c r="C128" s="244"/>
      <c r="D128" s="245" t="s">
        <v>283</v>
      </c>
      <c r="E128" s="246" t="s">
        <v>1</v>
      </c>
      <c r="F128" s="247" t="s">
        <v>5923</v>
      </c>
      <c r="G128" s="244"/>
      <c r="H128" s="248">
        <v>208.59999999999999</v>
      </c>
      <c r="I128" s="249"/>
      <c r="J128" s="244"/>
      <c r="K128" s="244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283</v>
      </c>
      <c r="AU128" s="254" t="s">
        <v>85</v>
      </c>
      <c r="AV128" s="13" t="s">
        <v>85</v>
      </c>
      <c r="AW128" s="13" t="s">
        <v>32</v>
      </c>
      <c r="AX128" s="13" t="s">
        <v>83</v>
      </c>
      <c r="AY128" s="254" t="s">
        <v>274</v>
      </c>
    </row>
    <row r="129" s="2" customFormat="1" ht="21.75" customHeight="1">
      <c r="A129" s="39"/>
      <c r="B129" s="40"/>
      <c r="C129" s="230" t="s">
        <v>106</v>
      </c>
      <c r="D129" s="230" t="s">
        <v>276</v>
      </c>
      <c r="E129" s="231" t="s">
        <v>5924</v>
      </c>
      <c r="F129" s="232" t="s">
        <v>5925</v>
      </c>
      <c r="G129" s="233" t="s">
        <v>279</v>
      </c>
      <c r="H129" s="234">
        <v>149.59999999999999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0.00072000000000000005</v>
      </c>
      <c r="R129" s="239">
        <f>Q129*H129</f>
        <v>0.107712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281</v>
      </c>
      <c r="BM129" s="241" t="s">
        <v>5926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5927</v>
      </c>
      <c r="G130" s="244"/>
      <c r="H130" s="248">
        <v>66.560000000000002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3" customFormat="1">
      <c r="A131" s="13"/>
      <c r="B131" s="243"/>
      <c r="C131" s="244"/>
      <c r="D131" s="245" t="s">
        <v>283</v>
      </c>
      <c r="E131" s="246" t="s">
        <v>1</v>
      </c>
      <c r="F131" s="247" t="s">
        <v>5928</v>
      </c>
      <c r="G131" s="244"/>
      <c r="H131" s="248">
        <v>149.59999999999999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283</v>
      </c>
      <c r="AU131" s="254" t="s">
        <v>85</v>
      </c>
      <c r="AV131" s="13" t="s">
        <v>85</v>
      </c>
      <c r="AW131" s="13" t="s">
        <v>32</v>
      </c>
      <c r="AX131" s="13" t="s">
        <v>83</v>
      </c>
      <c r="AY131" s="254" t="s">
        <v>274</v>
      </c>
    </row>
    <row r="132" s="2" customFormat="1" ht="21.75" customHeight="1">
      <c r="A132" s="39"/>
      <c r="B132" s="40"/>
      <c r="C132" s="230" t="s">
        <v>281</v>
      </c>
      <c r="D132" s="230" t="s">
        <v>276</v>
      </c>
      <c r="E132" s="231" t="s">
        <v>5929</v>
      </c>
      <c r="F132" s="232" t="s">
        <v>5930</v>
      </c>
      <c r="G132" s="233" t="s">
        <v>279</v>
      </c>
      <c r="H132" s="234">
        <v>149.59999999999999</v>
      </c>
      <c r="I132" s="235"/>
      <c r="J132" s="236">
        <f>ROUND(I132*H132,2)</f>
        <v>0</v>
      </c>
      <c r="K132" s="232" t="s">
        <v>280</v>
      </c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281</v>
      </c>
      <c r="BM132" s="241" t="s">
        <v>5931</v>
      </c>
    </row>
    <row r="133" s="2" customFormat="1" ht="24.15" customHeight="1">
      <c r="A133" s="39"/>
      <c r="B133" s="40"/>
      <c r="C133" s="230" t="s">
        <v>316</v>
      </c>
      <c r="D133" s="230" t="s">
        <v>276</v>
      </c>
      <c r="E133" s="231" t="s">
        <v>5932</v>
      </c>
      <c r="F133" s="232" t="s">
        <v>5933</v>
      </c>
      <c r="G133" s="233" t="s">
        <v>279</v>
      </c>
      <c r="H133" s="234">
        <v>655.60000000000002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0.0022699999999999999</v>
      </c>
      <c r="R133" s="239">
        <f>Q133*H133</f>
        <v>1.4882119999999999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281</v>
      </c>
      <c r="BM133" s="241" t="s">
        <v>5934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5935</v>
      </c>
      <c r="G134" s="244"/>
      <c r="H134" s="248">
        <v>655.60000000000002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83</v>
      </c>
      <c r="AY134" s="254" t="s">
        <v>274</v>
      </c>
    </row>
    <row r="135" s="2" customFormat="1" ht="24.15" customHeight="1">
      <c r="A135" s="39"/>
      <c r="B135" s="40"/>
      <c r="C135" s="230" t="s">
        <v>321</v>
      </c>
      <c r="D135" s="230" t="s">
        <v>276</v>
      </c>
      <c r="E135" s="231" t="s">
        <v>5936</v>
      </c>
      <c r="F135" s="232" t="s">
        <v>5937</v>
      </c>
      <c r="G135" s="233" t="s">
        <v>279</v>
      </c>
      <c r="H135" s="234">
        <v>655.60000000000002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281</v>
      </c>
      <c r="BM135" s="241" t="s">
        <v>5938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5935</v>
      </c>
      <c r="G136" s="244"/>
      <c r="H136" s="248">
        <v>655.60000000000002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83</v>
      </c>
      <c r="AY136" s="254" t="s">
        <v>274</v>
      </c>
    </row>
    <row r="137" s="2" customFormat="1" ht="37.8" customHeight="1">
      <c r="A137" s="39"/>
      <c r="B137" s="40"/>
      <c r="C137" s="230" t="s">
        <v>327</v>
      </c>
      <c r="D137" s="230" t="s">
        <v>276</v>
      </c>
      <c r="E137" s="231" t="s">
        <v>5939</v>
      </c>
      <c r="F137" s="232" t="s">
        <v>5940</v>
      </c>
      <c r="G137" s="233" t="s">
        <v>289</v>
      </c>
      <c r="H137" s="234">
        <v>177.018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281</v>
      </c>
      <c r="BM137" s="241" t="s">
        <v>5941</v>
      </c>
    </row>
    <row r="138" s="2" customFormat="1" ht="24.15" customHeight="1">
      <c r="A138" s="39"/>
      <c r="B138" s="40"/>
      <c r="C138" s="230" t="s">
        <v>333</v>
      </c>
      <c r="D138" s="230" t="s">
        <v>276</v>
      </c>
      <c r="E138" s="231" t="s">
        <v>328</v>
      </c>
      <c r="F138" s="232" t="s">
        <v>329</v>
      </c>
      <c r="G138" s="233" t="s">
        <v>289</v>
      </c>
      <c r="H138" s="234">
        <v>177.018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281</v>
      </c>
      <c r="BM138" s="241" t="s">
        <v>5942</v>
      </c>
    </row>
    <row r="139" s="2" customFormat="1" ht="24.15" customHeight="1">
      <c r="A139" s="39"/>
      <c r="B139" s="40"/>
      <c r="C139" s="230" t="s">
        <v>338</v>
      </c>
      <c r="D139" s="230" t="s">
        <v>276</v>
      </c>
      <c r="E139" s="231" t="s">
        <v>3630</v>
      </c>
      <c r="F139" s="232" t="s">
        <v>3631</v>
      </c>
      <c r="G139" s="233" t="s">
        <v>341</v>
      </c>
      <c r="H139" s="234">
        <v>318.632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281</v>
      </c>
      <c r="BM139" s="241" t="s">
        <v>5943</v>
      </c>
    </row>
    <row r="140" s="2" customFormat="1" ht="16.5" customHeight="1">
      <c r="A140" s="39"/>
      <c r="B140" s="40"/>
      <c r="C140" s="230" t="s">
        <v>344</v>
      </c>
      <c r="D140" s="230" t="s">
        <v>276</v>
      </c>
      <c r="E140" s="231" t="s">
        <v>345</v>
      </c>
      <c r="F140" s="232" t="s">
        <v>346</v>
      </c>
      <c r="G140" s="233" t="s">
        <v>289</v>
      </c>
      <c r="H140" s="234">
        <v>177.018</v>
      </c>
      <c r="I140" s="235"/>
      <c r="J140" s="236">
        <f>ROUND(I140*H140,2)</f>
        <v>0</v>
      </c>
      <c r="K140" s="232" t="s">
        <v>280</v>
      </c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281</v>
      </c>
      <c r="BM140" s="241" t="s">
        <v>5944</v>
      </c>
    </row>
    <row r="141" s="2" customFormat="1" ht="24.15" customHeight="1">
      <c r="A141" s="39"/>
      <c r="B141" s="40"/>
      <c r="C141" s="230" t="s">
        <v>348</v>
      </c>
      <c r="D141" s="230" t="s">
        <v>276</v>
      </c>
      <c r="E141" s="231" t="s">
        <v>349</v>
      </c>
      <c r="F141" s="232" t="s">
        <v>350</v>
      </c>
      <c r="G141" s="233" t="s">
        <v>289</v>
      </c>
      <c r="H141" s="234">
        <v>128.33199999999999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281</v>
      </c>
      <c r="BM141" s="241" t="s">
        <v>5945</v>
      </c>
    </row>
    <row r="142" s="2" customFormat="1" ht="24.15" customHeight="1">
      <c r="A142" s="39"/>
      <c r="B142" s="40"/>
      <c r="C142" s="230" t="s">
        <v>361</v>
      </c>
      <c r="D142" s="230" t="s">
        <v>276</v>
      </c>
      <c r="E142" s="231" t="s">
        <v>3637</v>
      </c>
      <c r="F142" s="232" t="s">
        <v>3638</v>
      </c>
      <c r="G142" s="233" t="s">
        <v>289</v>
      </c>
      <c r="H142" s="234">
        <v>41.719999999999999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281</v>
      </c>
      <c r="BM142" s="241" t="s">
        <v>5946</v>
      </c>
    </row>
    <row r="143" s="13" customFormat="1">
      <c r="A143" s="13"/>
      <c r="B143" s="243"/>
      <c r="C143" s="244"/>
      <c r="D143" s="245" t="s">
        <v>283</v>
      </c>
      <c r="E143" s="246" t="s">
        <v>1</v>
      </c>
      <c r="F143" s="247" t="s">
        <v>5947</v>
      </c>
      <c r="G143" s="244"/>
      <c r="H143" s="248">
        <v>41.719999999999999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283</v>
      </c>
      <c r="AU143" s="254" t="s">
        <v>85</v>
      </c>
      <c r="AV143" s="13" t="s">
        <v>85</v>
      </c>
      <c r="AW143" s="13" t="s">
        <v>32</v>
      </c>
      <c r="AX143" s="13" t="s">
        <v>83</v>
      </c>
      <c r="AY143" s="254" t="s">
        <v>274</v>
      </c>
    </row>
    <row r="144" s="2" customFormat="1" ht="16.5" customHeight="1">
      <c r="A144" s="39"/>
      <c r="B144" s="40"/>
      <c r="C144" s="287" t="s">
        <v>365</v>
      </c>
      <c r="D144" s="287" t="s">
        <v>385</v>
      </c>
      <c r="E144" s="288" t="s">
        <v>5948</v>
      </c>
      <c r="F144" s="289" t="s">
        <v>5949</v>
      </c>
      <c r="G144" s="290" t="s">
        <v>341</v>
      </c>
      <c r="H144" s="291">
        <v>68.837999999999994</v>
      </c>
      <c r="I144" s="292"/>
      <c r="J144" s="293">
        <f>ROUND(I144*H144,2)</f>
        <v>0</v>
      </c>
      <c r="K144" s="289" t="s">
        <v>280</v>
      </c>
      <c r="L144" s="294"/>
      <c r="M144" s="295" t="s">
        <v>1</v>
      </c>
      <c r="N144" s="296" t="s">
        <v>42</v>
      </c>
      <c r="O144" s="92"/>
      <c r="P144" s="239">
        <f>O144*H144</f>
        <v>0</v>
      </c>
      <c r="Q144" s="239">
        <v>1</v>
      </c>
      <c r="R144" s="239">
        <f>Q144*H144</f>
        <v>68.837999999999994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333</v>
      </c>
      <c r="AT144" s="241" t="s">
        <v>385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281</v>
      </c>
      <c r="BM144" s="241" t="s">
        <v>5950</v>
      </c>
    </row>
    <row r="145" s="2" customFormat="1" ht="33" customHeight="1">
      <c r="A145" s="39"/>
      <c r="B145" s="40"/>
      <c r="C145" s="230" t="s">
        <v>369</v>
      </c>
      <c r="D145" s="230" t="s">
        <v>276</v>
      </c>
      <c r="E145" s="231" t="s">
        <v>5951</v>
      </c>
      <c r="F145" s="232" t="s">
        <v>5952</v>
      </c>
      <c r="G145" s="233" t="s">
        <v>289</v>
      </c>
      <c r="H145" s="234">
        <v>42.159999999999997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281</v>
      </c>
      <c r="BM145" s="241" t="s">
        <v>5953</v>
      </c>
    </row>
    <row r="146" s="2" customFormat="1" ht="16.5" customHeight="1">
      <c r="A146" s="39"/>
      <c r="B146" s="40"/>
      <c r="C146" s="287" t="s">
        <v>8</v>
      </c>
      <c r="D146" s="287" t="s">
        <v>385</v>
      </c>
      <c r="E146" s="288" t="s">
        <v>5948</v>
      </c>
      <c r="F146" s="289" t="s">
        <v>5949</v>
      </c>
      <c r="G146" s="290" t="s">
        <v>341</v>
      </c>
      <c r="H146" s="291">
        <v>139.12799999999999</v>
      </c>
      <c r="I146" s="292"/>
      <c r="J146" s="293">
        <f>ROUND(I146*H146,2)</f>
        <v>0</v>
      </c>
      <c r="K146" s="289" t="s">
        <v>280</v>
      </c>
      <c r="L146" s="294"/>
      <c r="M146" s="295" t="s">
        <v>1</v>
      </c>
      <c r="N146" s="296" t="s">
        <v>42</v>
      </c>
      <c r="O146" s="92"/>
      <c r="P146" s="239">
        <f>O146*H146</f>
        <v>0</v>
      </c>
      <c r="Q146" s="239">
        <v>1</v>
      </c>
      <c r="R146" s="239">
        <f>Q146*H146</f>
        <v>139.12799999999999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333</v>
      </c>
      <c r="AT146" s="241" t="s">
        <v>385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281</v>
      </c>
      <c r="BM146" s="241" t="s">
        <v>5954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5955</v>
      </c>
      <c r="G147" s="244"/>
      <c r="H147" s="248">
        <v>139.12799999999999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274</v>
      </c>
    </row>
    <row r="148" s="12" customFormat="1" ht="22.8" customHeight="1">
      <c r="A148" s="12"/>
      <c r="B148" s="214"/>
      <c r="C148" s="215"/>
      <c r="D148" s="216" t="s">
        <v>75</v>
      </c>
      <c r="E148" s="228" t="s">
        <v>281</v>
      </c>
      <c r="F148" s="228" t="s">
        <v>975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SUM(P149:P153)</f>
        <v>0</v>
      </c>
      <c r="Q148" s="222"/>
      <c r="R148" s="223">
        <f>SUM(R149:R153)</f>
        <v>56.605872259999998</v>
      </c>
      <c r="S148" s="222"/>
      <c r="T148" s="22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83</v>
      </c>
      <c r="AT148" s="226" t="s">
        <v>75</v>
      </c>
      <c r="AU148" s="226" t="s">
        <v>83</v>
      </c>
      <c r="AY148" s="225" t="s">
        <v>274</v>
      </c>
      <c r="BK148" s="227">
        <f>SUM(BK149:BK153)</f>
        <v>0</v>
      </c>
    </row>
    <row r="149" s="2" customFormat="1" ht="24.15" customHeight="1">
      <c r="A149" s="39"/>
      <c r="B149" s="40"/>
      <c r="C149" s="230" t="s">
        <v>379</v>
      </c>
      <c r="D149" s="230" t="s">
        <v>276</v>
      </c>
      <c r="E149" s="231" t="s">
        <v>5956</v>
      </c>
      <c r="F149" s="232" t="s">
        <v>5957</v>
      </c>
      <c r="G149" s="233" t="s">
        <v>289</v>
      </c>
      <c r="H149" s="234">
        <v>29.937999999999999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1.8907700000000001</v>
      </c>
      <c r="R149" s="239">
        <f>Q149*H149</f>
        <v>56.605872259999998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281</v>
      </c>
      <c r="BM149" s="241" t="s">
        <v>5958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5959</v>
      </c>
      <c r="G150" s="244"/>
      <c r="H150" s="248">
        <v>13.41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3" customFormat="1">
      <c r="A151" s="13"/>
      <c r="B151" s="243"/>
      <c r="C151" s="244"/>
      <c r="D151" s="245" t="s">
        <v>283</v>
      </c>
      <c r="E151" s="246" t="s">
        <v>1</v>
      </c>
      <c r="F151" s="247" t="s">
        <v>5960</v>
      </c>
      <c r="G151" s="244"/>
      <c r="H151" s="248">
        <v>11.92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283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274</v>
      </c>
    </row>
    <row r="152" s="13" customFormat="1">
      <c r="A152" s="13"/>
      <c r="B152" s="243"/>
      <c r="C152" s="244"/>
      <c r="D152" s="245" t="s">
        <v>283</v>
      </c>
      <c r="E152" s="246" t="s">
        <v>1</v>
      </c>
      <c r="F152" s="247" t="s">
        <v>5961</v>
      </c>
      <c r="G152" s="244"/>
      <c r="H152" s="248">
        <v>4.6079999999999997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283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274</v>
      </c>
    </row>
    <row r="153" s="15" customFormat="1">
      <c r="A153" s="15"/>
      <c r="B153" s="266"/>
      <c r="C153" s="267"/>
      <c r="D153" s="245" t="s">
        <v>283</v>
      </c>
      <c r="E153" s="268" t="s">
        <v>1</v>
      </c>
      <c r="F153" s="269" t="s">
        <v>286</v>
      </c>
      <c r="G153" s="267"/>
      <c r="H153" s="270">
        <v>29.937999999999999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283</v>
      </c>
      <c r="AU153" s="276" t="s">
        <v>85</v>
      </c>
      <c r="AV153" s="15" t="s">
        <v>281</v>
      </c>
      <c r="AW153" s="15" t="s">
        <v>32</v>
      </c>
      <c r="AX153" s="15" t="s">
        <v>83</v>
      </c>
      <c r="AY153" s="276" t="s">
        <v>274</v>
      </c>
    </row>
    <row r="154" s="12" customFormat="1" ht="22.8" customHeight="1">
      <c r="A154" s="12"/>
      <c r="B154" s="214"/>
      <c r="C154" s="215"/>
      <c r="D154" s="216" t="s">
        <v>75</v>
      </c>
      <c r="E154" s="228" t="s">
        <v>333</v>
      </c>
      <c r="F154" s="228" t="s">
        <v>1519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SUM(P155:P190)</f>
        <v>0</v>
      </c>
      <c r="Q154" s="222"/>
      <c r="R154" s="223">
        <f>SUM(R155:R190)</f>
        <v>13.880748449999999</v>
      </c>
      <c r="S154" s="222"/>
      <c r="T154" s="224">
        <f>SUM(T155:T190)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83</v>
      </c>
      <c r="AT154" s="226" t="s">
        <v>75</v>
      </c>
      <c r="AU154" s="226" t="s">
        <v>83</v>
      </c>
      <c r="AY154" s="225" t="s">
        <v>274</v>
      </c>
      <c r="BK154" s="227">
        <f>SUM(BK155:BK190)</f>
        <v>0</v>
      </c>
    </row>
    <row r="155" s="2" customFormat="1" ht="24.15" customHeight="1">
      <c r="A155" s="39"/>
      <c r="B155" s="40"/>
      <c r="C155" s="230" t="s">
        <v>384</v>
      </c>
      <c r="D155" s="230" t="s">
        <v>276</v>
      </c>
      <c r="E155" s="231" t="s">
        <v>1521</v>
      </c>
      <c r="F155" s="232" t="s">
        <v>1522</v>
      </c>
      <c r="G155" s="233" t="s">
        <v>398</v>
      </c>
      <c r="H155" s="234">
        <v>16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0.00131</v>
      </c>
      <c r="R155" s="239">
        <f>Q155*H155</f>
        <v>0.020959999999999999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281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281</v>
      </c>
      <c r="BM155" s="241" t="s">
        <v>5962</v>
      </c>
    </row>
    <row r="156" s="2" customFormat="1" ht="24.15" customHeight="1">
      <c r="A156" s="39"/>
      <c r="B156" s="40"/>
      <c r="C156" s="230" t="s">
        <v>390</v>
      </c>
      <c r="D156" s="230" t="s">
        <v>276</v>
      </c>
      <c r="E156" s="231" t="s">
        <v>5963</v>
      </c>
      <c r="F156" s="232" t="s">
        <v>5964</v>
      </c>
      <c r="G156" s="233" t="s">
        <v>398</v>
      </c>
      <c r="H156" s="234">
        <v>124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0.0074599999999999996</v>
      </c>
      <c r="R156" s="239">
        <f>Q156*H156</f>
        <v>0.92503999999999997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281</v>
      </c>
      <c r="BM156" s="241" t="s">
        <v>5965</v>
      </c>
    </row>
    <row r="157" s="2" customFormat="1" ht="24.15" customHeight="1">
      <c r="A157" s="39"/>
      <c r="B157" s="40"/>
      <c r="C157" s="230" t="s">
        <v>395</v>
      </c>
      <c r="D157" s="230" t="s">
        <v>276</v>
      </c>
      <c r="E157" s="231" t="s">
        <v>5966</v>
      </c>
      <c r="F157" s="232" t="s">
        <v>5967</v>
      </c>
      <c r="G157" s="233" t="s">
        <v>398</v>
      </c>
      <c r="H157" s="234">
        <v>34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0.0027599999999999999</v>
      </c>
      <c r="R157" s="239">
        <f>Q157*H157</f>
        <v>0.093839999999999993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281</v>
      </c>
      <c r="BM157" s="241" t="s">
        <v>5968</v>
      </c>
    </row>
    <row r="158" s="2" customFormat="1" ht="33" customHeight="1">
      <c r="A158" s="39"/>
      <c r="B158" s="40"/>
      <c r="C158" s="230" t="s">
        <v>401</v>
      </c>
      <c r="D158" s="230" t="s">
        <v>276</v>
      </c>
      <c r="E158" s="231" t="s">
        <v>5969</v>
      </c>
      <c r="F158" s="232" t="s">
        <v>5970</v>
      </c>
      <c r="G158" s="233" t="s">
        <v>604</v>
      </c>
      <c r="H158" s="234">
        <v>2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281</v>
      </c>
      <c r="BM158" s="241" t="s">
        <v>5971</v>
      </c>
    </row>
    <row r="159" s="2" customFormat="1" ht="16.5" customHeight="1">
      <c r="A159" s="39"/>
      <c r="B159" s="40"/>
      <c r="C159" s="287" t="s">
        <v>7</v>
      </c>
      <c r="D159" s="287" t="s">
        <v>385</v>
      </c>
      <c r="E159" s="288" t="s">
        <v>5972</v>
      </c>
      <c r="F159" s="289" t="s">
        <v>5973</v>
      </c>
      <c r="G159" s="290" t="s">
        <v>604</v>
      </c>
      <c r="H159" s="291">
        <v>2</v>
      </c>
      <c r="I159" s="292"/>
      <c r="J159" s="293">
        <f>ROUND(I159*H159,2)</f>
        <v>0</v>
      </c>
      <c r="K159" s="289" t="s">
        <v>280</v>
      </c>
      <c r="L159" s="294"/>
      <c r="M159" s="295" t="s">
        <v>1</v>
      </c>
      <c r="N159" s="296" t="s">
        <v>42</v>
      </c>
      <c r="O159" s="92"/>
      <c r="P159" s="239">
        <f>O159*H159</f>
        <v>0</v>
      </c>
      <c r="Q159" s="239">
        <v>0.00034000000000000002</v>
      </c>
      <c r="R159" s="239">
        <f>Q159*H159</f>
        <v>0.00068000000000000005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333</v>
      </c>
      <c r="AT159" s="241" t="s">
        <v>385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281</v>
      </c>
      <c r="BM159" s="241" t="s">
        <v>5974</v>
      </c>
    </row>
    <row r="160" s="2" customFormat="1" ht="24.15" customHeight="1">
      <c r="A160" s="39"/>
      <c r="B160" s="40"/>
      <c r="C160" s="230" t="s">
        <v>419</v>
      </c>
      <c r="D160" s="230" t="s">
        <v>276</v>
      </c>
      <c r="E160" s="231" t="s">
        <v>5975</v>
      </c>
      <c r="F160" s="232" t="s">
        <v>5976</v>
      </c>
      <c r="G160" s="233" t="s">
        <v>604</v>
      </c>
      <c r="H160" s="234">
        <v>1</v>
      </c>
      <c r="I160" s="235"/>
      <c r="J160" s="236">
        <f>ROUND(I160*H160,2)</f>
        <v>0</v>
      </c>
      <c r="K160" s="232" t="s">
        <v>280</v>
      </c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281</v>
      </c>
      <c r="AT160" s="241" t="s">
        <v>276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281</v>
      </c>
      <c r="BM160" s="241" t="s">
        <v>5977</v>
      </c>
    </row>
    <row r="161" s="2" customFormat="1" ht="24.15" customHeight="1">
      <c r="A161" s="39"/>
      <c r="B161" s="40"/>
      <c r="C161" s="287" t="s">
        <v>427</v>
      </c>
      <c r="D161" s="287" t="s">
        <v>385</v>
      </c>
      <c r="E161" s="288" t="s">
        <v>5978</v>
      </c>
      <c r="F161" s="289" t="s">
        <v>5979</v>
      </c>
      <c r="G161" s="290" t="s">
        <v>604</v>
      </c>
      <c r="H161" s="291">
        <v>1</v>
      </c>
      <c r="I161" s="292"/>
      <c r="J161" s="293">
        <f>ROUND(I161*H161,2)</f>
        <v>0</v>
      </c>
      <c r="K161" s="289" t="s">
        <v>280</v>
      </c>
      <c r="L161" s="294"/>
      <c r="M161" s="295" t="s">
        <v>1</v>
      </c>
      <c r="N161" s="296" t="s">
        <v>42</v>
      </c>
      <c r="O161" s="92"/>
      <c r="P161" s="239">
        <f>O161*H161</f>
        <v>0</v>
      </c>
      <c r="Q161" s="239">
        <v>0.0015</v>
      </c>
      <c r="R161" s="239">
        <f>Q161*H161</f>
        <v>0.0015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333</v>
      </c>
      <c r="AT161" s="241" t="s">
        <v>385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281</v>
      </c>
      <c r="BM161" s="241" t="s">
        <v>5980</v>
      </c>
    </row>
    <row r="162" s="2" customFormat="1" ht="33" customHeight="1">
      <c r="A162" s="39"/>
      <c r="B162" s="40"/>
      <c r="C162" s="230" t="s">
        <v>435</v>
      </c>
      <c r="D162" s="230" t="s">
        <v>276</v>
      </c>
      <c r="E162" s="231" t="s">
        <v>5981</v>
      </c>
      <c r="F162" s="232" t="s">
        <v>5982</v>
      </c>
      <c r="G162" s="233" t="s">
        <v>604</v>
      </c>
      <c r="H162" s="234">
        <v>45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281</v>
      </c>
      <c r="BM162" s="241" t="s">
        <v>5983</v>
      </c>
    </row>
    <row r="163" s="2" customFormat="1" ht="16.5" customHeight="1">
      <c r="A163" s="39"/>
      <c r="B163" s="40"/>
      <c r="C163" s="287" t="s">
        <v>439</v>
      </c>
      <c r="D163" s="287" t="s">
        <v>385</v>
      </c>
      <c r="E163" s="288" t="s">
        <v>5984</v>
      </c>
      <c r="F163" s="289" t="s">
        <v>5985</v>
      </c>
      <c r="G163" s="290" t="s">
        <v>604</v>
      </c>
      <c r="H163" s="291">
        <v>2.3079999999999998</v>
      </c>
      <c r="I163" s="292"/>
      <c r="J163" s="293">
        <f>ROUND(I163*H163,2)</f>
        <v>0</v>
      </c>
      <c r="K163" s="289" t="s">
        <v>280</v>
      </c>
      <c r="L163" s="294"/>
      <c r="M163" s="295" t="s">
        <v>1</v>
      </c>
      <c r="N163" s="296" t="s">
        <v>42</v>
      </c>
      <c r="O163" s="92"/>
      <c r="P163" s="239">
        <f>O163*H163</f>
        <v>0</v>
      </c>
      <c r="Q163" s="239">
        <v>0.00029</v>
      </c>
      <c r="R163" s="239">
        <f>Q163*H163</f>
        <v>0.00066931999999999994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333</v>
      </c>
      <c r="AT163" s="241" t="s">
        <v>385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281</v>
      </c>
      <c r="BM163" s="241" t="s">
        <v>5986</v>
      </c>
    </row>
    <row r="164" s="2" customFormat="1" ht="16.5" customHeight="1">
      <c r="A164" s="39"/>
      <c r="B164" s="40"/>
      <c r="C164" s="287" t="s">
        <v>463</v>
      </c>
      <c r="D164" s="287" t="s">
        <v>385</v>
      </c>
      <c r="E164" s="288" t="s">
        <v>5987</v>
      </c>
      <c r="F164" s="289" t="s">
        <v>5988</v>
      </c>
      <c r="G164" s="290" t="s">
        <v>604</v>
      </c>
      <c r="H164" s="291">
        <v>3.4620000000000002</v>
      </c>
      <c r="I164" s="292"/>
      <c r="J164" s="293">
        <f>ROUND(I164*H164,2)</f>
        <v>0</v>
      </c>
      <c r="K164" s="289" t="s">
        <v>280</v>
      </c>
      <c r="L164" s="294"/>
      <c r="M164" s="295" t="s">
        <v>1</v>
      </c>
      <c r="N164" s="296" t="s">
        <v>42</v>
      </c>
      <c r="O164" s="92"/>
      <c r="P164" s="239">
        <f>O164*H164</f>
        <v>0</v>
      </c>
      <c r="Q164" s="239">
        <v>0.00034000000000000002</v>
      </c>
      <c r="R164" s="239">
        <f>Q164*H164</f>
        <v>0.0011770800000000001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333</v>
      </c>
      <c r="AT164" s="241" t="s">
        <v>385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281</v>
      </c>
      <c r="BM164" s="241" t="s">
        <v>5989</v>
      </c>
    </row>
    <row r="165" s="2" customFormat="1" ht="16.5" customHeight="1">
      <c r="A165" s="39"/>
      <c r="B165" s="40"/>
      <c r="C165" s="287" t="s">
        <v>468</v>
      </c>
      <c r="D165" s="287" t="s">
        <v>385</v>
      </c>
      <c r="E165" s="288" t="s">
        <v>5990</v>
      </c>
      <c r="F165" s="289" t="s">
        <v>5991</v>
      </c>
      <c r="G165" s="290" t="s">
        <v>604</v>
      </c>
      <c r="H165" s="291">
        <v>20.768999999999998</v>
      </c>
      <c r="I165" s="292"/>
      <c r="J165" s="293">
        <f>ROUND(I165*H165,2)</f>
        <v>0</v>
      </c>
      <c r="K165" s="289" t="s">
        <v>280</v>
      </c>
      <c r="L165" s="294"/>
      <c r="M165" s="295" t="s">
        <v>1</v>
      </c>
      <c r="N165" s="296" t="s">
        <v>42</v>
      </c>
      <c r="O165" s="92"/>
      <c r="P165" s="239">
        <f>O165*H165</f>
        <v>0</v>
      </c>
      <c r="Q165" s="239">
        <v>0.00035</v>
      </c>
      <c r="R165" s="239">
        <f>Q165*H165</f>
        <v>0.0072691499999999994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333</v>
      </c>
      <c r="AT165" s="241" t="s">
        <v>385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281</v>
      </c>
      <c r="BM165" s="241" t="s">
        <v>5992</v>
      </c>
    </row>
    <row r="166" s="2" customFormat="1" ht="16.5" customHeight="1">
      <c r="A166" s="39"/>
      <c r="B166" s="40"/>
      <c r="C166" s="287" t="s">
        <v>477</v>
      </c>
      <c r="D166" s="287" t="s">
        <v>385</v>
      </c>
      <c r="E166" s="288" t="s">
        <v>5993</v>
      </c>
      <c r="F166" s="289" t="s">
        <v>5994</v>
      </c>
      <c r="G166" s="290" t="s">
        <v>604</v>
      </c>
      <c r="H166" s="291">
        <v>18.462</v>
      </c>
      <c r="I166" s="292"/>
      <c r="J166" s="293">
        <f>ROUND(I166*H166,2)</f>
        <v>0</v>
      </c>
      <c r="K166" s="289" t="s">
        <v>280</v>
      </c>
      <c r="L166" s="294"/>
      <c r="M166" s="295" t="s">
        <v>1</v>
      </c>
      <c r="N166" s="296" t="s">
        <v>42</v>
      </c>
      <c r="O166" s="92"/>
      <c r="P166" s="239">
        <f>O166*H166</f>
        <v>0</v>
      </c>
      <c r="Q166" s="239">
        <v>0.00044999999999999999</v>
      </c>
      <c r="R166" s="239">
        <f>Q166*H166</f>
        <v>0.0083079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333</v>
      </c>
      <c r="AT166" s="241" t="s">
        <v>385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85</v>
      </c>
      <c r="BK166" s="242">
        <f>ROUND(I166*H166,2)</f>
        <v>0</v>
      </c>
      <c r="BL166" s="18" t="s">
        <v>281</v>
      </c>
      <c r="BM166" s="241" t="s">
        <v>5995</v>
      </c>
    </row>
    <row r="167" s="2" customFormat="1" ht="16.5" customHeight="1">
      <c r="A167" s="39"/>
      <c r="B167" s="40"/>
      <c r="C167" s="287" t="s">
        <v>481</v>
      </c>
      <c r="D167" s="287" t="s">
        <v>385</v>
      </c>
      <c r="E167" s="288" t="s">
        <v>5996</v>
      </c>
      <c r="F167" s="289" t="s">
        <v>5997</v>
      </c>
      <c r="G167" s="290" t="s">
        <v>604</v>
      </c>
      <c r="H167" s="291">
        <v>6</v>
      </c>
      <c r="I167" s="292"/>
      <c r="J167" s="293">
        <f>ROUND(I167*H167,2)</f>
        <v>0</v>
      </c>
      <c r="K167" s="289" t="s">
        <v>280</v>
      </c>
      <c r="L167" s="294"/>
      <c r="M167" s="295" t="s">
        <v>1</v>
      </c>
      <c r="N167" s="296" t="s">
        <v>42</v>
      </c>
      <c r="O167" s="92"/>
      <c r="P167" s="239">
        <f>O167*H167</f>
        <v>0</v>
      </c>
      <c r="Q167" s="239">
        <v>0.00076999999999999996</v>
      </c>
      <c r="R167" s="239">
        <f>Q167*H167</f>
        <v>0.00462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333</v>
      </c>
      <c r="AT167" s="241" t="s">
        <v>385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281</v>
      </c>
      <c r="BM167" s="241" t="s">
        <v>5998</v>
      </c>
    </row>
    <row r="168" s="2" customFormat="1" ht="33" customHeight="1">
      <c r="A168" s="39"/>
      <c r="B168" s="40"/>
      <c r="C168" s="230" t="s">
        <v>487</v>
      </c>
      <c r="D168" s="230" t="s">
        <v>276</v>
      </c>
      <c r="E168" s="231" t="s">
        <v>5999</v>
      </c>
      <c r="F168" s="232" t="s">
        <v>6000</v>
      </c>
      <c r="G168" s="233" t="s">
        <v>604</v>
      </c>
      <c r="H168" s="234">
        <v>6</v>
      </c>
      <c r="I168" s="235"/>
      <c r="J168" s="236">
        <f>ROUND(I168*H168,2)</f>
        <v>0</v>
      </c>
      <c r="K168" s="232" t="s">
        <v>280</v>
      </c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1.0000000000000001E-05</v>
      </c>
      <c r="R168" s="239">
        <f>Q168*H168</f>
        <v>6.0000000000000008E-05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281</v>
      </c>
      <c r="AT168" s="241" t="s">
        <v>276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85</v>
      </c>
      <c r="BK168" s="242">
        <f>ROUND(I168*H168,2)</f>
        <v>0</v>
      </c>
      <c r="BL168" s="18" t="s">
        <v>281</v>
      </c>
      <c r="BM168" s="241" t="s">
        <v>6001</v>
      </c>
    </row>
    <row r="169" s="2" customFormat="1" ht="16.5" customHeight="1">
      <c r="A169" s="39"/>
      <c r="B169" s="40"/>
      <c r="C169" s="287" t="s">
        <v>494</v>
      </c>
      <c r="D169" s="287" t="s">
        <v>385</v>
      </c>
      <c r="E169" s="288" t="s">
        <v>6002</v>
      </c>
      <c r="F169" s="289" t="s">
        <v>6003</v>
      </c>
      <c r="G169" s="290" t="s">
        <v>604</v>
      </c>
      <c r="H169" s="291">
        <v>6</v>
      </c>
      <c r="I169" s="292"/>
      <c r="J169" s="293">
        <f>ROUND(I169*H169,2)</f>
        <v>0</v>
      </c>
      <c r="K169" s="289" t="s">
        <v>280</v>
      </c>
      <c r="L169" s="294"/>
      <c r="M169" s="295" t="s">
        <v>1</v>
      </c>
      <c r="N169" s="296" t="s">
        <v>42</v>
      </c>
      <c r="O169" s="92"/>
      <c r="P169" s="239">
        <f>O169*H169</f>
        <v>0</v>
      </c>
      <c r="Q169" s="239">
        <v>0.00088000000000000003</v>
      </c>
      <c r="R169" s="239">
        <f>Q169*H169</f>
        <v>0.00528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333</v>
      </c>
      <c r="AT169" s="241" t="s">
        <v>385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281</v>
      </c>
      <c r="BM169" s="241" t="s">
        <v>6004</v>
      </c>
    </row>
    <row r="170" s="2" customFormat="1" ht="33" customHeight="1">
      <c r="A170" s="39"/>
      <c r="B170" s="40"/>
      <c r="C170" s="230" t="s">
        <v>510</v>
      </c>
      <c r="D170" s="230" t="s">
        <v>276</v>
      </c>
      <c r="E170" s="231" t="s">
        <v>6005</v>
      </c>
      <c r="F170" s="232" t="s">
        <v>6006</v>
      </c>
      <c r="G170" s="233" t="s">
        <v>604</v>
      </c>
      <c r="H170" s="234">
        <v>5</v>
      </c>
      <c r="I170" s="235"/>
      <c r="J170" s="236">
        <f>ROUND(I170*H170,2)</f>
        <v>0</v>
      </c>
      <c r="K170" s="232" t="s">
        <v>280</v>
      </c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281</v>
      </c>
      <c r="AT170" s="241" t="s">
        <v>276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281</v>
      </c>
      <c r="BM170" s="241" t="s">
        <v>6007</v>
      </c>
    </row>
    <row r="171" s="2" customFormat="1" ht="16.5" customHeight="1">
      <c r="A171" s="39"/>
      <c r="B171" s="40"/>
      <c r="C171" s="287" t="s">
        <v>518</v>
      </c>
      <c r="D171" s="287" t="s">
        <v>385</v>
      </c>
      <c r="E171" s="288" t="s">
        <v>6008</v>
      </c>
      <c r="F171" s="289" t="s">
        <v>6009</v>
      </c>
      <c r="G171" s="290" t="s">
        <v>604</v>
      </c>
      <c r="H171" s="291">
        <v>4</v>
      </c>
      <c r="I171" s="292"/>
      <c r="J171" s="293">
        <f>ROUND(I171*H171,2)</f>
        <v>0</v>
      </c>
      <c r="K171" s="289" t="s">
        <v>280</v>
      </c>
      <c r="L171" s="294"/>
      <c r="M171" s="295" t="s">
        <v>1</v>
      </c>
      <c r="N171" s="296" t="s">
        <v>42</v>
      </c>
      <c r="O171" s="92"/>
      <c r="P171" s="239">
        <f>O171*H171</f>
        <v>0</v>
      </c>
      <c r="Q171" s="239">
        <v>0.00064999999999999997</v>
      </c>
      <c r="R171" s="239">
        <f>Q171*H171</f>
        <v>0.0025999999999999999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333</v>
      </c>
      <c r="AT171" s="241" t="s">
        <v>385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281</v>
      </c>
      <c r="BM171" s="241" t="s">
        <v>6010</v>
      </c>
    </row>
    <row r="172" s="2" customFormat="1" ht="16.5" customHeight="1">
      <c r="A172" s="39"/>
      <c r="B172" s="40"/>
      <c r="C172" s="287" t="s">
        <v>546</v>
      </c>
      <c r="D172" s="287" t="s">
        <v>385</v>
      </c>
      <c r="E172" s="288" t="s">
        <v>6011</v>
      </c>
      <c r="F172" s="289" t="s">
        <v>6012</v>
      </c>
      <c r="G172" s="290" t="s">
        <v>604</v>
      </c>
      <c r="H172" s="291">
        <v>1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42</v>
      </c>
      <c r="O172" s="92"/>
      <c r="P172" s="239">
        <f>O172*H172</f>
        <v>0</v>
      </c>
      <c r="Q172" s="239">
        <v>0.00040999999999999999</v>
      </c>
      <c r="R172" s="239">
        <f>Q172*H172</f>
        <v>0.00040999999999999999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333</v>
      </c>
      <c r="AT172" s="241" t="s">
        <v>385</v>
      </c>
      <c r="AU172" s="241" t="s">
        <v>85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281</v>
      </c>
      <c r="BM172" s="241" t="s">
        <v>6013</v>
      </c>
    </row>
    <row r="173" s="2" customFormat="1" ht="33" customHeight="1">
      <c r="A173" s="39"/>
      <c r="B173" s="40"/>
      <c r="C173" s="230" t="s">
        <v>556</v>
      </c>
      <c r="D173" s="230" t="s">
        <v>276</v>
      </c>
      <c r="E173" s="231" t="s">
        <v>6014</v>
      </c>
      <c r="F173" s="232" t="s">
        <v>6015</v>
      </c>
      <c r="G173" s="233" t="s">
        <v>604</v>
      </c>
      <c r="H173" s="234">
        <v>2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1.0000000000000001E-05</v>
      </c>
      <c r="R173" s="239">
        <f>Q173*H173</f>
        <v>2.0000000000000002E-05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281</v>
      </c>
      <c r="BM173" s="241" t="s">
        <v>6016</v>
      </c>
    </row>
    <row r="174" s="2" customFormat="1" ht="24.15" customHeight="1">
      <c r="A174" s="39"/>
      <c r="B174" s="40"/>
      <c r="C174" s="287" t="s">
        <v>583</v>
      </c>
      <c r="D174" s="287" t="s">
        <v>385</v>
      </c>
      <c r="E174" s="288" t="s">
        <v>6017</v>
      </c>
      <c r="F174" s="289" t="s">
        <v>6018</v>
      </c>
      <c r="G174" s="290" t="s">
        <v>604</v>
      </c>
      <c r="H174" s="291">
        <v>2</v>
      </c>
      <c r="I174" s="292"/>
      <c r="J174" s="293">
        <f>ROUND(I174*H174,2)</f>
        <v>0</v>
      </c>
      <c r="K174" s="289" t="s">
        <v>280</v>
      </c>
      <c r="L174" s="294"/>
      <c r="M174" s="295" t="s">
        <v>1</v>
      </c>
      <c r="N174" s="296" t="s">
        <v>42</v>
      </c>
      <c r="O174" s="92"/>
      <c r="P174" s="239">
        <f>O174*H174</f>
        <v>0</v>
      </c>
      <c r="Q174" s="239">
        <v>0.0014300000000000001</v>
      </c>
      <c r="R174" s="239">
        <f>Q174*H174</f>
        <v>0.0028600000000000001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333</v>
      </c>
      <c r="AT174" s="241" t="s">
        <v>385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281</v>
      </c>
      <c r="BM174" s="241" t="s">
        <v>6019</v>
      </c>
    </row>
    <row r="175" s="2" customFormat="1" ht="21.75" customHeight="1">
      <c r="A175" s="39"/>
      <c r="B175" s="40"/>
      <c r="C175" s="230" t="s">
        <v>588</v>
      </c>
      <c r="D175" s="230" t="s">
        <v>276</v>
      </c>
      <c r="E175" s="231" t="s">
        <v>6020</v>
      </c>
      <c r="F175" s="232" t="s">
        <v>6021</v>
      </c>
      <c r="G175" s="233" t="s">
        <v>398</v>
      </c>
      <c r="H175" s="234">
        <v>140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281</v>
      </c>
      <c r="BM175" s="241" t="s">
        <v>6022</v>
      </c>
    </row>
    <row r="176" s="2" customFormat="1" ht="21.75" customHeight="1">
      <c r="A176" s="39"/>
      <c r="B176" s="40"/>
      <c r="C176" s="230" t="s">
        <v>593</v>
      </c>
      <c r="D176" s="230" t="s">
        <v>276</v>
      </c>
      <c r="E176" s="231" t="s">
        <v>6023</v>
      </c>
      <c r="F176" s="232" t="s">
        <v>6024</v>
      </c>
      <c r="G176" s="233" t="s">
        <v>398</v>
      </c>
      <c r="H176" s="234">
        <v>34</v>
      </c>
      <c r="I176" s="235"/>
      <c r="J176" s="236">
        <f>ROUND(I176*H176,2)</f>
        <v>0</v>
      </c>
      <c r="K176" s="232" t="s">
        <v>280</v>
      </c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281</v>
      </c>
      <c r="BM176" s="241" t="s">
        <v>6025</v>
      </c>
    </row>
    <row r="177" s="2" customFormat="1" ht="24.15" customHeight="1">
      <c r="A177" s="39"/>
      <c r="B177" s="40"/>
      <c r="C177" s="230" t="s">
        <v>597</v>
      </c>
      <c r="D177" s="230" t="s">
        <v>276</v>
      </c>
      <c r="E177" s="231" t="s">
        <v>6026</v>
      </c>
      <c r="F177" s="232" t="s">
        <v>6027</v>
      </c>
      <c r="G177" s="233" t="s">
        <v>604</v>
      </c>
      <c r="H177" s="234">
        <v>3</v>
      </c>
      <c r="I177" s="235"/>
      <c r="J177" s="236">
        <f>ROUND(I177*H177,2)</f>
        <v>0</v>
      </c>
      <c r="K177" s="232" t="s">
        <v>280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0.45937</v>
      </c>
      <c r="R177" s="239">
        <f>Q177*H177</f>
        <v>1.37811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281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281</v>
      </c>
      <c r="BM177" s="241" t="s">
        <v>6028</v>
      </c>
    </row>
    <row r="178" s="2" customFormat="1" ht="24.15" customHeight="1">
      <c r="A178" s="39"/>
      <c r="B178" s="40"/>
      <c r="C178" s="230" t="s">
        <v>601</v>
      </c>
      <c r="D178" s="230" t="s">
        <v>276</v>
      </c>
      <c r="E178" s="231" t="s">
        <v>3692</v>
      </c>
      <c r="F178" s="232" t="s">
        <v>3693</v>
      </c>
      <c r="G178" s="233" t="s">
        <v>604</v>
      </c>
      <c r="H178" s="234">
        <v>3</v>
      </c>
      <c r="I178" s="235"/>
      <c r="J178" s="236">
        <f>ROUND(I178*H178,2)</f>
        <v>0</v>
      </c>
      <c r="K178" s="232" t="s">
        <v>280</v>
      </c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1.92726</v>
      </c>
      <c r="R178" s="239">
        <f>Q178*H178</f>
        <v>5.7817799999999995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281</v>
      </c>
      <c r="AT178" s="241" t="s">
        <v>276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281</v>
      </c>
      <c r="BM178" s="241" t="s">
        <v>6029</v>
      </c>
    </row>
    <row r="179" s="2" customFormat="1" ht="33" customHeight="1">
      <c r="A179" s="39"/>
      <c r="B179" s="40"/>
      <c r="C179" s="287" t="s">
        <v>607</v>
      </c>
      <c r="D179" s="287" t="s">
        <v>385</v>
      </c>
      <c r="E179" s="288" t="s">
        <v>6030</v>
      </c>
      <c r="F179" s="289" t="s">
        <v>6031</v>
      </c>
      <c r="G179" s="290" t="s">
        <v>591</v>
      </c>
      <c r="H179" s="291">
        <v>3</v>
      </c>
      <c r="I179" s="292"/>
      <c r="J179" s="293">
        <f>ROUND(I179*H179,2)</f>
        <v>0</v>
      </c>
      <c r="K179" s="289" t="s">
        <v>1</v>
      </c>
      <c r="L179" s="294"/>
      <c r="M179" s="295" t="s">
        <v>1</v>
      </c>
      <c r="N179" s="296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333</v>
      </c>
      <c r="AT179" s="241" t="s">
        <v>385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281</v>
      </c>
      <c r="BM179" s="241" t="s">
        <v>6032</v>
      </c>
    </row>
    <row r="180" s="2" customFormat="1" ht="24.15" customHeight="1">
      <c r="A180" s="39"/>
      <c r="B180" s="40"/>
      <c r="C180" s="230" t="s">
        <v>612</v>
      </c>
      <c r="D180" s="230" t="s">
        <v>276</v>
      </c>
      <c r="E180" s="231" t="s">
        <v>6033</v>
      </c>
      <c r="F180" s="232" t="s">
        <v>6034</v>
      </c>
      <c r="G180" s="233" t="s">
        <v>604</v>
      </c>
      <c r="H180" s="234">
        <v>2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0.033610000000000001</v>
      </c>
      <c r="R180" s="239">
        <f>Q180*H180</f>
        <v>0.067220000000000002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281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281</v>
      </c>
      <c r="BM180" s="241" t="s">
        <v>6035</v>
      </c>
    </row>
    <row r="181" s="2" customFormat="1" ht="24.15" customHeight="1">
      <c r="A181" s="39"/>
      <c r="B181" s="40"/>
      <c r="C181" s="230" t="s">
        <v>617</v>
      </c>
      <c r="D181" s="230" t="s">
        <v>276</v>
      </c>
      <c r="E181" s="231" t="s">
        <v>6036</v>
      </c>
      <c r="F181" s="232" t="s">
        <v>6037</v>
      </c>
      <c r="G181" s="233" t="s">
        <v>604</v>
      </c>
      <c r="H181" s="234">
        <v>3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0.04027</v>
      </c>
      <c r="R181" s="239">
        <f>Q181*H181</f>
        <v>0.12081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281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281</v>
      </c>
      <c r="BM181" s="241" t="s">
        <v>6038</v>
      </c>
    </row>
    <row r="182" s="2" customFormat="1" ht="33" customHeight="1">
      <c r="A182" s="39"/>
      <c r="B182" s="40"/>
      <c r="C182" s="230" t="s">
        <v>622</v>
      </c>
      <c r="D182" s="230" t="s">
        <v>276</v>
      </c>
      <c r="E182" s="231" t="s">
        <v>6039</v>
      </c>
      <c r="F182" s="232" t="s">
        <v>6040</v>
      </c>
      <c r="G182" s="233" t="s">
        <v>604</v>
      </c>
      <c r="H182" s="234">
        <v>5</v>
      </c>
      <c r="I182" s="235"/>
      <c r="J182" s="236">
        <f>ROUND(I182*H182,2)</f>
        <v>0</v>
      </c>
      <c r="K182" s="232" t="s">
        <v>280</v>
      </c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0.02929</v>
      </c>
      <c r="R182" s="239">
        <f>Q182*H182</f>
        <v>0.14645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281</v>
      </c>
      <c r="AT182" s="241" t="s">
        <v>276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281</v>
      </c>
      <c r="BM182" s="241" t="s">
        <v>6041</v>
      </c>
    </row>
    <row r="183" s="2" customFormat="1" ht="24.15" customHeight="1">
      <c r="A183" s="39"/>
      <c r="B183" s="40"/>
      <c r="C183" s="230" t="s">
        <v>627</v>
      </c>
      <c r="D183" s="230" t="s">
        <v>276</v>
      </c>
      <c r="E183" s="231" t="s">
        <v>6042</v>
      </c>
      <c r="F183" s="232" t="s">
        <v>6043</v>
      </c>
      <c r="G183" s="233" t="s">
        <v>604</v>
      </c>
      <c r="H183" s="234">
        <v>3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0.34089999999999998</v>
      </c>
      <c r="R183" s="239">
        <f>Q183*H183</f>
        <v>1.0226999999999999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281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281</v>
      </c>
      <c r="BM183" s="241" t="s">
        <v>6044</v>
      </c>
    </row>
    <row r="184" s="2" customFormat="1" ht="33" customHeight="1">
      <c r="A184" s="39"/>
      <c r="B184" s="40"/>
      <c r="C184" s="287" t="s">
        <v>632</v>
      </c>
      <c r="D184" s="287" t="s">
        <v>385</v>
      </c>
      <c r="E184" s="288" t="s">
        <v>6045</v>
      </c>
      <c r="F184" s="289" t="s">
        <v>6046</v>
      </c>
      <c r="G184" s="290" t="s">
        <v>604</v>
      </c>
      <c r="H184" s="291">
        <v>3</v>
      </c>
      <c r="I184" s="292"/>
      <c r="J184" s="293">
        <f>ROUND(I184*H184,2)</f>
        <v>0</v>
      </c>
      <c r="K184" s="289" t="s">
        <v>280</v>
      </c>
      <c r="L184" s="294"/>
      <c r="M184" s="295" t="s">
        <v>1</v>
      </c>
      <c r="N184" s="296" t="s">
        <v>42</v>
      </c>
      <c r="O184" s="92"/>
      <c r="P184" s="239">
        <f>O184*H184</f>
        <v>0</v>
      </c>
      <c r="Q184" s="239">
        <v>0.28499999999999998</v>
      </c>
      <c r="R184" s="239">
        <f>Q184*H184</f>
        <v>0.85499999999999998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333</v>
      </c>
      <c r="AT184" s="241" t="s">
        <v>385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281</v>
      </c>
      <c r="BM184" s="241" t="s">
        <v>6047</v>
      </c>
    </row>
    <row r="185" s="2" customFormat="1" ht="37.8" customHeight="1">
      <c r="A185" s="39"/>
      <c r="B185" s="40"/>
      <c r="C185" s="230" t="s">
        <v>638</v>
      </c>
      <c r="D185" s="230" t="s">
        <v>276</v>
      </c>
      <c r="E185" s="231" t="s">
        <v>6048</v>
      </c>
      <c r="F185" s="232" t="s">
        <v>6049</v>
      </c>
      <c r="G185" s="233" t="s">
        <v>289</v>
      </c>
      <c r="H185" s="234">
        <v>45.5</v>
      </c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0.055509999999999997</v>
      </c>
      <c r="R185" s="239">
        <f>Q185*H185</f>
        <v>2.5257049999999999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281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281</v>
      </c>
      <c r="BM185" s="241" t="s">
        <v>6050</v>
      </c>
    </row>
    <row r="186" s="2" customFormat="1" ht="24.15" customHeight="1">
      <c r="A186" s="39"/>
      <c r="B186" s="40"/>
      <c r="C186" s="230" t="s">
        <v>643</v>
      </c>
      <c r="D186" s="230" t="s">
        <v>276</v>
      </c>
      <c r="E186" s="231" t="s">
        <v>6051</v>
      </c>
      <c r="F186" s="232" t="s">
        <v>6052</v>
      </c>
      <c r="G186" s="233" t="s">
        <v>604</v>
      </c>
      <c r="H186" s="234">
        <v>3</v>
      </c>
      <c r="I186" s="235"/>
      <c r="J186" s="236">
        <f>ROUND(I186*H186,2)</f>
        <v>0</v>
      </c>
      <c r="K186" s="232" t="s">
        <v>280</v>
      </c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0.21734000000000001</v>
      </c>
      <c r="R186" s="239">
        <f>Q186*H186</f>
        <v>0.65202000000000004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281</v>
      </c>
      <c r="AT186" s="241" t="s">
        <v>276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85</v>
      </c>
      <c r="BK186" s="242">
        <f>ROUND(I186*H186,2)</f>
        <v>0</v>
      </c>
      <c r="BL186" s="18" t="s">
        <v>281</v>
      </c>
      <c r="BM186" s="241" t="s">
        <v>6053</v>
      </c>
    </row>
    <row r="187" s="2" customFormat="1" ht="21.75" customHeight="1">
      <c r="A187" s="39"/>
      <c r="B187" s="40"/>
      <c r="C187" s="287" t="s">
        <v>648</v>
      </c>
      <c r="D187" s="287" t="s">
        <v>385</v>
      </c>
      <c r="E187" s="288" t="s">
        <v>6054</v>
      </c>
      <c r="F187" s="289" t="s">
        <v>6055</v>
      </c>
      <c r="G187" s="290" t="s">
        <v>604</v>
      </c>
      <c r="H187" s="291">
        <v>3</v>
      </c>
      <c r="I187" s="292"/>
      <c r="J187" s="293">
        <f>ROUND(I187*H187,2)</f>
        <v>0</v>
      </c>
      <c r="K187" s="289" t="s">
        <v>280</v>
      </c>
      <c r="L187" s="294"/>
      <c r="M187" s="295" t="s">
        <v>1</v>
      </c>
      <c r="N187" s="296" t="s">
        <v>42</v>
      </c>
      <c r="O187" s="92"/>
      <c r="P187" s="239">
        <f>O187*H187</f>
        <v>0</v>
      </c>
      <c r="Q187" s="239">
        <v>0.080000000000000002</v>
      </c>
      <c r="R187" s="239">
        <f>Q187*H187</f>
        <v>0.23999999999999999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333</v>
      </c>
      <c r="AT187" s="241" t="s">
        <v>385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281</v>
      </c>
      <c r="BM187" s="241" t="s">
        <v>6056</v>
      </c>
    </row>
    <row r="188" s="2" customFormat="1" ht="24.15" customHeight="1">
      <c r="A188" s="39"/>
      <c r="B188" s="40"/>
      <c r="C188" s="230" t="s">
        <v>654</v>
      </c>
      <c r="D188" s="230" t="s">
        <v>276</v>
      </c>
      <c r="E188" s="231" t="s">
        <v>6057</v>
      </c>
      <c r="F188" s="232" t="s">
        <v>6058</v>
      </c>
      <c r="G188" s="233" t="s">
        <v>1</v>
      </c>
      <c r="H188" s="234">
        <v>3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281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281</v>
      </c>
      <c r="BM188" s="241" t="s">
        <v>6059</v>
      </c>
    </row>
    <row r="189" s="2" customFormat="1" ht="21.75" customHeight="1">
      <c r="A189" s="39"/>
      <c r="B189" s="40"/>
      <c r="C189" s="230" t="s">
        <v>659</v>
      </c>
      <c r="D189" s="230" t="s">
        <v>276</v>
      </c>
      <c r="E189" s="231" t="s">
        <v>6060</v>
      </c>
      <c r="F189" s="232" t="s">
        <v>6061</v>
      </c>
      <c r="G189" s="233" t="s">
        <v>1</v>
      </c>
      <c r="H189" s="234">
        <v>3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281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281</v>
      </c>
      <c r="BM189" s="241" t="s">
        <v>6062</v>
      </c>
    </row>
    <row r="190" s="2" customFormat="1" ht="21.75" customHeight="1">
      <c r="A190" s="39"/>
      <c r="B190" s="40"/>
      <c r="C190" s="230" t="s">
        <v>664</v>
      </c>
      <c r="D190" s="230" t="s">
        <v>276</v>
      </c>
      <c r="E190" s="231" t="s">
        <v>6063</v>
      </c>
      <c r="F190" s="232" t="s">
        <v>6064</v>
      </c>
      <c r="G190" s="233" t="s">
        <v>398</v>
      </c>
      <c r="H190" s="234">
        <v>174</v>
      </c>
      <c r="I190" s="235"/>
      <c r="J190" s="236">
        <f>ROUND(I190*H190,2)</f>
        <v>0</v>
      </c>
      <c r="K190" s="232" t="s">
        <v>280</v>
      </c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9.0000000000000006E-05</v>
      </c>
      <c r="R190" s="239">
        <f>Q190*H190</f>
        <v>0.01566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281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281</v>
      </c>
      <c r="BM190" s="241" t="s">
        <v>6065</v>
      </c>
    </row>
    <row r="191" s="12" customFormat="1" ht="22.8" customHeight="1">
      <c r="A191" s="12"/>
      <c r="B191" s="214"/>
      <c r="C191" s="215"/>
      <c r="D191" s="216" t="s">
        <v>75</v>
      </c>
      <c r="E191" s="228" t="s">
        <v>338</v>
      </c>
      <c r="F191" s="228" t="s">
        <v>1533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SUM(P192:P193)</f>
        <v>0</v>
      </c>
      <c r="Q191" s="222"/>
      <c r="R191" s="223">
        <f>SUM(R192:R193)</f>
        <v>6.71896</v>
      </c>
      <c r="S191" s="222"/>
      <c r="T191" s="224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83</v>
      </c>
      <c r="AT191" s="226" t="s">
        <v>75</v>
      </c>
      <c r="AU191" s="226" t="s">
        <v>83</v>
      </c>
      <c r="AY191" s="225" t="s">
        <v>274</v>
      </c>
      <c r="BK191" s="227">
        <f>SUM(BK192:BK193)</f>
        <v>0</v>
      </c>
    </row>
    <row r="192" s="2" customFormat="1" ht="24.15" customHeight="1">
      <c r="A192" s="39"/>
      <c r="B192" s="40"/>
      <c r="C192" s="230" t="s">
        <v>669</v>
      </c>
      <c r="D192" s="230" t="s">
        <v>276</v>
      </c>
      <c r="E192" s="231" t="s">
        <v>6066</v>
      </c>
      <c r="F192" s="232" t="s">
        <v>6067</v>
      </c>
      <c r="G192" s="233" t="s">
        <v>398</v>
      </c>
      <c r="H192" s="234">
        <v>12</v>
      </c>
      <c r="I192" s="235"/>
      <c r="J192" s="236">
        <f>ROUND(I192*H192,2)</f>
        <v>0</v>
      </c>
      <c r="K192" s="232" t="s">
        <v>280</v>
      </c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0.51915</v>
      </c>
      <c r="R192" s="239">
        <f>Q192*H192</f>
        <v>6.2298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281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281</v>
      </c>
      <c r="BM192" s="241" t="s">
        <v>6068</v>
      </c>
    </row>
    <row r="193" s="2" customFormat="1" ht="24.15" customHeight="1">
      <c r="A193" s="39"/>
      <c r="B193" s="40"/>
      <c r="C193" s="230" t="s">
        <v>674</v>
      </c>
      <c r="D193" s="230" t="s">
        <v>276</v>
      </c>
      <c r="E193" s="231" t="s">
        <v>6069</v>
      </c>
      <c r="F193" s="232" t="s">
        <v>6070</v>
      </c>
      <c r="G193" s="233" t="s">
        <v>604</v>
      </c>
      <c r="H193" s="234">
        <v>2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0.24457999999999999</v>
      </c>
      <c r="R193" s="239">
        <f>Q193*H193</f>
        <v>0.48915999999999998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281</v>
      </c>
      <c r="BM193" s="241" t="s">
        <v>6071</v>
      </c>
    </row>
    <row r="194" s="12" customFormat="1" ht="22.8" customHeight="1">
      <c r="A194" s="12"/>
      <c r="B194" s="214"/>
      <c r="C194" s="215"/>
      <c r="D194" s="216" t="s">
        <v>75</v>
      </c>
      <c r="E194" s="228" t="s">
        <v>1579</v>
      </c>
      <c r="F194" s="228" t="s">
        <v>1580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SUM(P195:P196)</f>
        <v>0</v>
      </c>
      <c r="Q194" s="222"/>
      <c r="R194" s="223">
        <f>SUM(R195:R196)</f>
        <v>0</v>
      </c>
      <c r="S194" s="222"/>
      <c r="T194" s="224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83</v>
      </c>
      <c r="AT194" s="226" t="s">
        <v>75</v>
      </c>
      <c r="AU194" s="226" t="s">
        <v>83</v>
      </c>
      <c r="AY194" s="225" t="s">
        <v>274</v>
      </c>
      <c r="BK194" s="227">
        <f>SUM(BK195:BK196)</f>
        <v>0</v>
      </c>
    </row>
    <row r="195" s="2" customFormat="1" ht="37.8" customHeight="1">
      <c r="A195" s="39"/>
      <c r="B195" s="40"/>
      <c r="C195" s="230" t="s">
        <v>680</v>
      </c>
      <c r="D195" s="230" t="s">
        <v>276</v>
      </c>
      <c r="E195" s="231" t="s">
        <v>6072</v>
      </c>
      <c r="F195" s="232" t="s">
        <v>6073</v>
      </c>
      <c r="G195" s="233" t="s">
        <v>341</v>
      </c>
      <c r="H195" s="234">
        <v>230.16200000000001</v>
      </c>
      <c r="I195" s="235"/>
      <c r="J195" s="236">
        <f>ROUND(I195*H195,2)</f>
        <v>0</v>
      </c>
      <c r="K195" s="232" t="s">
        <v>280</v>
      </c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281</v>
      </c>
      <c r="AT195" s="241" t="s">
        <v>276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85</v>
      </c>
      <c r="BK195" s="242">
        <f>ROUND(I195*H195,2)</f>
        <v>0</v>
      </c>
      <c r="BL195" s="18" t="s">
        <v>281</v>
      </c>
      <c r="BM195" s="241" t="s">
        <v>6074</v>
      </c>
    </row>
    <row r="196" s="2" customFormat="1" ht="33" customHeight="1">
      <c r="A196" s="39"/>
      <c r="B196" s="40"/>
      <c r="C196" s="230" t="s">
        <v>685</v>
      </c>
      <c r="D196" s="230" t="s">
        <v>276</v>
      </c>
      <c r="E196" s="231" t="s">
        <v>6075</v>
      </c>
      <c r="F196" s="232" t="s">
        <v>6076</v>
      </c>
      <c r="G196" s="233" t="s">
        <v>341</v>
      </c>
      <c r="H196" s="234">
        <v>230.16200000000001</v>
      </c>
      <c r="I196" s="235"/>
      <c r="J196" s="236">
        <f>ROUND(I196*H196,2)</f>
        <v>0</v>
      </c>
      <c r="K196" s="232" t="s">
        <v>280</v>
      </c>
      <c r="L196" s="45"/>
      <c r="M196" s="298" t="s">
        <v>1</v>
      </c>
      <c r="N196" s="299" t="s">
        <v>42</v>
      </c>
      <c r="O196" s="300"/>
      <c r="P196" s="301">
        <f>O196*H196</f>
        <v>0</v>
      </c>
      <c r="Q196" s="301">
        <v>0</v>
      </c>
      <c r="R196" s="301">
        <f>Q196*H196</f>
        <v>0</v>
      </c>
      <c r="S196" s="301">
        <v>0</v>
      </c>
      <c r="T196" s="30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281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281</v>
      </c>
      <c r="BM196" s="241" t="s">
        <v>6077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S8DGscgi6iopUZ49kueAin/cJQncRhdyje6cTxyHUizFk3t2drHGHHrAuHwzaubmQZ2XdnU4LfMwg2a5zOKm8A==" hashValue="xuiRYdbzPckL2Zz8d2cqalhehq0vxHJMhw8HgXNFxUupuyHA2FUxvVGbpzUNM1OTTlX5Y8gQnH7wMeAW/sinUQ==" algorithmName="SHA-512" password="C675"/>
  <autoFilter ref="C121:K19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3584</v>
      </c>
      <c r="BA2" s="148" t="s">
        <v>1</v>
      </c>
      <c r="BB2" s="148" t="s">
        <v>1</v>
      </c>
      <c r="BC2" s="148" t="s">
        <v>106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6078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6079</v>
      </c>
      <c r="BD4" s="148" t="s">
        <v>85</v>
      </c>
    </row>
    <row r="5" s="1" customFormat="1" ht="6.96" customHeight="1">
      <c r="B5" s="21"/>
      <c r="L5" s="21"/>
      <c r="AZ5" s="148" t="s">
        <v>3588</v>
      </c>
      <c r="BA5" s="148" t="s">
        <v>1</v>
      </c>
      <c r="BB5" s="148" t="s">
        <v>1</v>
      </c>
      <c r="BC5" s="148" t="s">
        <v>6080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224</v>
      </c>
      <c r="BA6" s="148" t="s">
        <v>1</v>
      </c>
      <c r="BB6" s="148" t="s">
        <v>1</v>
      </c>
      <c r="BC6" s="148" t="s">
        <v>6081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6082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ROUND((SUM(BE122:BE227)),  2)</f>
        <v>0</v>
      </c>
      <c r="G33" s="39"/>
      <c r="H33" s="39"/>
      <c r="I33" s="168">
        <v>0.20999999999999999</v>
      </c>
      <c r="J33" s="167">
        <f>ROUND(((SUM(BE122:BE227))*I33),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ROUND((SUM(BF122:BF227)),  2)</f>
        <v>0</v>
      </c>
      <c r="G34" s="39"/>
      <c r="H34" s="39"/>
      <c r="I34" s="168">
        <v>0.14999999999999999</v>
      </c>
      <c r="J34" s="167">
        <f>ROUND(((SUM(BF122:BF227))*I34),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ROUND((SUM(BG122:BG227)),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ROUND((SUM(BH122:BH227)),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ROUND((SUM(BI122:BI227)),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SO.06 - Plynovodní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236</v>
      </c>
      <c r="E99" s="200"/>
      <c r="F99" s="200"/>
      <c r="G99" s="200"/>
      <c r="H99" s="200"/>
      <c r="I99" s="200"/>
      <c r="J99" s="201">
        <f>J201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237</v>
      </c>
      <c r="E100" s="200"/>
      <c r="F100" s="200"/>
      <c r="G100" s="200"/>
      <c r="H100" s="200"/>
      <c r="I100" s="200"/>
      <c r="J100" s="201">
        <f>J203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240</v>
      </c>
      <c r="E101" s="200"/>
      <c r="F101" s="200"/>
      <c r="G101" s="200"/>
      <c r="H101" s="200"/>
      <c r="I101" s="200"/>
      <c r="J101" s="201">
        <f>J209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J226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SO.06 - Plynovodní přípojka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260</v>
      </c>
      <c r="D121" s="206" t="s">
        <v>61</v>
      </c>
      <c r="E121" s="206" t="s">
        <v>57</v>
      </c>
      <c r="F121" s="206" t="s">
        <v>58</v>
      </c>
      <c r="G121" s="206" t="s">
        <v>261</v>
      </c>
      <c r="H121" s="206" t="s">
        <v>262</v>
      </c>
      <c r="I121" s="206" t="s">
        <v>263</v>
      </c>
      <c r="J121" s="206" t="s">
        <v>230</v>
      </c>
      <c r="K121" s="207" t="s">
        <v>264</v>
      </c>
      <c r="L121" s="208"/>
      <c r="M121" s="101" t="s">
        <v>1</v>
      </c>
      <c r="N121" s="102" t="s">
        <v>40</v>
      </c>
      <c r="O121" s="102" t="s">
        <v>265</v>
      </c>
      <c r="P121" s="102" t="s">
        <v>266</v>
      </c>
      <c r="Q121" s="102" t="s">
        <v>267</v>
      </c>
      <c r="R121" s="102" t="s">
        <v>268</v>
      </c>
      <c r="S121" s="102" t="s">
        <v>269</v>
      </c>
      <c r="T121" s="103" t="s">
        <v>270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271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31.943960280000002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272</v>
      </c>
      <c r="F123" s="217" t="s">
        <v>273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P124+P201+P203+P209+P226</f>
        <v>0</v>
      </c>
      <c r="Q123" s="222"/>
      <c r="R123" s="223">
        <f>R124+R201+R203+R209+R226</f>
        <v>31.943960280000002</v>
      </c>
      <c r="S123" s="222"/>
      <c r="T123" s="224">
        <f>T124+T201+T203+T209+T226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83</v>
      </c>
      <c r="AT123" s="226" t="s">
        <v>75</v>
      </c>
      <c r="AU123" s="226" t="s">
        <v>76</v>
      </c>
      <c r="AY123" s="225" t="s">
        <v>274</v>
      </c>
      <c r="BK123" s="227">
        <f>BK124+BK201+BK203+BK209+BK226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83</v>
      </c>
      <c r="F124" s="228" t="s">
        <v>275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SUM(P125:P200)</f>
        <v>0</v>
      </c>
      <c r="Q124" s="222"/>
      <c r="R124" s="223">
        <f>SUM(R125:R200)</f>
        <v>29.793604800000001</v>
      </c>
      <c r="S124" s="222"/>
      <c r="T124" s="224">
        <f>SUM(T125:T200)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83</v>
      </c>
      <c r="AY124" s="225" t="s">
        <v>274</v>
      </c>
      <c r="BK124" s="227">
        <f>SUM(BK125:BK200)</f>
        <v>0</v>
      </c>
    </row>
    <row r="125" s="2" customFormat="1" ht="24.15" customHeight="1">
      <c r="A125" s="39"/>
      <c r="B125" s="40"/>
      <c r="C125" s="230" t="s">
        <v>83</v>
      </c>
      <c r="D125" s="230" t="s">
        <v>276</v>
      </c>
      <c r="E125" s="231" t="s">
        <v>3593</v>
      </c>
      <c r="F125" s="232" t="s">
        <v>3594</v>
      </c>
      <c r="G125" s="233" t="s">
        <v>279</v>
      </c>
      <c r="H125" s="234">
        <v>47.399999999999999</v>
      </c>
      <c r="I125" s="235"/>
      <c r="J125" s="236">
        <f>ROUND(I125*H125,2)</f>
        <v>0</v>
      </c>
      <c r="K125" s="232" t="s">
        <v>280</v>
      </c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281</v>
      </c>
      <c r="AT125" s="241" t="s">
        <v>276</v>
      </c>
      <c r="AU125" s="241" t="s">
        <v>85</v>
      </c>
      <c r="AY125" s="18" t="s">
        <v>274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281</v>
      </c>
      <c r="BM125" s="241" t="s">
        <v>6083</v>
      </c>
    </row>
    <row r="126" s="13" customFormat="1">
      <c r="A126" s="13"/>
      <c r="B126" s="243"/>
      <c r="C126" s="244"/>
      <c r="D126" s="245" t="s">
        <v>283</v>
      </c>
      <c r="E126" s="246" t="s">
        <v>1</v>
      </c>
      <c r="F126" s="247" t="s">
        <v>6084</v>
      </c>
      <c r="G126" s="244"/>
      <c r="H126" s="248">
        <v>47.399999999999999</v>
      </c>
      <c r="I126" s="249"/>
      <c r="J126" s="244"/>
      <c r="K126" s="244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283</v>
      </c>
      <c r="AU126" s="254" t="s">
        <v>85</v>
      </c>
      <c r="AV126" s="13" t="s">
        <v>85</v>
      </c>
      <c r="AW126" s="13" t="s">
        <v>32</v>
      </c>
      <c r="AX126" s="13" t="s">
        <v>76</v>
      </c>
      <c r="AY126" s="254" t="s">
        <v>274</v>
      </c>
    </row>
    <row r="127" s="14" customFormat="1">
      <c r="A127" s="14"/>
      <c r="B127" s="255"/>
      <c r="C127" s="256"/>
      <c r="D127" s="245" t="s">
        <v>283</v>
      </c>
      <c r="E127" s="257" t="s">
        <v>1</v>
      </c>
      <c r="F127" s="258" t="s">
        <v>285</v>
      </c>
      <c r="G127" s="256"/>
      <c r="H127" s="259">
        <v>47.399999999999999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283</v>
      </c>
      <c r="AU127" s="265" t="s">
        <v>85</v>
      </c>
      <c r="AV127" s="14" t="s">
        <v>106</v>
      </c>
      <c r="AW127" s="14" t="s">
        <v>32</v>
      </c>
      <c r="AX127" s="14" t="s">
        <v>76</v>
      </c>
      <c r="AY127" s="265" t="s">
        <v>274</v>
      </c>
    </row>
    <row r="128" s="15" customFormat="1">
      <c r="A128" s="15"/>
      <c r="B128" s="266"/>
      <c r="C128" s="267"/>
      <c r="D128" s="245" t="s">
        <v>283</v>
      </c>
      <c r="E128" s="268" t="s">
        <v>196</v>
      </c>
      <c r="F128" s="269" t="s">
        <v>286</v>
      </c>
      <c r="G128" s="267"/>
      <c r="H128" s="270">
        <v>47.399999999999999</v>
      </c>
      <c r="I128" s="271"/>
      <c r="J128" s="267"/>
      <c r="K128" s="267"/>
      <c r="L128" s="272"/>
      <c r="M128" s="273"/>
      <c r="N128" s="274"/>
      <c r="O128" s="274"/>
      <c r="P128" s="274"/>
      <c r="Q128" s="274"/>
      <c r="R128" s="274"/>
      <c r="S128" s="274"/>
      <c r="T128" s="27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6" t="s">
        <v>283</v>
      </c>
      <c r="AU128" s="276" t="s">
        <v>85</v>
      </c>
      <c r="AV128" s="15" t="s">
        <v>281</v>
      </c>
      <c r="AW128" s="15" t="s">
        <v>32</v>
      </c>
      <c r="AX128" s="15" t="s">
        <v>83</v>
      </c>
      <c r="AY128" s="276" t="s">
        <v>274</v>
      </c>
    </row>
    <row r="129" s="2" customFormat="1" ht="24.15" customHeight="1">
      <c r="A129" s="39"/>
      <c r="B129" s="40"/>
      <c r="C129" s="230" t="s">
        <v>85</v>
      </c>
      <c r="D129" s="230" t="s">
        <v>276</v>
      </c>
      <c r="E129" s="231" t="s">
        <v>3597</v>
      </c>
      <c r="F129" s="232" t="s">
        <v>3598</v>
      </c>
      <c r="G129" s="233" t="s">
        <v>289</v>
      </c>
      <c r="H129" s="234">
        <v>3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6085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6086</v>
      </c>
      <c r="G130" s="244"/>
      <c r="H130" s="248">
        <v>3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4" customFormat="1">
      <c r="A131" s="14"/>
      <c r="B131" s="255"/>
      <c r="C131" s="256"/>
      <c r="D131" s="245" t="s">
        <v>283</v>
      </c>
      <c r="E131" s="257" t="s">
        <v>1</v>
      </c>
      <c r="F131" s="258" t="s">
        <v>285</v>
      </c>
      <c r="G131" s="256"/>
      <c r="H131" s="259">
        <v>3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283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274</v>
      </c>
    </row>
    <row r="132" s="15" customFormat="1">
      <c r="A132" s="15"/>
      <c r="B132" s="266"/>
      <c r="C132" s="267"/>
      <c r="D132" s="245" t="s">
        <v>283</v>
      </c>
      <c r="E132" s="268" t="s">
        <v>3584</v>
      </c>
      <c r="F132" s="269" t="s">
        <v>286</v>
      </c>
      <c r="G132" s="267"/>
      <c r="H132" s="270">
        <v>3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283</v>
      </c>
      <c r="AU132" s="276" t="s">
        <v>85</v>
      </c>
      <c r="AV132" s="15" t="s">
        <v>281</v>
      </c>
      <c r="AW132" s="15" t="s">
        <v>32</v>
      </c>
      <c r="AX132" s="15" t="s">
        <v>83</v>
      </c>
      <c r="AY132" s="276" t="s">
        <v>274</v>
      </c>
    </row>
    <row r="133" s="2" customFormat="1" ht="33" customHeight="1">
      <c r="A133" s="39"/>
      <c r="B133" s="40"/>
      <c r="C133" s="230" t="s">
        <v>106</v>
      </c>
      <c r="D133" s="230" t="s">
        <v>276</v>
      </c>
      <c r="E133" s="231" t="s">
        <v>6087</v>
      </c>
      <c r="F133" s="232" t="s">
        <v>6088</v>
      </c>
      <c r="G133" s="233" t="s">
        <v>289</v>
      </c>
      <c r="H133" s="234">
        <v>41.308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6089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6090</v>
      </c>
      <c r="G134" s="244"/>
      <c r="H134" s="248">
        <v>41.308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274</v>
      </c>
    </row>
    <row r="135" s="14" customFormat="1">
      <c r="A135" s="14"/>
      <c r="B135" s="255"/>
      <c r="C135" s="256"/>
      <c r="D135" s="245" t="s">
        <v>283</v>
      </c>
      <c r="E135" s="257" t="s">
        <v>1</v>
      </c>
      <c r="F135" s="258" t="s">
        <v>285</v>
      </c>
      <c r="G135" s="256"/>
      <c r="H135" s="259">
        <v>41.308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283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274</v>
      </c>
    </row>
    <row r="136" s="15" customFormat="1">
      <c r="A136" s="15"/>
      <c r="B136" s="266"/>
      <c r="C136" s="267"/>
      <c r="D136" s="245" t="s">
        <v>283</v>
      </c>
      <c r="E136" s="268" t="s">
        <v>3588</v>
      </c>
      <c r="F136" s="269" t="s">
        <v>286</v>
      </c>
      <c r="G136" s="267"/>
      <c r="H136" s="270">
        <v>41.308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283</v>
      </c>
      <c r="AU136" s="276" t="s">
        <v>85</v>
      </c>
      <c r="AV136" s="15" t="s">
        <v>281</v>
      </c>
      <c r="AW136" s="15" t="s">
        <v>32</v>
      </c>
      <c r="AX136" s="15" t="s">
        <v>83</v>
      </c>
      <c r="AY136" s="276" t="s">
        <v>274</v>
      </c>
    </row>
    <row r="137" s="2" customFormat="1" ht="33" customHeight="1">
      <c r="A137" s="39"/>
      <c r="B137" s="40"/>
      <c r="C137" s="230" t="s">
        <v>281</v>
      </c>
      <c r="D137" s="230" t="s">
        <v>276</v>
      </c>
      <c r="E137" s="231" t="s">
        <v>6091</v>
      </c>
      <c r="F137" s="232" t="s">
        <v>6092</v>
      </c>
      <c r="G137" s="233" t="s">
        <v>398</v>
      </c>
      <c r="H137" s="234">
        <v>8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6093</v>
      </c>
    </row>
    <row r="138" s="13" customFormat="1">
      <c r="A138" s="13"/>
      <c r="B138" s="243"/>
      <c r="C138" s="244"/>
      <c r="D138" s="245" t="s">
        <v>283</v>
      </c>
      <c r="E138" s="246" t="s">
        <v>1</v>
      </c>
      <c r="F138" s="247" t="s">
        <v>333</v>
      </c>
      <c r="G138" s="244"/>
      <c r="H138" s="248">
        <v>8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283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274</v>
      </c>
    </row>
    <row r="139" s="14" customFormat="1">
      <c r="A139" s="14"/>
      <c r="B139" s="255"/>
      <c r="C139" s="256"/>
      <c r="D139" s="245" t="s">
        <v>283</v>
      </c>
      <c r="E139" s="257" t="s">
        <v>1</v>
      </c>
      <c r="F139" s="258" t="s">
        <v>285</v>
      </c>
      <c r="G139" s="256"/>
      <c r="H139" s="259">
        <v>8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283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274</v>
      </c>
    </row>
    <row r="140" s="15" customFormat="1">
      <c r="A140" s="15"/>
      <c r="B140" s="266"/>
      <c r="C140" s="267"/>
      <c r="D140" s="245" t="s">
        <v>283</v>
      </c>
      <c r="E140" s="268" t="s">
        <v>1</v>
      </c>
      <c r="F140" s="269" t="s">
        <v>286</v>
      </c>
      <c r="G140" s="267"/>
      <c r="H140" s="270">
        <v>8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283</v>
      </c>
      <c r="AU140" s="276" t="s">
        <v>85</v>
      </c>
      <c r="AV140" s="15" t="s">
        <v>281</v>
      </c>
      <c r="AW140" s="15" t="s">
        <v>32</v>
      </c>
      <c r="AX140" s="15" t="s">
        <v>83</v>
      </c>
      <c r="AY140" s="276" t="s">
        <v>274</v>
      </c>
    </row>
    <row r="141" s="2" customFormat="1" ht="16.5" customHeight="1">
      <c r="A141" s="39"/>
      <c r="B141" s="40"/>
      <c r="C141" s="287" t="s">
        <v>316</v>
      </c>
      <c r="D141" s="287" t="s">
        <v>385</v>
      </c>
      <c r="E141" s="288" t="s">
        <v>6094</v>
      </c>
      <c r="F141" s="289" t="s">
        <v>6095</v>
      </c>
      <c r="G141" s="290" t="s">
        <v>398</v>
      </c>
      <c r="H141" s="291">
        <v>8</v>
      </c>
      <c r="I141" s="292"/>
      <c r="J141" s="293">
        <f>ROUND(I141*H141,2)</f>
        <v>0</v>
      </c>
      <c r="K141" s="289" t="s">
        <v>280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0.00044999999999999999</v>
      </c>
      <c r="R141" s="239">
        <f>Q141*H141</f>
        <v>0.0035999999999999999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333</v>
      </c>
      <c r="AT141" s="241" t="s">
        <v>385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6096</v>
      </c>
    </row>
    <row r="142" s="2" customFormat="1" ht="21.75" customHeight="1">
      <c r="A142" s="39"/>
      <c r="B142" s="40"/>
      <c r="C142" s="230" t="s">
        <v>321</v>
      </c>
      <c r="D142" s="230" t="s">
        <v>276</v>
      </c>
      <c r="E142" s="231" t="s">
        <v>6097</v>
      </c>
      <c r="F142" s="232" t="s">
        <v>6098</v>
      </c>
      <c r="G142" s="233" t="s">
        <v>279</v>
      </c>
      <c r="H142" s="234">
        <v>103.27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0.00084000000000000003</v>
      </c>
      <c r="R142" s="239">
        <f>Q142*H142</f>
        <v>0.086746799999999999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6099</v>
      </c>
    </row>
    <row r="143" s="13" customFormat="1">
      <c r="A143" s="13"/>
      <c r="B143" s="243"/>
      <c r="C143" s="244"/>
      <c r="D143" s="245" t="s">
        <v>283</v>
      </c>
      <c r="E143" s="246" t="s">
        <v>1</v>
      </c>
      <c r="F143" s="247" t="s">
        <v>6100</v>
      </c>
      <c r="G143" s="244"/>
      <c r="H143" s="248">
        <v>103.27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283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274</v>
      </c>
    </row>
    <row r="144" s="14" customFormat="1">
      <c r="A144" s="14"/>
      <c r="B144" s="255"/>
      <c r="C144" s="256"/>
      <c r="D144" s="245" t="s">
        <v>283</v>
      </c>
      <c r="E144" s="257" t="s">
        <v>1</v>
      </c>
      <c r="F144" s="258" t="s">
        <v>285</v>
      </c>
      <c r="G144" s="256"/>
      <c r="H144" s="259">
        <v>103.27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283</v>
      </c>
      <c r="AU144" s="265" t="s">
        <v>85</v>
      </c>
      <c r="AV144" s="14" t="s">
        <v>106</v>
      </c>
      <c r="AW144" s="14" t="s">
        <v>32</v>
      </c>
      <c r="AX144" s="14" t="s">
        <v>76</v>
      </c>
      <c r="AY144" s="265" t="s">
        <v>274</v>
      </c>
    </row>
    <row r="145" s="15" customFormat="1">
      <c r="A145" s="15"/>
      <c r="B145" s="266"/>
      <c r="C145" s="267"/>
      <c r="D145" s="245" t="s">
        <v>283</v>
      </c>
      <c r="E145" s="268" t="s">
        <v>1</v>
      </c>
      <c r="F145" s="269" t="s">
        <v>286</v>
      </c>
      <c r="G145" s="267"/>
      <c r="H145" s="270">
        <v>103.27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283</v>
      </c>
      <c r="AU145" s="276" t="s">
        <v>85</v>
      </c>
      <c r="AV145" s="15" t="s">
        <v>281</v>
      </c>
      <c r="AW145" s="15" t="s">
        <v>32</v>
      </c>
      <c r="AX145" s="15" t="s">
        <v>83</v>
      </c>
      <c r="AY145" s="276" t="s">
        <v>274</v>
      </c>
    </row>
    <row r="146" s="2" customFormat="1" ht="24.15" customHeight="1">
      <c r="A146" s="39"/>
      <c r="B146" s="40"/>
      <c r="C146" s="230" t="s">
        <v>327</v>
      </c>
      <c r="D146" s="230" t="s">
        <v>276</v>
      </c>
      <c r="E146" s="231" t="s">
        <v>6101</v>
      </c>
      <c r="F146" s="232" t="s">
        <v>6102</v>
      </c>
      <c r="G146" s="233" t="s">
        <v>279</v>
      </c>
      <c r="H146" s="234">
        <v>103.27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6103</v>
      </c>
    </row>
    <row r="147" s="2" customFormat="1" ht="21.75" customHeight="1">
      <c r="A147" s="39"/>
      <c r="B147" s="40"/>
      <c r="C147" s="230" t="s">
        <v>333</v>
      </c>
      <c r="D147" s="230" t="s">
        <v>276</v>
      </c>
      <c r="E147" s="231" t="s">
        <v>3612</v>
      </c>
      <c r="F147" s="232" t="s">
        <v>3613</v>
      </c>
      <c r="G147" s="233" t="s">
        <v>279</v>
      </c>
      <c r="H147" s="234">
        <v>9.9000000000000004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0.00069999999999999999</v>
      </c>
      <c r="R147" s="239">
        <f>Q147*H147</f>
        <v>0.0069300000000000004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6104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6105</v>
      </c>
      <c r="G148" s="244"/>
      <c r="H148" s="248">
        <v>9.9000000000000004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4" customFormat="1">
      <c r="A149" s="14"/>
      <c r="B149" s="255"/>
      <c r="C149" s="256"/>
      <c r="D149" s="245" t="s">
        <v>283</v>
      </c>
      <c r="E149" s="257" t="s">
        <v>1</v>
      </c>
      <c r="F149" s="258" t="s">
        <v>285</v>
      </c>
      <c r="G149" s="256"/>
      <c r="H149" s="259">
        <v>9.9000000000000004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283</v>
      </c>
      <c r="AU149" s="265" t="s">
        <v>85</v>
      </c>
      <c r="AV149" s="14" t="s">
        <v>106</v>
      </c>
      <c r="AW149" s="14" t="s">
        <v>32</v>
      </c>
      <c r="AX149" s="14" t="s">
        <v>76</v>
      </c>
      <c r="AY149" s="265" t="s">
        <v>274</v>
      </c>
    </row>
    <row r="150" s="15" customFormat="1">
      <c r="A150" s="15"/>
      <c r="B150" s="266"/>
      <c r="C150" s="267"/>
      <c r="D150" s="245" t="s">
        <v>283</v>
      </c>
      <c r="E150" s="268" t="s">
        <v>1</v>
      </c>
      <c r="F150" s="269" t="s">
        <v>286</v>
      </c>
      <c r="G150" s="267"/>
      <c r="H150" s="270">
        <v>9.9000000000000004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283</v>
      </c>
      <c r="AU150" s="276" t="s">
        <v>85</v>
      </c>
      <c r="AV150" s="15" t="s">
        <v>281</v>
      </c>
      <c r="AW150" s="15" t="s">
        <v>32</v>
      </c>
      <c r="AX150" s="15" t="s">
        <v>83</v>
      </c>
      <c r="AY150" s="276" t="s">
        <v>274</v>
      </c>
    </row>
    <row r="151" s="2" customFormat="1" ht="16.5" customHeight="1">
      <c r="A151" s="39"/>
      <c r="B151" s="40"/>
      <c r="C151" s="230" t="s">
        <v>338</v>
      </c>
      <c r="D151" s="230" t="s">
        <v>276</v>
      </c>
      <c r="E151" s="231" t="s">
        <v>3616</v>
      </c>
      <c r="F151" s="232" t="s">
        <v>3617</v>
      </c>
      <c r="G151" s="233" t="s">
        <v>279</v>
      </c>
      <c r="H151" s="234">
        <v>9.9000000000000004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281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281</v>
      </c>
      <c r="BM151" s="241" t="s">
        <v>6106</v>
      </c>
    </row>
    <row r="152" s="2" customFormat="1" ht="21.75" customHeight="1">
      <c r="A152" s="39"/>
      <c r="B152" s="40"/>
      <c r="C152" s="230" t="s">
        <v>344</v>
      </c>
      <c r="D152" s="230" t="s">
        <v>276</v>
      </c>
      <c r="E152" s="231" t="s">
        <v>3619</v>
      </c>
      <c r="F152" s="232" t="s">
        <v>3620</v>
      </c>
      <c r="G152" s="233" t="s">
        <v>289</v>
      </c>
      <c r="H152" s="234">
        <v>3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0.00046000000000000001</v>
      </c>
      <c r="R152" s="239">
        <f>Q152*H152</f>
        <v>0.0013800000000000002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6107</v>
      </c>
    </row>
    <row r="153" s="13" customFormat="1">
      <c r="A153" s="13"/>
      <c r="B153" s="243"/>
      <c r="C153" s="244"/>
      <c r="D153" s="245" t="s">
        <v>283</v>
      </c>
      <c r="E153" s="246" t="s">
        <v>1</v>
      </c>
      <c r="F153" s="247" t="s">
        <v>6086</v>
      </c>
      <c r="G153" s="244"/>
      <c r="H153" s="248">
        <v>3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283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274</v>
      </c>
    </row>
    <row r="154" s="14" customFormat="1">
      <c r="A154" s="14"/>
      <c r="B154" s="255"/>
      <c r="C154" s="256"/>
      <c r="D154" s="245" t="s">
        <v>283</v>
      </c>
      <c r="E154" s="257" t="s">
        <v>1</v>
      </c>
      <c r="F154" s="258" t="s">
        <v>285</v>
      </c>
      <c r="G154" s="256"/>
      <c r="H154" s="259">
        <v>3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283</v>
      </c>
      <c r="AU154" s="265" t="s">
        <v>85</v>
      </c>
      <c r="AV154" s="14" t="s">
        <v>106</v>
      </c>
      <c r="AW154" s="14" t="s">
        <v>32</v>
      </c>
      <c r="AX154" s="14" t="s">
        <v>76</v>
      </c>
      <c r="AY154" s="265" t="s">
        <v>274</v>
      </c>
    </row>
    <row r="155" s="15" customFormat="1">
      <c r="A155" s="15"/>
      <c r="B155" s="266"/>
      <c r="C155" s="267"/>
      <c r="D155" s="245" t="s">
        <v>283</v>
      </c>
      <c r="E155" s="268" t="s">
        <v>1</v>
      </c>
      <c r="F155" s="269" t="s">
        <v>286</v>
      </c>
      <c r="G155" s="267"/>
      <c r="H155" s="270">
        <v>3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283</v>
      </c>
      <c r="AU155" s="276" t="s">
        <v>85</v>
      </c>
      <c r="AV155" s="15" t="s">
        <v>281</v>
      </c>
      <c r="AW155" s="15" t="s">
        <v>32</v>
      </c>
      <c r="AX155" s="15" t="s">
        <v>83</v>
      </c>
      <c r="AY155" s="276" t="s">
        <v>274</v>
      </c>
    </row>
    <row r="156" s="2" customFormat="1" ht="24.15" customHeight="1">
      <c r="A156" s="39"/>
      <c r="B156" s="40"/>
      <c r="C156" s="230" t="s">
        <v>348</v>
      </c>
      <c r="D156" s="230" t="s">
        <v>276</v>
      </c>
      <c r="E156" s="231" t="s">
        <v>3622</v>
      </c>
      <c r="F156" s="232" t="s">
        <v>3623</v>
      </c>
      <c r="G156" s="233" t="s">
        <v>289</v>
      </c>
      <c r="H156" s="234">
        <v>3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6108</v>
      </c>
    </row>
    <row r="157" s="2" customFormat="1" ht="37.8" customHeight="1">
      <c r="A157" s="39"/>
      <c r="B157" s="40"/>
      <c r="C157" s="230" t="s">
        <v>361</v>
      </c>
      <c r="D157" s="230" t="s">
        <v>276</v>
      </c>
      <c r="E157" s="231" t="s">
        <v>322</v>
      </c>
      <c r="F157" s="232" t="s">
        <v>323</v>
      </c>
      <c r="G157" s="233" t="s">
        <v>289</v>
      </c>
      <c r="H157" s="234">
        <v>16.495000000000001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6109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3584</v>
      </c>
      <c r="G158" s="244"/>
      <c r="H158" s="248">
        <v>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3588</v>
      </c>
      <c r="G159" s="244"/>
      <c r="H159" s="248">
        <v>41.308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3" customFormat="1">
      <c r="A160" s="13"/>
      <c r="B160" s="243"/>
      <c r="C160" s="244"/>
      <c r="D160" s="245" t="s">
        <v>283</v>
      </c>
      <c r="E160" s="246" t="s">
        <v>1</v>
      </c>
      <c r="F160" s="247" t="s">
        <v>325</v>
      </c>
      <c r="G160" s="244"/>
      <c r="H160" s="248">
        <v>-27.812999999999999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283</v>
      </c>
      <c r="AU160" s="254" t="s">
        <v>85</v>
      </c>
      <c r="AV160" s="13" t="s">
        <v>85</v>
      </c>
      <c r="AW160" s="13" t="s">
        <v>32</v>
      </c>
      <c r="AX160" s="13" t="s">
        <v>76</v>
      </c>
      <c r="AY160" s="254" t="s">
        <v>274</v>
      </c>
    </row>
    <row r="161" s="14" customFormat="1">
      <c r="A161" s="14"/>
      <c r="B161" s="255"/>
      <c r="C161" s="256"/>
      <c r="D161" s="245" t="s">
        <v>283</v>
      </c>
      <c r="E161" s="257" t="s">
        <v>1</v>
      </c>
      <c r="F161" s="258" t="s">
        <v>285</v>
      </c>
      <c r="G161" s="256"/>
      <c r="H161" s="259">
        <v>16.495000000000001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283</v>
      </c>
      <c r="AU161" s="265" t="s">
        <v>85</v>
      </c>
      <c r="AV161" s="14" t="s">
        <v>106</v>
      </c>
      <c r="AW161" s="14" t="s">
        <v>32</v>
      </c>
      <c r="AX161" s="14" t="s">
        <v>76</v>
      </c>
      <c r="AY161" s="265" t="s">
        <v>274</v>
      </c>
    </row>
    <row r="162" s="15" customFormat="1">
      <c r="A162" s="15"/>
      <c r="B162" s="266"/>
      <c r="C162" s="267"/>
      <c r="D162" s="245" t="s">
        <v>283</v>
      </c>
      <c r="E162" s="268" t="s">
        <v>200</v>
      </c>
      <c r="F162" s="269" t="s">
        <v>286</v>
      </c>
      <c r="G162" s="267"/>
      <c r="H162" s="270">
        <v>16.495000000000001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283</v>
      </c>
      <c r="AU162" s="276" t="s">
        <v>85</v>
      </c>
      <c r="AV162" s="15" t="s">
        <v>281</v>
      </c>
      <c r="AW162" s="15" t="s">
        <v>32</v>
      </c>
      <c r="AX162" s="15" t="s">
        <v>83</v>
      </c>
      <c r="AY162" s="276" t="s">
        <v>274</v>
      </c>
    </row>
    <row r="163" s="2" customFormat="1" ht="24.15" customHeight="1">
      <c r="A163" s="39"/>
      <c r="B163" s="40"/>
      <c r="C163" s="230" t="s">
        <v>365</v>
      </c>
      <c r="D163" s="230" t="s">
        <v>276</v>
      </c>
      <c r="E163" s="231" t="s">
        <v>3627</v>
      </c>
      <c r="F163" s="232" t="s">
        <v>3628</v>
      </c>
      <c r="G163" s="233" t="s">
        <v>289</v>
      </c>
      <c r="H163" s="234">
        <v>16.495000000000001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281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6110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200</v>
      </c>
      <c r="G164" s="244"/>
      <c r="H164" s="248">
        <v>16.495000000000001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4" customFormat="1">
      <c r="A165" s="14"/>
      <c r="B165" s="255"/>
      <c r="C165" s="256"/>
      <c r="D165" s="245" t="s">
        <v>283</v>
      </c>
      <c r="E165" s="257" t="s">
        <v>1</v>
      </c>
      <c r="F165" s="258" t="s">
        <v>285</v>
      </c>
      <c r="G165" s="256"/>
      <c r="H165" s="259">
        <v>16.495000000000001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283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1</v>
      </c>
      <c r="F166" s="269" t="s">
        <v>286</v>
      </c>
      <c r="G166" s="267"/>
      <c r="H166" s="270">
        <v>16.495000000000001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24.15" customHeight="1">
      <c r="A167" s="39"/>
      <c r="B167" s="40"/>
      <c r="C167" s="230" t="s">
        <v>369</v>
      </c>
      <c r="D167" s="230" t="s">
        <v>276</v>
      </c>
      <c r="E167" s="231" t="s">
        <v>3630</v>
      </c>
      <c r="F167" s="232" t="s">
        <v>3631</v>
      </c>
      <c r="G167" s="233" t="s">
        <v>341</v>
      </c>
      <c r="H167" s="234">
        <v>30.515999999999998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6111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343</v>
      </c>
      <c r="G168" s="244"/>
      <c r="H168" s="248">
        <v>30.515999999999998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4" customFormat="1">
      <c r="A169" s="14"/>
      <c r="B169" s="255"/>
      <c r="C169" s="256"/>
      <c r="D169" s="245" t="s">
        <v>283</v>
      </c>
      <c r="E169" s="257" t="s">
        <v>1</v>
      </c>
      <c r="F169" s="258" t="s">
        <v>285</v>
      </c>
      <c r="G169" s="256"/>
      <c r="H169" s="259">
        <v>30.515999999999998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283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274</v>
      </c>
    </row>
    <row r="170" s="15" customFormat="1">
      <c r="A170" s="15"/>
      <c r="B170" s="266"/>
      <c r="C170" s="267"/>
      <c r="D170" s="245" t="s">
        <v>283</v>
      </c>
      <c r="E170" s="268" t="s">
        <v>1</v>
      </c>
      <c r="F170" s="269" t="s">
        <v>286</v>
      </c>
      <c r="G170" s="267"/>
      <c r="H170" s="270">
        <v>30.515999999999998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283</v>
      </c>
      <c r="AU170" s="276" t="s">
        <v>85</v>
      </c>
      <c r="AV170" s="15" t="s">
        <v>281</v>
      </c>
      <c r="AW170" s="15" t="s">
        <v>32</v>
      </c>
      <c r="AX170" s="15" t="s">
        <v>83</v>
      </c>
      <c r="AY170" s="276" t="s">
        <v>274</v>
      </c>
    </row>
    <row r="171" s="2" customFormat="1" ht="16.5" customHeight="1">
      <c r="A171" s="39"/>
      <c r="B171" s="40"/>
      <c r="C171" s="230" t="s">
        <v>8</v>
      </c>
      <c r="D171" s="230" t="s">
        <v>276</v>
      </c>
      <c r="E171" s="231" t="s">
        <v>345</v>
      </c>
      <c r="F171" s="232" t="s">
        <v>346</v>
      </c>
      <c r="G171" s="233" t="s">
        <v>289</v>
      </c>
      <c r="H171" s="234">
        <v>16.495000000000001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6112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200</v>
      </c>
      <c r="G172" s="244"/>
      <c r="H172" s="248">
        <v>16.495000000000001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274</v>
      </c>
    </row>
    <row r="173" s="14" customFormat="1">
      <c r="A173" s="14"/>
      <c r="B173" s="255"/>
      <c r="C173" s="256"/>
      <c r="D173" s="245" t="s">
        <v>283</v>
      </c>
      <c r="E173" s="257" t="s">
        <v>1</v>
      </c>
      <c r="F173" s="258" t="s">
        <v>285</v>
      </c>
      <c r="G173" s="256"/>
      <c r="H173" s="259">
        <v>16.495000000000001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283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274</v>
      </c>
    </row>
    <row r="174" s="15" customFormat="1">
      <c r="A174" s="15"/>
      <c r="B174" s="266"/>
      <c r="C174" s="267"/>
      <c r="D174" s="245" t="s">
        <v>283</v>
      </c>
      <c r="E174" s="268" t="s">
        <v>1</v>
      </c>
      <c r="F174" s="269" t="s">
        <v>286</v>
      </c>
      <c r="G174" s="267"/>
      <c r="H174" s="270">
        <v>16.495000000000001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283</v>
      </c>
      <c r="AU174" s="276" t="s">
        <v>85</v>
      </c>
      <c r="AV174" s="15" t="s">
        <v>281</v>
      </c>
      <c r="AW174" s="15" t="s">
        <v>32</v>
      </c>
      <c r="AX174" s="15" t="s">
        <v>83</v>
      </c>
      <c r="AY174" s="276" t="s">
        <v>274</v>
      </c>
    </row>
    <row r="175" s="2" customFormat="1" ht="24.15" customHeight="1">
      <c r="A175" s="39"/>
      <c r="B175" s="40"/>
      <c r="C175" s="230" t="s">
        <v>379</v>
      </c>
      <c r="D175" s="230" t="s">
        <v>276</v>
      </c>
      <c r="E175" s="231" t="s">
        <v>349</v>
      </c>
      <c r="F175" s="232" t="s">
        <v>350</v>
      </c>
      <c r="G175" s="233" t="s">
        <v>289</v>
      </c>
      <c r="H175" s="234">
        <v>27.812999999999999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6113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6114</v>
      </c>
      <c r="G176" s="244"/>
      <c r="H176" s="248">
        <v>2.1299999999999999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3" customFormat="1">
      <c r="A177" s="13"/>
      <c r="B177" s="243"/>
      <c r="C177" s="244"/>
      <c r="D177" s="245" t="s">
        <v>283</v>
      </c>
      <c r="E177" s="246" t="s">
        <v>1</v>
      </c>
      <c r="F177" s="247" t="s">
        <v>6115</v>
      </c>
      <c r="G177" s="244"/>
      <c r="H177" s="248">
        <v>25.683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283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274</v>
      </c>
    </row>
    <row r="178" s="14" customFormat="1">
      <c r="A178" s="14"/>
      <c r="B178" s="255"/>
      <c r="C178" s="256"/>
      <c r="D178" s="245" t="s">
        <v>283</v>
      </c>
      <c r="E178" s="257" t="s">
        <v>1</v>
      </c>
      <c r="F178" s="258" t="s">
        <v>285</v>
      </c>
      <c r="G178" s="256"/>
      <c r="H178" s="259">
        <v>27.812999999999999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283</v>
      </c>
      <c r="AU178" s="265" t="s">
        <v>85</v>
      </c>
      <c r="AV178" s="14" t="s">
        <v>106</v>
      </c>
      <c r="AW178" s="14" t="s">
        <v>32</v>
      </c>
      <c r="AX178" s="14" t="s">
        <v>76</v>
      </c>
      <c r="AY178" s="265" t="s">
        <v>274</v>
      </c>
    </row>
    <row r="179" s="15" customFormat="1">
      <c r="A179" s="15"/>
      <c r="B179" s="266"/>
      <c r="C179" s="267"/>
      <c r="D179" s="245" t="s">
        <v>283</v>
      </c>
      <c r="E179" s="268" t="s">
        <v>224</v>
      </c>
      <c r="F179" s="269" t="s">
        <v>286</v>
      </c>
      <c r="G179" s="267"/>
      <c r="H179" s="270">
        <v>27.812999999999999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283</v>
      </c>
      <c r="AU179" s="276" t="s">
        <v>85</v>
      </c>
      <c r="AV179" s="15" t="s">
        <v>281</v>
      </c>
      <c r="AW179" s="15" t="s">
        <v>32</v>
      </c>
      <c r="AX179" s="15" t="s">
        <v>83</v>
      </c>
      <c r="AY179" s="276" t="s">
        <v>274</v>
      </c>
    </row>
    <row r="180" s="2" customFormat="1" ht="24.15" customHeight="1">
      <c r="A180" s="39"/>
      <c r="B180" s="40"/>
      <c r="C180" s="230" t="s">
        <v>384</v>
      </c>
      <c r="D180" s="230" t="s">
        <v>276</v>
      </c>
      <c r="E180" s="231" t="s">
        <v>3637</v>
      </c>
      <c r="F180" s="232" t="s">
        <v>3638</v>
      </c>
      <c r="G180" s="233" t="s">
        <v>289</v>
      </c>
      <c r="H180" s="234">
        <v>14.847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281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281</v>
      </c>
      <c r="BM180" s="241" t="s">
        <v>6116</v>
      </c>
    </row>
    <row r="181" s="13" customFormat="1">
      <c r="A181" s="13"/>
      <c r="B181" s="243"/>
      <c r="C181" s="244"/>
      <c r="D181" s="245" t="s">
        <v>283</v>
      </c>
      <c r="E181" s="246" t="s">
        <v>1</v>
      </c>
      <c r="F181" s="247" t="s">
        <v>6117</v>
      </c>
      <c r="G181" s="244"/>
      <c r="H181" s="248">
        <v>14.177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283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274</v>
      </c>
    </row>
    <row r="182" s="13" customFormat="1">
      <c r="A182" s="13"/>
      <c r="B182" s="243"/>
      <c r="C182" s="244"/>
      <c r="D182" s="245" t="s">
        <v>283</v>
      </c>
      <c r="E182" s="246" t="s">
        <v>1</v>
      </c>
      <c r="F182" s="247" t="s">
        <v>6118</v>
      </c>
      <c r="G182" s="244"/>
      <c r="H182" s="248">
        <v>0.67000000000000004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274</v>
      </c>
    </row>
    <row r="183" s="14" customFormat="1">
      <c r="A183" s="14"/>
      <c r="B183" s="255"/>
      <c r="C183" s="256"/>
      <c r="D183" s="245" t="s">
        <v>283</v>
      </c>
      <c r="E183" s="257" t="s">
        <v>1</v>
      </c>
      <c r="F183" s="258" t="s">
        <v>285</v>
      </c>
      <c r="G183" s="256"/>
      <c r="H183" s="259">
        <v>14.847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283</v>
      </c>
      <c r="AU183" s="265" t="s">
        <v>85</v>
      </c>
      <c r="AV183" s="14" t="s">
        <v>106</v>
      </c>
      <c r="AW183" s="14" t="s">
        <v>32</v>
      </c>
      <c r="AX183" s="14" t="s">
        <v>76</v>
      </c>
      <c r="AY183" s="265" t="s">
        <v>274</v>
      </c>
    </row>
    <row r="184" s="15" customFormat="1">
      <c r="A184" s="15"/>
      <c r="B184" s="266"/>
      <c r="C184" s="267"/>
      <c r="D184" s="245" t="s">
        <v>283</v>
      </c>
      <c r="E184" s="268" t="s">
        <v>1</v>
      </c>
      <c r="F184" s="269" t="s">
        <v>286</v>
      </c>
      <c r="G184" s="267"/>
      <c r="H184" s="270">
        <v>14.847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283</v>
      </c>
      <c r="AU184" s="276" t="s">
        <v>85</v>
      </c>
      <c r="AV184" s="15" t="s">
        <v>281</v>
      </c>
      <c r="AW184" s="15" t="s">
        <v>32</v>
      </c>
      <c r="AX184" s="15" t="s">
        <v>83</v>
      </c>
      <c r="AY184" s="276" t="s">
        <v>274</v>
      </c>
    </row>
    <row r="185" s="2" customFormat="1" ht="16.5" customHeight="1">
      <c r="A185" s="39"/>
      <c r="B185" s="40"/>
      <c r="C185" s="287" t="s">
        <v>390</v>
      </c>
      <c r="D185" s="287" t="s">
        <v>385</v>
      </c>
      <c r="E185" s="288" t="s">
        <v>3641</v>
      </c>
      <c r="F185" s="289" t="s">
        <v>3642</v>
      </c>
      <c r="G185" s="290" t="s">
        <v>341</v>
      </c>
      <c r="H185" s="291">
        <v>29.693999999999999</v>
      </c>
      <c r="I185" s="292"/>
      <c r="J185" s="293">
        <f>ROUND(I185*H185,2)</f>
        <v>0</v>
      </c>
      <c r="K185" s="289" t="s">
        <v>280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1</v>
      </c>
      <c r="R185" s="239">
        <f>Q185*H185</f>
        <v>29.693999999999999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333</v>
      </c>
      <c r="AT185" s="241" t="s">
        <v>385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6119</v>
      </c>
    </row>
    <row r="186" s="13" customFormat="1">
      <c r="A186" s="13"/>
      <c r="B186" s="243"/>
      <c r="C186" s="244"/>
      <c r="D186" s="245" t="s">
        <v>283</v>
      </c>
      <c r="E186" s="244"/>
      <c r="F186" s="247" t="s">
        <v>6120</v>
      </c>
      <c r="G186" s="244"/>
      <c r="H186" s="248">
        <v>29.693999999999999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4</v>
      </c>
      <c r="AX186" s="13" t="s">
        <v>83</v>
      </c>
      <c r="AY186" s="254" t="s">
        <v>274</v>
      </c>
    </row>
    <row r="187" s="2" customFormat="1" ht="24.15" customHeight="1">
      <c r="A187" s="39"/>
      <c r="B187" s="40"/>
      <c r="C187" s="230" t="s">
        <v>395</v>
      </c>
      <c r="D187" s="230" t="s">
        <v>276</v>
      </c>
      <c r="E187" s="231" t="s">
        <v>3645</v>
      </c>
      <c r="F187" s="232" t="s">
        <v>3646</v>
      </c>
      <c r="G187" s="233" t="s">
        <v>279</v>
      </c>
      <c r="H187" s="234">
        <v>47.399999999999999</v>
      </c>
      <c r="I187" s="235"/>
      <c r="J187" s="236">
        <f>ROUND(I187*H187,2)</f>
        <v>0</v>
      </c>
      <c r="K187" s="232" t="s">
        <v>280</v>
      </c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281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281</v>
      </c>
      <c r="BM187" s="241" t="s">
        <v>6121</v>
      </c>
    </row>
    <row r="188" s="13" customFormat="1">
      <c r="A188" s="13"/>
      <c r="B188" s="243"/>
      <c r="C188" s="244"/>
      <c r="D188" s="245" t="s">
        <v>283</v>
      </c>
      <c r="E188" s="246" t="s">
        <v>1</v>
      </c>
      <c r="F188" s="247" t="s">
        <v>196</v>
      </c>
      <c r="G188" s="244"/>
      <c r="H188" s="248">
        <v>47.399999999999999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283</v>
      </c>
      <c r="AU188" s="254" t="s">
        <v>85</v>
      </c>
      <c r="AV188" s="13" t="s">
        <v>85</v>
      </c>
      <c r="AW188" s="13" t="s">
        <v>32</v>
      </c>
      <c r="AX188" s="13" t="s">
        <v>76</v>
      </c>
      <c r="AY188" s="254" t="s">
        <v>274</v>
      </c>
    </row>
    <row r="189" s="14" customFormat="1">
      <c r="A189" s="14"/>
      <c r="B189" s="255"/>
      <c r="C189" s="256"/>
      <c r="D189" s="245" t="s">
        <v>283</v>
      </c>
      <c r="E189" s="257" t="s">
        <v>1</v>
      </c>
      <c r="F189" s="258" t="s">
        <v>285</v>
      </c>
      <c r="G189" s="256"/>
      <c r="H189" s="259">
        <v>47.399999999999999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283</v>
      </c>
      <c r="AU189" s="265" t="s">
        <v>85</v>
      </c>
      <c r="AV189" s="14" t="s">
        <v>106</v>
      </c>
      <c r="AW189" s="14" t="s">
        <v>32</v>
      </c>
      <c r="AX189" s="14" t="s">
        <v>76</v>
      </c>
      <c r="AY189" s="265" t="s">
        <v>274</v>
      </c>
    </row>
    <row r="190" s="15" customFormat="1">
      <c r="A190" s="15"/>
      <c r="B190" s="266"/>
      <c r="C190" s="267"/>
      <c r="D190" s="245" t="s">
        <v>283</v>
      </c>
      <c r="E190" s="268" t="s">
        <v>1</v>
      </c>
      <c r="F190" s="269" t="s">
        <v>286</v>
      </c>
      <c r="G190" s="267"/>
      <c r="H190" s="270">
        <v>47.399999999999999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283</v>
      </c>
      <c r="AU190" s="276" t="s">
        <v>85</v>
      </c>
      <c r="AV190" s="15" t="s">
        <v>281</v>
      </c>
      <c r="AW190" s="15" t="s">
        <v>32</v>
      </c>
      <c r="AX190" s="15" t="s">
        <v>83</v>
      </c>
      <c r="AY190" s="276" t="s">
        <v>274</v>
      </c>
    </row>
    <row r="191" s="2" customFormat="1" ht="24.15" customHeight="1">
      <c r="A191" s="39"/>
      <c r="B191" s="40"/>
      <c r="C191" s="230" t="s">
        <v>401</v>
      </c>
      <c r="D191" s="230" t="s">
        <v>276</v>
      </c>
      <c r="E191" s="231" t="s">
        <v>3648</v>
      </c>
      <c r="F191" s="232" t="s">
        <v>3649</v>
      </c>
      <c r="G191" s="233" t="s">
        <v>279</v>
      </c>
      <c r="H191" s="234">
        <v>47.399999999999999</v>
      </c>
      <c r="I191" s="235"/>
      <c r="J191" s="236">
        <f>ROUND(I191*H191,2)</f>
        <v>0</v>
      </c>
      <c r="K191" s="232" t="s">
        <v>280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281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281</v>
      </c>
      <c r="BM191" s="241" t="s">
        <v>6122</v>
      </c>
    </row>
    <row r="192" s="13" customFormat="1">
      <c r="A192" s="13"/>
      <c r="B192" s="243"/>
      <c r="C192" s="244"/>
      <c r="D192" s="245" t="s">
        <v>283</v>
      </c>
      <c r="E192" s="246" t="s">
        <v>1</v>
      </c>
      <c r="F192" s="247" t="s">
        <v>196</v>
      </c>
      <c r="G192" s="244"/>
      <c r="H192" s="248">
        <v>47.399999999999999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283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274</v>
      </c>
    </row>
    <row r="193" s="14" customFormat="1">
      <c r="A193" s="14"/>
      <c r="B193" s="255"/>
      <c r="C193" s="256"/>
      <c r="D193" s="245" t="s">
        <v>283</v>
      </c>
      <c r="E193" s="257" t="s">
        <v>1</v>
      </c>
      <c r="F193" s="258" t="s">
        <v>285</v>
      </c>
      <c r="G193" s="256"/>
      <c r="H193" s="259">
        <v>47.399999999999999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283</v>
      </c>
      <c r="AU193" s="265" t="s">
        <v>85</v>
      </c>
      <c r="AV193" s="14" t="s">
        <v>106</v>
      </c>
      <c r="AW193" s="14" t="s">
        <v>32</v>
      </c>
      <c r="AX193" s="14" t="s">
        <v>76</v>
      </c>
      <c r="AY193" s="265" t="s">
        <v>274</v>
      </c>
    </row>
    <row r="194" s="15" customFormat="1">
      <c r="A194" s="15"/>
      <c r="B194" s="266"/>
      <c r="C194" s="267"/>
      <c r="D194" s="245" t="s">
        <v>283</v>
      </c>
      <c r="E194" s="268" t="s">
        <v>1</v>
      </c>
      <c r="F194" s="269" t="s">
        <v>286</v>
      </c>
      <c r="G194" s="267"/>
      <c r="H194" s="270">
        <v>47.399999999999999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283</v>
      </c>
      <c r="AU194" s="276" t="s">
        <v>85</v>
      </c>
      <c r="AV194" s="15" t="s">
        <v>281</v>
      </c>
      <c r="AW194" s="15" t="s">
        <v>32</v>
      </c>
      <c r="AX194" s="15" t="s">
        <v>83</v>
      </c>
      <c r="AY194" s="276" t="s">
        <v>274</v>
      </c>
    </row>
    <row r="195" s="2" customFormat="1" ht="16.5" customHeight="1">
      <c r="A195" s="39"/>
      <c r="B195" s="40"/>
      <c r="C195" s="287" t="s">
        <v>7</v>
      </c>
      <c r="D195" s="287" t="s">
        <v>385</v>
      </c>
      <c r="E195" s="288" t="s">
        <v>3651</v>
      </c>
      <c r="F195" s="289" t="s">
        <v>3652</v>
      </c>
      <c r="G195" s="290" t="s">
        <v>1611</v>
      </c>
      <c r="H195" s="291">
        <v>0.94799999999999995</v>
      </c>
      <c r="I195" s="292"/>
      <c r="J195" s="293">
        <f>ROUND(I195*H195,2)</f>
        <v>0</v>
      </c>
      <c r="K195" s="289" t="s">
        <v>280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0.001</v>
      </c>
      <c r="R195" s="239">
        <f>Q195*H195</f>
        <v>0.00094799999999999995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333</v>
      </c>
      <c r="AT195" s="241" t="s">
        <v>385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281</v>
      </c>
      <c r="BM195" s="241" t="s">
        <v>6123</v>
      </c>
    </row>
    <row r="196" s="13" customFormat="1">
      <c r="A196" s="13"/>
      <c r="B196" s="243"/>
      <c r="C196" s="244"/>
      <c r="D196" s="245" t="s">
        <v>283</v>
      </c>
      <c r="E196" s="244"/>
      <c r="F196" s="247" t="s">
        <v>6124</v>
      </c>
      <c r="G196" s="244"/>
      <c r="H196" s="248">
        <v>0.94799999999999995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283</v>
      </c>
      <c r="AU196" s="254" t="s">
        <v>85</v>
      </c>
      <c r="AV196" s="13" t="s">
        <v>85</v>
      </c>
      <c r="AW196" s="13" t="s">
        <v>4</v>
      </c>
      <c r="AX196" s="13" t="s">
        <v>83</v>
      </c>
      <c r="AY196" s="254" t="s">
        <v>274</v>
      </c>
    </row>
    <row r="197" s="2" customFormat="1" ht="24.15" customHeight="1">
      <c r="A197" s="39"/>
      <c r="B197" s="40"/>
      <c r="C197" s="230" t="s">
        <v>419</v>
      </c>
      <c r="D197" s="230" t="s">
        <v>276</v>
      </c>
      <c r="E197" s="231" t="s">
        <v>366</v>
      </c>
      <c r="F197" s="232" t="s">
        <v>367</v>
      </c>
      <c r="G197" s="233" t="s">
        <v>279</v>
      </c>
      <c r="H197" s="234">
        <v>47.399999999999999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281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281</v>
      </c>
      <c r="BM197" s="241" t="s">
        <v>6125</v>
      </c>
    </row>
    <row r="198" s="13" customFormat="1">
      <c r="A198" s="13"/>
      <c r="B198" s="243"/>
      <c r="C198" s="244"/>
      <c r="D198" s="245" t="s">
        <v>283</v>
      </c>
      <c r="E198" s="246" t="s">
        <v>1</v>
      </c>
      <c r="F198" s="247" t="s">
        <v>196</v>
      </c>
      <c r="G198" s="244"/>
      <c r="H198" s="248">
        <v>47.399999999999999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283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274</v>
      </c>
    </row>
    <row r="199" s="14" customFormat="1">
      <c r="A199" s="14"/>
      <c r="B199" s="255"/>
      <c r="C199" s="256"/>
      <c r="D199" s="245" t="s">
        <v>283</v>
      </c>
      <c r="E199" s="257" t="s">
        <v>1</v>
      </c>
      <c r="F199" s="258" t="s">
        <v>285</v>
      </c>
      <c r="G199" s="256"/>
      <c r="H199" s="259">
        <v>47.399999999999999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283</v>
      </c>
      <c r="AU199" s="265" t="s">
        <v>85</v>
      </c>
      <c r="AV199" s="14" t="s">
        <v>106</v>
      </c>
      <c r="AW199" s="14" t="s">
        <v>32</v>
      </c>
      <c r="AX199" s="14" t="s">
        <v>76</v>
      </c>
      <c r="AY199" s="265" t="s">
        <v>274</v>
      </c>
    </row>
    <row r="200" s="15" customFormat="1">
      <c r="A200" s="15"/>
      <c r="B200" s="266"/>
      <c r="C200" s="267"/>
      <c r="D200" s="245" t="s">
        <v>283</v>
      </c>
      <c r="E200" s="268" t="s">
        <v>1</v>
      </c>
      <c r="F200" s="269" t="s">
        <v>286</v>
      </c>
      <c r="G200" s="267"/>
      <c r="H200" s="270">
        <v>47.399999999999999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283</v>
      </c>
      <c r="AU200" s="276" t="s">
        <v>85</v>
      </c>
      <c r="AV200" s="15" t="s">
        <v>281</v>
      </c>
      <c r="AW200" s="15" t="s">
        <v>32</v>
      </c>
      <c r="AX200" s="15" t="s">
        <v>83</v>
      </c>
      <c r="AY200" s="276" t="s">
        <v>274</v>
      </c>
    </row>
    <row r="201" s="12" customFormat="1" ht="22.8" customHeight="1">
      <c r="A201" s="12"/>
      <c r="B201" s="214"/>
      <c r="C201" s="215"/>
      <c r="D201" s="216" t="s">
        <v>75</v>
      </c>
      <c r="E201" s="228" t="s">
        <v>106</v>
      </c>
      <c r="F201" s="228" t="s">
        <v>486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2.1183200000000002</v>
      </c>
      <c r="S201" s="222"/>
      <c r="T201" s="22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83</v>
      </c>
      <c r="AT201" s="226" t="s">
        <v>75</v>
      </c>
      <c r="AU201" s="226" t="s">
        <v>83</v>
      </c>
      <c r="AY201" s="225" t="s">
        <v>274</v>
      </c>
      <c r="BK201" s="227">
        <f>BK202</f>
        <v>0</v>
      </c>
    </row>
    <row r="202" s="2" customFormat="1" ht="16.5" customHeight="1">
      <c r="A202" s="39"/>
      <c r="B202" s="40"/>
      <c r="C202" s="230" t="s">
        <v>427</v>
      </c>
      <c r="D202" s="230" t="s">
        <v>276</v>
      </c>
      <c r="E202" s="231" t="s">
        <v>6126</v>
      </c>
      <c r="F202" s="232" t="s">
        <v>6127</v>
      </c>
      <c r="G202" s="233" t="s">
        <v>2064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2.1183200000000002</v>
      </c>
      <c r="R202" s="239">
        <f>Q202*H202</f>
        <v>2.1183200000000002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281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6128</v>
      </c>
    </row>
    <row r="203" s="12" customFormat="1" ht="22.8" customHeight="1">
      <c r="A203" s="12"/>
      <c r="B203" s="214"/>
      <c r="C203" s="215"/>
      <c r="D203" s="216" t="s">
        <v>75</v>
      </c>
      <c r="E203" s="228" t="s">
        <v>281</v>
      </c>
      <c r="F203" s="228" t="s">
        <v>975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SUM(P204:P208)</f>
        <v>0</v>
      </c>
      <c r="Q203" s="222"/>
      <c r="R203" s="223">
        <f>SUM(R204:R208)</f>
        <v>0</v>
      </c>
      <c r="S203" s="222"/>
      <c r="T203" s="224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83</v>
      </c>
      <c r="AT203" s="226" t="s">
        <v>75</v>
      </c>
      <c r="AU203" s="226" t="s">
        <v>83</v>
      </c>
      <c r="AY203" s="225" t="s">
        <v>274</v>
      </c>
      <c r="BK203" s="227">
        <f>SUM(BK204:BK208)</f>
        <v>0</v>
      </c>
    </row>
    <row r="204" s="2" customFormat="1" ht="16.5" customHeight="1">
      <c r="A204" s="39"/>
      <c r="B204" s="40"/>
      <c r="C204" s="230" t="s">
        <v>435</v>
      </c>
      <c r="D204" s="230" t="s">
        <v>276</v>
      </c>
      <c r="E204" s="231" t="s">
        <v>3663</v>
      </c>
      <c r="F204" s="232" t="s">
        <v>3664</v>
      </c>
      <c r="G204" s="233" t="s">
        <v>289</v>
      </c>
      <c r="H204" s="234">
        <v>3.7919999999999998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281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6129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6130</v>
      </c>
      <c r="G205" s="244"/>
      <c r="H205" s="248">
        <v>0.20000000000000001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3" customFormat="1">
      <c r="A206" s="13"/>
      <c r="B206" s="243"/>
      <c r="C206" s="244"/>
      <c r="D206" s="245" t="s">
        <v>283</v>
      </c>
      <c r="E206" s="246" t="s">
        <v>1</v>
      </c>
      <c r="F206" s="247" t="s">
        <v>6131</v>
      </c>
      <c r="G206" s="244"/>
      <c r="H206" s="248">
        <v>3.5920000000000001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283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274</v>
      </c>
    </row>
    <row r="207" s="14" customFormat="1">
      <c r="A207" s="14"/>
      <c r="B207" s="255"/>
      <c r="C207" s="256"/>
      <c r="D207" s="245" t="s">
        <v>283</v>
      </c>
      <c r="E207" s="257" t="s">
        <v>1</v>
      </c>
      <c r="F207" s="258" t="s">
        <v>285</v>
      </c>
      <c r="G207" s="256"/>
      <c r="H207" s="259">
        <v>3.7920000000000003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283</v>
      </c>
      <c r="AU207" s="265" t="s">
        <v>85</v>
      </c>
      <c r="AV207" s="14" t="s">
        <v>106</v>
      </c>
      <c r="AW207" s="14" t="s">
        <v>32</v>
      </c>
      <c r="AX207" s="14" t="s">
        <v>76</v>
      </c>
      <c r="AY207" s="265" t="s">
        <v>274</v>
      </c>
    </row>
    <row r="208" s="15" customFormat="1">
      <c r="A208" s="15"/>
      <c r="B208" s="266"/>
      <c r="C208" s="267"/>
      <c r="D208" s="245" t="s">
        <v>283</v>
      </c>
      <c r="E208" s="268" t="s">
        <v>1</v>
      </c>
      <c r="F208" s="269" t="s">
        <v>286</v>
      </c>
      <c r="G208" s="267"/>
      <c r="H208" s="270">
        <v>3.7920000000000003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6" t="s">
        <v>283</v>
      </c>
      <c r="AU208" s="276" t="s">
        <v>85</v>
      </c>
      <c r="AV208" s="15" t="s">
        <v>281</v>
      </c>
      <c r="AW208" s="15" t="s">
        <v>32</v>
      </c>
      <c r="AX208" s="15" t="s">
        <v>83</v>
      </c>
      <c r="AY208" s="276" t="s">
        <v>274</v>
      </c>
    </row>
    <row r="209" s="12" customFormat="1" ht="22.8" customHeight="1">
      <c r="A209" s="12"/>
      <c r="B209" s="214"/>
      <c r="C209" s="215"/>
      <c r="D209" s="216" t="s">
        <v>75</v>
      </c>
      <c r="E209" s="228" t="s">
        <v>333</v>
      </c>
      <c r="F209" s="228" t="s">
        <v>1519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SUM(P210:P225)</f>
        <v>0</v>
      </c>
      <c r="Q209" s="222"/>
      <c r="R209" s="223">
        <f>SUM(R210:R225)</f>
        <v>0.032035479999999998</v>
      </c>
      <c r="S209" s="222"/>
      <c r="T209" s="224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83</v>
      </c>
      <c r="AT209" s="226" t="s">
        <v>75</v>
      </c>
      <c r="AU209" s="226" t="s">
        <v>83</v>
      </c>
      <c r="AY209" s="225" t="s">
        <v>274</v>
      </c>
      <c r="BK209" s="227">
        <f>SUM(BK210:BK225)</f>
        <v>0</v>
      </c>
    </row>
    <row r="210" s="2" customFormat="1" ht="21.75" customHeight="1">
      <c r="A210" s="39"/>
      <c r="B210" s="40"/>
      <c r="C210" s="230" t="s">
        <v>439</v>
      </c>
      <c r="D210" s="230" t="s">
        <v>276</v>
      </c>
      <c r="E210" s="231" t="s">
        <v>6132</v>
      </c>
      <c r="F210" s="232" t="s">
        <v>6133</v>
      </c>
      <c r="G210" s="233" t="s">
        <v>6134</v>
      </c>
      <c r="H210" s="234">
        <v>1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281</v>
      </c>
      <c r="AT210" s="241" t="s">
        <v>276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6135</v>
      </c>
    </row>
    <row r="211" s="2" customFormat="1" ht="21.75" customHeight="1">
      <c r="A211" s="39"/>
      <c r="B211" s="40"/>
      <c r="C211" s="230" t="s">
        <v>463</v>
      </c>
      <c r="D211" s="230" t="s">
        <v>276</v>
      </c>
      <c r="E211" s="231" t="s">
        <v>6136</v>
      </c>
      <c r="F211" s="232" t="s">
        <v>6137</v>
      </c>
      <c r="G211" s="233" t="s">
        <v>2064</v>
      </c>
      <c r="H211" s="234">
        <v>1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281</v>
      </c>
      <c r="AT211" s="241" t="s">
        <v>276</v>
      </c>
      <c r="AU211" s="241" t="s">
        <v>85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281</v>
      </c>
      <c r="BM211" s="241" t="s">
        <v>6138</v>
      </c>
    </row>
    <row r="212" s="2" customFormat="1" ht="24.15" customHeight="1">
      <c r="A212" s="39"/>
      <c r="B212" s="40"/>
      <c r="C212" s="230" t="s">
        <v>468</v>
      </c>
      <c r="D212" s="230" t="s">
        <v>276</v>
      </c>
      <c r="E212" s="231" t="s">
        <v>6139</v>
      </c>
      <c r="F212" s="232" t="s">
        <v>6140</v>
      </c>
      <c r="G212" s="233" t="s">
        <v>398</v>
      </c>
      <c r="H212" s="234">
        <v>54.399999999999999</v>
      </c>
      <c r="I212" s="235"/>
      <c r="J212" s="236">
        <f>ROUND(I212*H212,2)</f>
        <v>0</v>
      </c>
      <c r="K212" s="232" t="s">
        <v>280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281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281</v>
      </c>
      <c r="BM212" s="241" t="s">
        <v>6141</v>
      </c>
    </row>
    <row r="213" s="13" customFormat="1">
      <c r="A213" s="13"/>
      <c r="B213" s="243"/>
      <c r="C213" s="244"/>
      <c r="D213" s="245" t="s">
        <v>283</v>
      </c>
      <c r="E213" s="246" t="s">
        <v>1</v>
      </c>
      <c r="F213" s="247" t="s">
        <v>6142</v>
      </c>
      <c r="G213" s="244"/>
      <c r="H213" s="248">
        <v>54.399999999999999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283</v>
      </c>
      <c r="AU213" s="254" t="s">
        <v>85</v>
      </c>
      <c r="AV213" s="13" t="s">
        <v>85</v>
      </c>
      <c r="AW213" s="13" t="s">
        <v>32</v>
      </c>
      <c r="AX213" s="13" t="s">
        <v>76</v>
      </c>
      <c r="AY213" s="254" t="s">
        <v>274</v>
      </c>
    </row>
    <row r="214" s="14" customFormat="1">
      <c r="A214" s="14"/>
      <c r="B214" s="255"/>
      <c r="C214" s="256"/>
      <c r="D214" s="245" t="s">
        <v>283</v>
      </c>
      <c r="E214" s="257" t="s">
        <v>1</v>
      </c>
      <c r="F214" s="258" t="s">
        <v>285</v>
      </c>
      <c r="G214" s="256"/>
      <c r="H214" s="259">
        <v>54.399999999999999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283</v>
      </c>
      <c r="AU214" s="265" t="s">
        <v>85</v>
      </c>
      <c r="AV214" s="14" t="s">
        <v>106</v>
      </c>
      <c r="AW214" s="14" t="s">
        <v>32</v>
      </c>
      <c r="AX214" s="14" t="s">
        <v>76</v>
      </c>
      <c r="AY214" s="265" t="s">
        <v>274</v>
      </c>
    </row>
    <row r="215" s="15" customFormat="1">
      <c r="A215" s="15"/>
      <c r="B215" s="266"/>
      <c r="C215" s="267"/>
      <c r="D215" s="245" t="s">
        <v>283</v>
      </c>
      <c r="E215" s="268" t="s">
        <v>1</v>
      </c>
      <c r="F215" s="269" t="s">
        <v>286</v>
      </c>
      <c r="G215" s="267"/>
      <c r="H215" s="270">
        <v>54.399999999999999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6" t="s">
        <v>283</v>
      </c>
      <c r="AU215" s="276" t="s">
        <v>85</v>
      </c>
      <c r="AV215" s="15" t="s">
        <v>281</v>
      </c>
      <c r="AW215" s="15" t="s">
        <v>32</v>
      </c>
      <c r="AX215" s="15" t="s">
        <v>83</v>
      </c>
      <c r="AY215" s="276" t="s">
        <v>274</v>
      </c>
    </row>
    <row r="216" s="2" customFormat="1" ht="24.15" customHeight="1">
      <c r="A216" s="39"/>
      <c r="B216" s="40"/>
      <c r="C216" s="287" t="s">
        <v>477</v>
      </c>
      <c r="D216" s="287" t="s">
        <v>385</v>
      </c>
      <c r="E216" s="288" t="s">
        <v>6143</v>
      </c>
      <c r="F216" s="289" t="s">
        <v>6144</v>
      </c>
      <c r="G216" s="290" t="s">
        <v>398</v>
      </c>
      <c r="H216" s="291">
        <v>55.216000000000001</v>
      </c>
      <c r="I216" s="292"/>
      <c r="J216" s="293">
        <f>ROUND(I216*H216,2)</f>
        <v>0</v>
      </c>
      <c r="K216" s="289" t="s">
        <v>280</v>
      </c>
      <c r="L216" s="294"/>
      <c r="M216" s="295" t="s">
        <v>1</v>
      </c>
      <c r="N216" s="296" t="s">
        <v>41</v>
      </c>
      <c r="O216" s="92"/>
      <c r="P216" s="239">
        <f>O216*H216</f>
        <v>0</v>
      </c>
      <c r="Q216" s="239">
        <v>0.00027999999999999998</v>
      </c>
      <c r="R216" s="239">
        <f>Q216*H216</f>
        <v>0.015460479999999999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333</v>
      </c>
      <c r="AT216" s="241" t="s">
        <v>385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281</v>
      </c>
      <c r="BM216" s="241" t="s">
        <v>6145</v>
      </c>
    </row>
    <row r="217" s="13" customFormat="1">
      <c r="A217" s="13"/>
      <c r="B217" s="243"/>
      <c r="C217" s="244"/>
      <c r="D217" s="245" t="s">
        <v>283</v>
      </c>
      <c r="E217" s="244"/>
      <c r="F217" s="247" t="s">
        <v>6146</v>
      </c>
      <c r="G217" s="244"/>
      <c r="H217" s="248">
        <v>55.216000000000001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4</v>
      </c>
      <c r="AX217" s="13" t="s">
        <v>83</v>
      </c>
      <c r="AY217" s="254" t="s">
        <v>274</v>
      </c>
    </row>
    <row r="218" s="2" customFormat="1" ht="33" customHeight="1">
      <c r="A218" s="39"/>
      <c r="B218" s="40"/>
      <c r="C218" s="230" t="s">
        <v>481</v>
      </c>
      <c r="D218" s="230" t="s">
        <v>276</v>
      </c>
      <c r="E218" s="231" t="s">
        <v>6147</v>
      </c>
      <c r="F218" s="232" t="s">
        <v>6148</v>
      </c>
      <c r="G218" s="233" t="s">
        <v>604</v>
      </c>
      <c r="H218" s="234">
        <v>1</v>
      </c>
      <c r="I218" s="235"/>
      <c r="J218" s="236">
        <f>ROUND(I218*H218,2)</f>
        <v>0</v>
      </c>
      <c r="K218" s="232" t="s">
        <v>280</v>
      </c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281</v>
      </c>
      <c r="AT218" s="241" t="s">
        <v>276</v>
      </c>
      <c r="AU218" s="241" t="s">
        <v>85</v>
      </c>
      <c r="AY218" s="18" t="s">
        <v>274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281</v>
      </c>
      <c r="BM218" s="241" t="s">
        <v>6149</v>
      </c>
    </row>
    <row r="219" s="2" customFormat="1" ht="16.5" customHeight="1">
      <c r="A219" s="39"/>
      <c r="B219" s="40"/>
      <c r="C219" s="287" t="s">
        <v>487</v>
      </c>
      <c r="D219" s="287" t="s">
        <v>385</v>
      </c>
      <c r="E219" s="288" t="s">
        <v>6150</v>
      </c>
      <c r="F219" s="289" t="s">
        <v>6151</v>
      </c>
      <c r="G219" s="290" t="s">
        <v>604</v>
      </c>
      <c r="H219" s="291">
        <v>1</v>
      </c>
      <c r="I219" s="292"/>
      <c r="J219" s="293">
        <f>ROUND(I219*H219,2)</f>
        <v>0</v>
      </c>
      <c r="K219" s="289" t="s">
        <v>1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0.0032499999999999999</v>
      </c>
      <c r="R219" s="239">
        <f>Q219*H219</f>
        <v>0.0032499999999999999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333</v>
      </c>
      <c r="AT219" s="241" t="s">
        <v>385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281</v>
      </c>
      <c r="BM219" s="241" t="s">
        <v>6152</v>
      </c>
    </row>
    <row r="220" s="2" customFormat="1" ht="16.5" customHeight="1">
      <c r="A220" s="39"/>
      <c r="B220" s="40"/>
      <c r="C220" s="230" t="s">
        <v>494</v>
      </c>
      <c r="D220" s="230" t="s">
        <v>276</v>
      </c>
      <c r="E220" s="231" t="s">
        <v>6153</v>
      </c>
      <c r="F220" s="232" t="s">
        <v>6154</v>
      </c>
      <c r="G220" s="233" t="s">
        <v>3687</v>
      </c>
      <c r="H220" s="234">
        <v>1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0.00010000000000000001</v>
      </c>
      <c r="R220" s="239">
        <f>Q220*H220</f>
        <v>0.00010000000000000001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281</v>
      </c>
      <c r="AT220" s="241" t="s">
        <v>276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281</v>
      </c>
      <c r="BM220" s="241" t="s">
        <v>6155</v>
      </c>
    </row>
    <row r="221" s="2" customFormat="1" ht="16.5" customHeight="1">
      <c r="A221" s="39"/>
      <c r="B221" s="40"/>
      <c r="C221" s="230" t="s">
        <v>510</v>
      </c>
      <c r="D221" s="230" t="s">
        <v>276</v>
      </c>
      <c r="E221" s="231" t="s">
        <v>6156</v>
      </c>
      <c r="F221" s="232" t="s">
        <v>6157</v>
      </c>
      <c r="G221" s="233" t="s">
        <v>398</v>
      </c>
      <c r="H221" s="234">
        <v>52.899999999999999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0.00019000000000000001</v>
      </c>
      <c r="R221" s="239">
        <f>Q221*H221</f>
        <v>0.010051000000000001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6158</v>
      </c>
    </row>
    <row r="222" s="2" customFormat="1" ht="21.75" customHeight="1">
      <c r="A222" s="39"/>
      <c r="B222" s="40"/>
      <c r="C222" s="230" t="s">
        <v>518</v>
      </c>
      <c r="D222" s="230" t="s">
        <v>276</v>
      </c>
      <c r="E222" s="231" t="s">
        <v>6159</v>
      </c>
      <c r="F222" s="232" t="s">
        <v>6160</v>
      </c>
      <c r="G222" s="233" t="s">
        <v>398</v>
      </c>
      <c r="H222" s="234">
        <v>52.899999999999999</v>
      </c>
      <c r="I222" s="235"/>
      <c r="J222" s="236">
        <f>ROUND(I222*H222,2)</f>
        <v>0</v>
      </c>
      <c r="K222" s="232" t="s">
        <v>280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6.0000000000000002E-05</v>
      </c>
      <c r="R222" s="239">
        <f>Q222*H222</f>
        <v>0.0031740000000000002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281</v>
      </c>
      <c r="AT222" s="241" t="s">
        <v>276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281</v>
      </c>
      <c r="BM222" s="241" t="s">
        <v>6161</v>
      </c>
    </row>
    <row r="223" s="13" customFormat="1">
      <c r="A223" s="13"/>
      <c r="B223" s="243"/>
      <c r="C223" s="244"/>
      <c r="D223" s="245" t="s">
        <v>283</v>
      </c>
      <c r="E223" s="246" t="s">
        <v>1</v>
      </c>
      <c r="F223" s="247" t="s">
        <v>6162</v>
      </c>
      <c r="G223" s="244"/>
      <c r="H223" s="248">
        <v>52.899999999999999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283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274</v>
      </c>
    </row>
    <row r="224" s="14" customFormat="1">
      <c r="A224" s="14"/>
      <c r="B224" s="255"/>
      <c r="C224" s="256"/>
      <c r="D224" s="245" t="s">
        <v>283</v>
      </c>
      <c r="E224" s="257" t="s">
        <v>1</v>
      </c>
      <c r="F224" s="258" t="s">
        <v>285</v>
      </c>
      <c r="G224" s="256"/>
      <c r="H224" s="259">
        <v>52.899999999999999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283</v>
      </c>
      <c r="AU224" s="265" t="s">
        <v>85</v>
      </c>
      <c r="AV224" s="14" t="s">
        <v>106</v>
      </c>
      <c r="AW224" s="14" t="s">
        <v>32</v>
      </c>
      <c r="AX224" s="14" t="s">
        <v>76</v>
      </c>
      <c r="AY224" s="265" t="s">
        <v>274</v>
      </c>
    </row>
    <row r="225" s="15" customFormat="1">
      <c r="A225" s="15"/>
      <c r="B225" s="266"/>
      <c r="C225" s="267"/>
      <c r="D225" s="245" t="s">
        <v>283</v>
      </c>
      <c r="E225" s="268" t="s">
        <v>1</v>
      </c>
      <c r="F225" s="269" t="s">
        <v>286</v>
      </c>
      <c r="G225" s="267"/>
      <c r="H225" s="270">
        <v>52.899999999999999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283</v>
      </c>
      <c r="AU225" s="276" t="s">
        <v>85</v>
      </c>
      <c r="AV225" s="15" t="s">
        <v>281</v>
      </c>
      <c r="AW225" s="15" t="s">
        <v>32</v>
      </c>
      <c r="AX225" s="15" t="s">
        <v>83</v>
      </c>
      <c r="AY225" s="276" t="s">
        <v>274</v>
      </c>
    </row>
    <row r="226" s="12" customFormat="1" ht="22.8" customHeight="1">
      <c r="A226" s="12"/>
      <c r="B226" s="214"/>
      <c r="C226" s="215"/>
      <c r="D226" s="216" t="s">
        <v>75</v>
      </c>
      <c r="E226" s="228" t="s">
        <v>1579</v>
      </c>
      <c r="F226" s="228" t="s">
        <v>1580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P227</f>
        <v>0</v>
      </c>
      <c r="Q226" s="222"/>
      <c r="R226" s="223">
        <f>R227</f>
        <v>0</v>
      </c>
      <c r="S226" s="222"/>
      <c r="T226" s="224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83</v>
      </c>
      <c r="AT226" s="226" t="s">
        <v>75</v>
      </c>
      <c r="AU226" s="226" t="s">
        <v>83</v>
      </c>
      <c r="AY226" s="225" t="s">
        <v>274</v>
      </c>
      <c r="BK226" s="227">
        <f>BK227</f>
        <v>0</v>
      </c>
    </row>
    <row r="227" s="2" customFormat="1" ht="24.15" customHeight="1">
      <c r="A227" s="39"/>
      <c r="B227" s="40"/>
      <c r="C227" s="230" t="s">
        <v>546</v>
      </c>
      <c r="D227" s="230" t="s">
        <v>276</v>
      </c>
      <c r="E227" s="231" t="s">
        <v>3722</v>
      </c>
      <c r="F227" s="232" t="s">
        <v>3723</v>
      </c>
      <c r="G227" s="233" t="s">
        <v>341</v>
      </c>
      <c r="H227" s="234">
        <v>31.943999999999999</v>
      </c>
      <c r="I227" s="235"/>
      <c r="J227" s="236">
        <f>ROUND(I227*H227,2)</f>
        <v>0</v>
      </c>
      <c r="K227" s="232" t="s">
        <v>280</v>
      </c>
      <c r="L227" s="45"/>
      <c r="M227" s="298" t="s">
        <v>1</v>
      </c>
      <c r="N227" s="299" t="s">
        <v>41</v>
      </c>
      <c r="O227" s="300"/>
      <c r="P227" s="301">
        <f>O227*H227</f>
        <v>0</v>
      </c>
      <c r="Q227" s="301">
        <v>0</v>
      </c>
      <c r="R227" s="301">
        <f>Q227*H227</f>
        <v>0</v>
      </c>
      <c r="S227" s="301">
        <v>0</v>
      </c>
      <c r="T227" s="30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281</v>
      </c>
      <c r="AT227" s="241" t="s">
        <v>276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281</v>
      </c>
      <c r="BM227" s="241" t="s">
        <v>6163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eApf0s0VTUjb8AdbNsFf/CXyF9brD89tahKxnKimgL7D5HCrwDfZW4tZAZMkiyH3QEWz4v4vL4DU7y9Ch90doQ==" hashValue="EDBSehRzYLmUfLJ8qrMSkz/FfpNfwKYoJBd+zmqSVbxyBHDBUmrSS/K4cj70LNE7imVZuv77Nhyh4DA3PsifPQ==" algorithmName="SHA-512" password="C675"/>
  <autoFilter ref="C121:K22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  <c r="AZ2" s="148" t="s">
        <v>3584</v>
      </c>
      <c r="BA2" s="148" t="s">
        <v>1</v>
      </c>
      <c r="BB2" s="148" t="s">
        <v>1</v>
      </c>
      <c r="BC2" s="148" t="s">
        <v>333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333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6164</v>
      </c>
      <c r="BD4" s="148" t="s">
        <v>85</v>
      </c>
    </row>
    <row r="5" s="1" customFormat="1" ht="6.96" customHeight="1">
      <c r="B5" s="21"/>
      <c r="L5" s="21"/>
      <c r="AZ5" s="148" t="s">
        <v>3588</v>
      </c>
      <c r="BA5" s="148" t="s">
        <v>1</v>
      </c>
      <c r="BB5" s="148" t="s">
        <v>1</v>
      </c>
      <c r="BC5" s="148" t="s">
        <v>6165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6166</v>
      </c>
      <c r="BA6" s="148" t="s">
        <v>1</v>
      </c>
      <c r="BB6" s="148" t="s">
        <v>1</v>
      </c>
      <c r="BC6" s="148" t="s">
        <v>6167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3590</v>
      </c>
      <c r="BA7" s="148" t="s">
        <v>1</v>
      </c>
      <c r="BB7" s="148" t="s">
        <v>1</v>
      </c>
      <c r="BC7" s="148" t="s">
        <v>6168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6169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ROUND((SUM(BE126:BE344)),  2)</f>
        <v>0</v>
      </c>
      <c r="G33" s="39"/>
      <c r="H33" s="39"/>
      <c r="I33" s="168">
        <v>0.20999999999999999</v>
      </c>
      <c r="J33" s="167">
        <f>ROUND(((SUM(BE126:BE344))*I33),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ROUND((SUM(BF126:BF344)),  2)</f>
        <v>0</v>
      </c>
      <c r="G34" s="39"/>
      <c r="H34" s="39"/>
      <c r="I34" s="168">
        <v>0.14999999999999999</v>
      </c>
      <c r="J34" s="167">
        <f>ROUND(((SUM(BF126:BF344))*I34),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ROUND((SUM(BG126:BG344)),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ROUND((SUM(BH126:BH344)),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ROUND((SUM(BI126:BI344)),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SO.07 - Vodovodní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J127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J128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237</v>
      </c>
      <c r="E99" s="200"/>
      <c r="F99" s="200"/>
      <c r="G99" s="200"/>
      <c r="H99" s="200"/>
      <c r="I99" s="200"/>
      <c r="J99" s="201">
        <f>J239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238</v>
      </c>
      <c r="E100" s="200"/>
      <c r="F100" s="200"/>
      <c r="G100" s="200"/>
      <c r="H100" s="200"/>
      <c r="I100" s="200"/>
      <c r="J100" s="201">
        <f>J255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240</v>
      </c>
      <c r="E101" s="200"/>
      <c r="F101" s="200"/>
      <c r="G101" s="200"/>
      <c r="H101" s="200"/>
      <c r="I101" s="200"/>
      <c r="J101" s="201">
        <f>J290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J311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3933</v>
      </c>
      <c r="E103" s="200"/>
      <c r="F103" s="200"/>
      <c r="G103" s="200"/>
      <c r="H103" s="200"/>
      <c r="I103" s="200"/>
      <c r="J103" s="201">
        <f>J324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J340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243</v>
      </c>
      <c r="E105" s="195"/>
      <c r="F105" s="195"/>
      <c r="G105" s="195"/>
      <c r="H105" s="195"/>
      <c r="I105" s="195"/>
      <c r="J105" s="196">
        <f>J342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2907</v>
      </c>
      <c r="E106" s="200"/>
      <c r="F106" s="200"/>
      <c r="G106" s="200"/>
      <c r="H106" s="200"/>
      <c r="I106" s="200"/>
      <c r="J106" s="201">
        <f>J343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SO.07 - Vodovodní přípojka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Spolek pro lůžkový hospic Mezi Stromy</v>
      </c>
      <c r="G122" s="41"/>
      <c r="H122" s="41"/>
      <c r="I122" s="33" t="s">
        <v>30</v>
      </c>
      <c r="J122" s="37" t="str">
        <f>E21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260</v>
      </c>
      <c r="D125" s="206" t="s">
        <v>61</v>
      </c>
      <c r="E125" s="206" t="s">
        <v>57</v>
      </c>
      <c r="F125" s="206" t="s">
        <v>58</v>
      </c>
      <c r="G125" s="206" t="s">
        <v>261</v>
      </c>
      <c r="H125" s="206" t="s">
        <v>262</v>
      </c>
      <c r="I125" s="206" t="s">
        <v>263</v>
      </c>
      <c r="J125" s="206" t="s">
        <v>230</v>
      </c>
      <c r="K125" s="207" t="s">
        <v>264</v>
      </c>
      <c r="L125" s="208"/>
      <c r="M125" s="101" t="s">
        <v>1</v>
      </c>
      <c r="N125" s="102" t="s">
        <v>40</v>
      </c>
      <c r="O125" s="102" t="s">
        <v>265</v>
      </c>
      <c r="P125" s="102" t="s">
        <v>266</v>
      </c>
      <c r="Q125" s="102" t="s">
        <v>267</v>
      </c>
      <c r="R125" s="102" t="s">
        <v>268</v>
      </c>
      <c r="S125" s="102" t="s">
        <v>269</v>
      </c>
      <c r="T125" s="103" t="s">
        <v>270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271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P127+P342</f>
        <v>0</v>
      </c>
      <c r="Q126" s="105"/>
      <c r="R126" s="211">
        <f>R127+R342</f>
        <v>76.571246470000006</v>
      </c>
      <c r="S126" s="105"/>
      <c r="T126" s="212">
        <f>T127+T342</f>
        <v>26.239249999999998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BK127+BK342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272</v>
      </c>
      <c r="F127" s="217" t="s">
        <v>273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P128+P239+P255+P290+P311+P324+P340</f>
        <v>0</v>
      </c>
      <c r="Q127" s="222"/>
      <c r="R127" s="223">
        <f>R128+R239+R255+R290+R311+R324+R340</f>
        <v>76.560316470000004</v>
      </c>
      <c r="S127" s="222"/>
      <c r="T127" s="224">
        <f>T128+T239+T255+T290+T311+T324+T340</f>
        <v>26.239249999999998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274</v>
      </c>
      <c r="BK127" s="227">
        <f>BK128+BK239+BK255+BK290+BK311+BK324+BK340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275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SUM(P129:P238)</f>
        <v>0</v>
      </c>
      <c r="Q128" s="222"/>
      <c r="R128" s="223">
        <f>SUM(R129:R238)</f>
        <v>47.339466600000002</v>
      </c>
      <c r="S128" s="222"/>
      <c r="T128" s="224">
        <f>SUM(T129:T238)</f>
        <v>26.239249999999998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274</v>
      </c>
      <c r="BK128" s="227">
        <f>SUM(BK129:BK238)</f>
        <v>0</v>
      </c>
    </row>
    <row r="129" s="2" customFormat="1" ht="24.15" customHeight="1">
      <c r="A129" s="39"/>
      <c r="B129" s="40"/>
      <c r="C129" s="230" t="s">
        <v>83</v>
      </c>
      <c r="D129" s="230" t="s">
        <v>276</v>
      </c>
      <c r="E129" s="231" t="s">
        <v>6170</v>
      </c>
      <c r="F129" s="232" t="s">
        <v>6171</v>
      </c>
      <c r="G129" s="233" t="s">
        <v>279</v>
      </c>
      <c r="H129" s="234">
        <v>31.5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0.26000000000000001</v>
      </c>
      <c r="T129" s="240">
        <f>S129*H129</f>
        <v>8.1899999999999995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6172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6173</v>
      </c>
      <c r="G130" s="244"/>
      <c r="H130" s="248">
        <v>31.5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4" customFormat="1">
      <c r="A131" s="14"/>
      <c r="B131" s="255"/>
      <c r="C131" s="256"/>
      <c r="D131" s="245" t="s">
        <v>283</v>
      </c>
      <c r="E131" s="257" t="s">
        <v>1</v>
      </c>
      <c r="F131" s="258" t="s">
        <v>285</v>
      </c>
      <c r="G131" s="256"/>
      <c r="H131" s="259">
        <v>31.5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283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274</v>
      </c>
    </row>
    <row r="132" s="15" customFormat="1">
      <c r="A132" s="15"/>
      <c r="B132" s="266"/>
      <c r="C132" s="267"/>
      <c r="D132" s="245" t="s">
        <v>283</v>
      </c>
      <c r="E132" s="268" t="s">
        <v>1</v>
      </c>
      <c r="F132" s="269" t="s">
        <v>286</v>
      </c>
      <c r="G132" s="267"/>
      <c r="H132" s="270">
        <v>31.5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283</v>
      </c>
      <c r="AU132" s="276" t="s">
        <v>85</v>
      </c>
      <c r="AV132" s="15" t="s">
        <v>281</v>
      </c>
      <c r="AW132" s="15" t="s">
        <v>32</v>
      </c>
      <c r="AX132" s="15" t="s">
        <v>83</v>
      </c>
      <c r="AY132" s="276" t="s">
        <v>274</v>
      </c>
    </row>
    <row r="133" s="2" customFormat="1" ht="33" customHeight="1">
      <c r="A133" s="39"/>
      <c r="B133" s="40"/>
      <c r="C133" s="230" t="s">
        <v>85</v>
      </c>
      <c r="D133" s="230" t="s">
        <v>276</v>
      </c>
      <c r="E133" s="231" t="s">
        <v>6174</v>
      </c>
      <c r="F133" s="232" t="s">
        <v>6175</v>
      </c>
      <c r="G133" s="233" t="s">
        <v>279</v>
      </c>
      <c r="H133" s="234">
        <v>9.0500000000000007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0.44</v>
      </c>
      <c r="T133" s="240">
        <f>S133*H133</f>
        <v>3.9820000000000002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6176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6177</v>
      </c>
      <c r="G134" s="244"/>
      <c r="H134" s="248">
        <v>9.0500000000000007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274</v>
      </c>
    </row>
    <row r="135" s="14" customFormat="1">
      <c r="A135" s="14"/>
      <c r="B135" s="255"/>
      <c r="C135" s="256"/>
      <c r="D135" s="245" t="s">
        <v>283</v>
      </c>
      <c r="E135" s="257" t="s">
        <v>1</v>
      </c>
      <c r="F135" s="258" t="s">
        <v>285</v>
      </c>
      <c r="G135" s="256"/>
      <c r="H135" s="259">
        <v>9.0500000000000007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283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274</v>
      </c>
    </row>
    <row r="136" s="15" customFormat="1">
      <c r="A136" s="15"/>
      <c r="B136" s="266"/>
      <c r="C136" s="267"/>
      <c r="D136" s="245" t="s">
        <v>283</v>
      </c>
      <c r="E136" s="268" t="s">
        <v>1</v>
      </c>
      <c r="F136" s="269" t="s">
        <v>286</v>
      </c>
      <c r="G136" s="267"/>
      <c r="H136" s="270">
        <v>9.0500000000000007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283</v>
      </c>
      <c r="AU136" s="276" t="s">
        <v>85</v>
      </c>
      <c r="AV136" s="15" t="s">
        <v>281</v>
      </c>
      <c r="AW136" s="15" t="s">
        <v>32</v>
      </c>
      <c r="AX136" s="15" t="s">
        <v>83</v>
      </c>
      <c r="AY136" s="276" t="s">
        <v>274</v>
      </c>
    </row>
    <row r="137" s="2" customFormat="1" ht="33" customHeight="1">
      <c r="A137" s="39"/>
      <c r="B137" s="40"/>
      <c r="C137" s="230" t="s">
        <v>106</v>
      </c>
      <c r="D137" s="230" t="s">
        <v>276</v>
      </c>
      <c r="E137" s="231" t="s">
        <v>6178</v>
      </c>
      <c r="F137" s="232" t="s">
        <v>6179</v>
      </c>
      <c r="G137" s="233" t="s">
        <v>279</v>
      </c>
      <c r="H137" s="234">
        <v>9.0500000000000007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0.32500000000000001</v>
      </c>
      <c r="T137" s="240">
        <f>S137*H137</f>
        <v>2.9412500000000001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6180</v>
      </c>
    </row>
    <row r="138" s="13" customFormat="1">
      <c r="A138" s="13"/>
      <c r="B138" s="243"/>
      <c r="C138" s="244"/>
      <c r="D138" s="245" t="s">
        <v>283</v>
      </c>
      <c r="E138" s="246" t="s">
        <v>1</v>
      </c>
      <c r="F138" s="247" t="s">
        <v>6177</v>
      </c>
      <c r="G138" s="244"/>
      <c r="H138" s="248">
        <v>9.0500000000000007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283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274</v>
      </c>
    </row>
    <row r="139" s="14" customFormat="1">
      <c r="A139" s="14"/>
      <c r="B139" s="255"/>
      <c r="C139" s="256"/>
      <c r="D139" s="245" t="s">
        <v>283</v>
      </c>
      <c r="E139" s="257" t="s">
        <v>1</v>
      </c>
      <c r="F139" s="258" t="s">
        <v>285</v>
      </c>
      <c r="G139" s="256"/>
      <c r="H139" s="259">
        <v>9.0500000000000007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283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274</v>
      </c>
    </row>
    <row r="140" s="15" customFormat="1">
      <c r="A140" s="15"/>
      <c r="B140" s="266"/>
      <c r="C140" s="267"/>
      <c r="D140" s="245" t="s">
        <v>283</v>
      </c>
      <c r="E140" s="268" t="s">
        <v>1</v>
      </c>
      <c r="F140" s="269" t="s">
        <v>286</v>
      </c>
      <c r="G140" s="267"/>
      <c r="H140" s="270">
        <v>9.0500000000000007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283</v>
      </c>
      <c r="AU140" s="276" t="s">
        <v>85</v>
      </c>
      <c r="AV140" s="15" t="s">
        <v>281</v>
      </c>
      <c r="AW140" s="15" t="s">
        <v>32</v>
      </c>
      <c r="AX140" s="15" t="s">
        <v>83</v>
      </c>
      <c r="AY140" s="276" t="s">
        <v>274</v>
      </c>
    </row>
    <row r="141" s="2" customFormat="1" ht="24.15" customHeight="1">
      <c r="A141" s="39"/>
      <c r="B141" s="40"/>
      <c r="C141" s="230" t="s">
        <v>281</v>
      </c>
      <c r="D141" s="230" t="s">
        <v>276</v>
      </c>
      <c r="E141" s="231" t="s">
        <v>6181</v>
      </c>
      <c r="F141" s="232" t="s">
        <v>6182</v>
      </c>
      <c r="G141" s="233" t="s">
        <v>279</v>
      </c>
      <c r="H141" s="234">
        <v>9.0500000000000007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0.22</v>
      </c>
      <c r="T141" s="240">
        <f>S141*H141</f>
        <v>1.9910000000000001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6183</v>
      </c>
    </row>
    <row r="142" s="13" customFormat="1">
      <c r="A142" s="13"/>
      <c r="B142" s="243"/>
      <c r="C142" s="244"/>
      <c r="D142" s="245" t="s">
        <v>283</v>
      </c>
      <c r="E142" s="246" t="s">
        <v>1</v>
      </c>
      <c r="F142" s="247" t="s">
        <v>6177</v>
      </c>
      <c r="G142" s="244"/>
      <c r="H142" s="248">
        <v>9.0500000000000007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283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274</v>
      </c>
    </row>
    <row r="143" s="14" customFormat="1">
      <c r="A143" s="14"/>
      <c r="B143" s="255"/>
      <c r="C143" s="256"/>
      <c r="D143" s="245" t="s">
        <v>283</v>
      </c>
      <c r="E143" s="257" t="s">
        <v>1</v>
      </c>
      <c r="F143" s="258" t="s">
        <v>285</v>
      </c>
      <c r="G143" s="256"/>
      <c r="H143" s="259">
        <v>9.0500000000000007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283</v>
      </c>
      <c r="AU143" s="265" t="s">
        <v>85</v>
      </c>
      <c r="AV143" s="14" t="s">
        <v>106</v>
      </c>
      <c r="AW143" s="14" t="s">
        <v>32</v>
      </c>
      <c r="AX143" s="14" t="s">
        <v>76</v>
      </c>
      <c r="AY143" s="265" t="s">
        <v>274</v>
      </c>
    </row>
    <row r="144" s="15" customFormat="1">
      <c r="A144" s="15"/>
      <c r="B144" s="266"/>
      <c r="C144" s="267"/>
      <c r="D144" s="245" t="s">
        <v>283</v>
      </c>
      <c r="E144" s="268" t="s">
        <v>1</v>
      </c>
      <c r="F144" s="269" t="s">
        <v>286</v>
      </c>
      <c r="G144" s="267"/>
      <c r="H144" s="270">
        <v>9.0500000000000007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283</v>
      </c>
      <c r="AU144" s="276" t="s">
        <v>85</v>
      </c>
      <c r="AV144" s="15" t="s">
        <v>281</v>
      </c>
      <c r="AW144" s="15" t="s">
        <v>32</v>
      </c>
      <c r="AX144" s="15" t="s">
        <v>83</v>
      </c>
      <c r="AY144" s="276" t="s">
        <v>274</v>
      </c>
    </row>
    <row r="145" s="2" customFormat="1" ht="33" customHeight="1">
      <c r="A145" s="39"/>
      <c r="B145" s="40"/>
      <c r="C145" s="230" t="s">
        <v>316</v>
      </c>
      <c r="D145" s="230" t="s">
        <v>276</v>
      </c>
      <c r="E145" s="231" t="s">
        <v>6184</v>
      </c>
      <c r="F145" s="232" t="s">
        <v>6185</v>
      </c>
      <c r="G145" s="233" t="s">
        <v>279</v>
      </c>
      <c r="H145" s="234">
        <v>31.5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0.28999999999999998</v>
      </c>
      <c r="T145" s="240">
        <f>S145*H145</f>
        <v>9.1349999999999998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6186</v>
      </c>
    </row>
    <row r="146" s="13" customFormat="1">
      <c r="A146" s="13"/>
      <c r="B146" s="243"/>
      <c r="C146" s="244"/>
      <c r="D146" s="245" t="s">
        <v>283</v>
      </c>
      <c r="E146" s="246" t="s">
        <v>1</v>
      </c>
      <c r="F146" s="247" t="s">
        <v>6173</v>
      </c>
      <c r="G146" s="244"/>
      <c r="H146" s="248">
        <v>31.5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283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274</v>
      </c>
    </row>
    <row r="147" s="14" customFormat="1">
      <c r="A147" s="14"/>
      <c r="B147" s="255"/>
      <c r="C147" s="256"/>
      <c r="D147" s="245" t="s">
        <v>283</v>
      </c>
      <c r="E147" s="257" t="s">
        <v>1</v>
      </c>
      <c r="F147" s="258" t="s">
        <v>285</v>
      </c>
      <c r="G147" s="256"/>
      <c r="H147" s="259">
        <v>31.5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283</v>
      </c>
      <c r="AU147" s="265" t="s">
        <v>85</v>
      </c>
      <c r="AV147" s="14" t="s">
        <v>106</v>
      </c>
      <c r="AW147" s="14" t="s">
        <v>32</v>
      </c>
      <c r="AX147" s="14" t="s">
        <v>76</v>
      </c>
      <c r="AY147" s="265" t="s">
        <v>274</v>
      </c>
    </row>
    <row r="148" s="15" customFormat="1">
      <c r="A148" s="15"/>
      <c r="B148" s="266"/>
      <c r="C148" s="267"/>
      <c r="D148" s="245" t="s">
        <v>283</v>
      </c>
      <c r="E148" s="268" t="s">
        <v>1</v>
      </c>
      <c r="F148" s="269" t="s">
        <v>286</v>
      </c>
      <c r="G148" s="267"/>
      <c r="H148" s="270">
        <v>31.5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283</v>
      </c>
      <c r="AU148" s="276" t="s">
        <v>85</v>
      </c>
      <c r="AV148" s="15" t="s">
        <v>281</v>
      </c>
      <c r="AW148" s="15" t="s">
        <v>32</v>
      </c>
      <c r="AX148" s="15" t="s">
        <v>83</v>
      </c>
      <c r="AY148" s="276" t="s">
        <v>274</v>
      </c>
    </row>
    <row r="149" s="2" customFormat="1" ht="24.15" customHeight="1">
      <c r="A149" s="39"/>
      <c r="B149" s="40"/>
      <c r="C149" s="230" t="s">
        <v>321</v>
      </c>
      <c r="D149" s="230" t="s">
        <v>276</v>
      </c>
      <c r="E149" s="231" t="s">
        <v>6187</v>
      </c>
      <c r="F149" s="232" t="s">
        <v>6188</v>
      </c>
      <c r="G149" s="233" t="s">
        <v>398</v>
      </c>
      <c r="H149" s="234">
        <v>3.2000000000000002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0.036900000000000002</v>
      </c>
      <c r="R149" s="239">
        <f>Q149*H149</f>
        <v>0.11808000000000002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6189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6190</v>
      </c>
      <c r="G150" s="244"/>
      <c r="H150" s="248">
        <v>3.2000000000000002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4" customFormat="1">
      <c r="A151" s="14"/>
      <c r="B151" s="255"/>
      <c r="C151" s="256"/>
      <c r="D151" s="245" t="s">
        <v>283</v>
      </c>
      <c r="E151" s="257" t="s">
        <v>1</v>
      </c>
      <c r="F151" s="258" t="s">
        <v>285</v>
      </c>
      <c r="G151" s="256"/>
      <c r="H151" s="259">
        <v>3.2000000000000002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283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274</v>
      </c>
    </row>
    <row r="152" s="15" customFormat="1">
      <c r="A152" s="15"/>
      <c r="B152" s="266"/>
      <c r="C152" s="267"/>
      <c r="D152" s="245" t="s">
        <v>283</v>
      </c>
      <c r="E152" s="268" t="s">
        <v>1</v>
      </c>
      <c r="F152" s="269" t="s">
        <v>286</v>
      </c>
      <c r="G152" s="267"/>
      <c r="H152" s="270">
        <v>3.2000000000000002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283</v>
      </c>
      <c r="AU152" s="276" t="s">
        <v>85</v>
      </c>
      <c r="AV152" s="15" t="s">
        <v>281</v>
      </c>
      <c r="AW152" s="15" t="s">
        <v>32</v>
      </c>
      <c r="AX152" s="15" t="s">
        <v>83</v>
      </c>
      <c r="AY152" s="276" t="s">
        <v>274</v>
      </c>
    </row>
    <row r="153" s="2" customFormat="1" ht="24.15" customHeight="1">
      <c r="A153" s="39"/>
      <c r="B153" s="40"/>
      <c r="C153" s="230" t="s">
        <v>327</v>
      </c>
      <c r="D153" s="230" t="s">
        <v>276</v>
      </c>
      <c r="E153" s="231" t="s">
        <v>3593</v>
      </c>
      <c r="F153" s="232" t="s">
        <v>3594</v>
      </c>
      <c r="G153" s="233" t="s">
        <v>279</v>
      </c>
      <c r="H153" s="234">
        <v>8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6083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6191</v>
      </c>
      <c r="G154" s="244"/>
      <c r="H154" s="248">
        <v>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4" customFormat="1">
      <c r="A155" s="14"/>
      <c r="B155" s="255"/>
      <c r="C155" s="256"/>
      <c r="D155" s="245" t="s">
        <v>283</v>
      </c>
      <c r="E155" s="257" t="s">
        <v>1</v>
      </c>
      <c r="F155" s="258" t="s">
        <v>285</v>
      </c>
      <c r="G155" s="256"/>
      <c r="H155" s="259">
        <v>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283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274</v>
      </c>
    </row>
    <row r="156" s="15" customFormat="1">
      <c r="A156" s="15"/>
      <c r="B156" s="266"/>
      <c r="C156" s="267"/>
      <c r="D156" s="245" t="s">
        <v>283</v>
      </c>
      <c r="E156" s="268" t="s">
        <v>196</v>
      </c>
      <c r="F156" s="269" t="s">
        <v>286</v>
      </c>
      <c r="G156" s="267"/>
      <c r="H156" s="270">
        <v>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283</v>
      </c>
      <c r="AU156" s="276" t="s">
        <v>85</v>
      </c>
      <c r="AV156" s="15" t="s">
        <v>281</v>
      </c>
      <c r="AW156" s="15" t="s">
        <v>32</v>
      </c>
      <c r="AX156" s="15" t="s">
        <v>83</v>
      </c>
      <c r="AY156" s="276" t="s">
        <v>274</v>
      </c>
    </row>
    <row r="157" s="2" customFormat="1" ht="24.15" customHeight="1">
      <c r="A157" s="39"/>
      <c r="B157" s="40"/>
      <c r="C157" s="230" t="s">
        <v>333</v>
      </c>
      <c r="D157" s="230" t="s">
        <v>276</v>
      </c>
      <c r="E157" s="231" t="s">
        <v>3597</v>
      </c>
      <c r="F157" s="232" t="s">
        <v>3598</v>
      </c>
      <c r="G157" s="233" t="s">
        <v>289</v>
      </c>
      <c r="H157" s="234">
        <v>8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6085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6192</v>
      </c>
      <c r="G158" s="244"/>
      <c r="H158" s="248">
        <v>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4" customFormat="1">
      <c r="A159" s="14"/>
      <c r="B159" s="255"/>
      <c r="C159" s="256"/>
      <c r="D159" s="245" t="s">
        <v>283</v>
      </c>
      <c r="E159" s="257" t="s">
        <v>1</v>
      </c>
      <c r="F159" s="258" t="s">
        <v>285</v>
      </c>
      <c r="G159" s="256"/>
      <c r="H159" s="259">
        <v>8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283</v>
      </c>
      <c r="AU159" s="265" t="s">
        <v>85</v>
      </c>
      <c r="AV159" s="14" t="s">
        <v>106</v>
      </c>
      <c r="AW159" s="14" t="s">
        <v>32</v>
      </c>
      <c r="AX159" s="14" t="s">
        <v>76</v>
      </c>
      <c r="AY159" s="265" t="s">
        <v>274</v>
      </c>
    </row>
    <row r="160" s="15" customFormat="1">
      <c r="A160" s="15"/>
      <c r="B160" s="266"/>
      <c r="C160" s="267"/>
      <c r="D160" s="245" t="s">
        <v>283</v>
      </c>
      <c r="E160" s="268" t="s">
        <v>3584</v>
      </c>
      <c r="F160" s="269" t="s">
        <v>286</v>
      </c>
      <c r="G160" s="267"/>
      <c r="H160" s="270">
        <v>8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283</v>
      </c>
      <c r="AU160" s="276" t="s">
        <v>85</v>
      </c>
      <c r="AV160" s="15" t="s">
        <v>281</v>
      </c>
      <c r="AW160" s="15" t="s">
        <v>32</v>
      </c>
      <c r="AX160" s="15" t="s">
        <v>83</v>
      </c>
      <c r="AY160" s="276" t="s">
        <v>274</v>
      </c>
    </row>
    <row r="161" s="2" customFormat="1" ht="33" customHeight="1">
      <c r="A161" s="39"/>
      <c r="B161" s="40"/>
      <c r="C161" s="230" t="s">
        <v>338</v>
      </c>
      <c r="D161" s="230" t="s">
        <v>276</v>
      </c>
      <c r="E161" s="231" t="s">
        <v>6193</v>
      </c>
      <c r="F161" s="232" t="s">
        <v>6194</v>
      </c>
      <c r="G161" s="233" t="s">
        <v>289</v>
      </c>
      <c r="H161" s="234">
        <v>62.545999999999999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281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281</v>
      </c>
      <c r="BM161" s="241" t="s">
        <v>6089</v>
      </c>
    </row>
    <row r="162" s="13" customFormat="1">
      <c r="A162" s="13"/>
      <c r="B162" s="243"/>
      <c r="C162" s="244"/>
      <c r="D162" s="245" t="s">
        <v>283</v>
      </c>
      <c r="E162" s="246" t="s">
        <v>1</v>
      </c>
      <c r="F162" s="247" t="s">
        <v>6195</v>
      </c>
      <c r="G162" s="244"/>
      <c r="H162" s="248">
        <v>4.7999999999999998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283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274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6196</v>
      </c>
      <c r="G163" s="244"/>
      <c r="H163" s="248">
        <v>44.351999999999997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6197</v>
      </c>
      <c r="G164" s="244"/>
      <c r="H164" s="248">
        <v>13.394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4" customFormat="1">
      <c r="A165" s="14"/>
      <c r="B165" s="255"/>
      <c r="C165" s="256"/>
      <c r="D165" s="245" t="s">
        <v>283</v>
      </c>
      <c r="E165" s="257" t="s">
        <v>1</v>
      </c>
      <c r="F165" s="258" t="s">
        <v>285</v>
      </c>
      <c r="G165" s="256"/>
      <c r="H165" s="259">
        <v>62.545999999999999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283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3588</v>
      </c>
      <c r="F166" s="269" t="s">
        <v>286</v>
      </c>
      <c r="G166" s="267"/>
      <c r="H166" s="270">
        <v>62.545999999999999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21.75" customHeight="1">
      <c r="A167" s="39"/>
      <c r="B167" s="40"/>
      <c r="C167" s="230" t="s">
        <v>344</v>
      </c>
      <c r="D167" s="230" t="s">
        <v>276</v>
      </c>
      <c r="E167" s="231" t="s">
        <v>6097</v>
      </c>
      <c r="F167" s="232" t="s">
        <v>6098</v>
      </c>
      <c r="G167" s="233" t="s">
        <v>279</v>
      </c>
      <c r="H167" s="234">
        <v>156.36500000000001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0.00084000000000000003</v>
      </c>
      <c r="R167" s="239">
        <f>Q167*H167</f>
        <v>0.13134660000000001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6099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6198</v>
      </c>
      <c r="G168" s="244"/>
      <c r="H168" s="248">
        <v>12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3" customFormat="1">
      <c r="A169" s="13"/>
      <c r="B169" s="243"/>
      <c r="C169" s="244"/>
      <c r="D169" s="245" t="s">
        <v>283</v>
      </c>
      <c r="E169" s="246" t="s">
        <v>1</v>
      </c>
      <c r="F169" s="247" t="s">
        <v>6199</v>
      </c>
      <c r="G169" s="244"/>
      <c r="H169" s="248">
        <v>110.88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283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274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6200</v>
      </c>
      <c r="G170" s="244"/>
      <c r="H170" s="248">
        <v>33.484999999999999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274</v>
      </c>
    </row>
    <row r="171" s="14" customFormat="1">
      <c r="A171" s="14"/>
      <c r="B171" s="255"/>
      <c r="C171" s="256"/>
      <c r="D171" s="245" t="s">
        <v>283</v>
      </c>
      <c r="E171" s="257" t="s">
        <v>1</v>
      </c>
      <c r="F171" s="258" t="s">
        <v>285</v>
      </c>
      <c r="G171" s="256"/>
      <c r="H171" s="259">
        <v>156.36500000000001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283</v>
      </c>
      <c r="AU171" s="265" t="s">
        <v>85</v>
      </c>
      <c r="AV171" s="14" t="s">
        <v>106</v>
      </c>
      <c r="AW171" s="14" t="s">
        <v>32</v>
      </c>
      <c r="AX171" s="14" t="s">
        <v>76</v>
      </c>
      <c r="AY171" s="265" t="s">
        <v>274</v>
      </c>
    </row>
    <row r="172" s="15" customFormat="1">
      <c r="A172" s="15"/>
      <c r="B172" s="266"/>
      <c r="C172" s="267"/>
      <c r="D172" s="245" t="s">
        <v>283</v>
      </c>
      <c r="E172" s="268" t="s">
        <v>1</v>
      </c>
      <c r="F172" s="269" t="s">
        <v>286</v>
      </c>
      <c r="G172" s="267"/>
      <c r="H172" s="270">
        <v>156.36500000000001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283</v>
      </c>
      <c r="AU172" s="276" t="s">
        <v>85</v>
      </c>
      <c r="AV172" s="15" t="s">
        <v>281</v>
      </c>
      <c r="AW172" s="15" t="s">
        <v>32</v>
      </c>
      <c r="AX172" s="15" t="s">
        <v>83</v>
      </c>
      <c r="AY172" s="276" t="s">
        <v>274</v>
      </c>
    </row>
    <row r="173" s="2" customFormat="1" ht="24.15" customHeight="1">
      <c r="A173" s="39"/>
      <c r="B173" s="40"/>
      <c r="C173" s="230" t="s">
        <v>348</v>
      </c>
      <c r="D173" s="230" t="s">
        <v>276</v>
      </c>
      <c r="E173" s="231" t="s">
        <v>6101</v>
      </c>
      <c r="F173" s="232" t="s">
        <v>6102</v>
      </c>
      <c r="G173" s="233" t="s">
        <v>279</v>
      </c>
      <c r="H173" s="234">
        <v>156.36500000000001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6103</v>
      </c>
    </row>
    <row r="174" s="2" customFormat="1" ht="21.75" customHeight="1">
      <c r="A174" s="39"/>
      <c r="B174" s="40"/>
      <c r="C174" s="230" t="s">
        <v>361</v>
      </c>
      <c r="D174" s="230" t="s">
        <v>276</v>
      </c>
      <c r="E174" s="231" t="s">
        <v>3612</v>
      </c>
      <c r="F174" s="232" t="s">
        <v>3613</v>
      </c>
      <c r="G174" s="233" t="s">
        <v>279</v>
      </c>
      <c r="H174" s="234">
        <v>16</v>
      </c>
      <c r="I174" s="235"/>
      <c r="J174" s="236">
        <f>ROUND(I174*H174,2)</f>
        <v>0</v>
      </c>
      <c r="K174" s="232" t="s">
        <v>280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0.00069999999999999999</v>
      </c>
      <c r="R174" s="239">
        <f>Q174*H174</f>
        <v>0.0112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281</v>
      </c>
      <c r="AT174" s="241" t="s">
        <v>276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6104</v>
      </c>
    </row>
    <row r="175" s="13" customFormat="1">
      <c r="A175" s="13"/>
      <c r="B175" s="243"/>
      <c r="C175" s="244"/>
      <c r="D175" s="245" t="s">
        <v>283</v>
      </c>
      <c r="E175" s="246" t="s">
        <v>1</v>
      </c>
      <c r="F175" s="247" t="s">
        <v>6201</v>
      </c>
      <c r="G175" s="244"/>
      <c r="H175" s="248">
        <v>16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283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274</v>
      </c>
    </row>
    <row r="176" s="14" customFormat="1">
      <c r="A176" s="14"/>
      <c r="B176" s="255"/>
      <c r="C176" s="256"/>
      <c r="D176" s="245" t="s">
        <v>283</v>
      </c>
      <c r="E176" s="257" t="s">
        <v>1</v>
      </c>
      <c r="F176" s="258" t="s">
        <v>285</v>
      </c>
      <c r="G176" s="256"/>
      <c r="H176" s="259">
        <v>16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283</v>
      </c>
      <c r="AU176" s="265" t="s">
        <v>85</v>
      </c>
      <c r="AV176" s="14" t="s">
        <v>106</v>
      </c>
      <c r="AW176" s="14" t="s">
        <v>32</v>
      </c>
      <c r="AX176" s="14" t="s">
        <v>76</v>
      </c>
      <c r="AY176" s="265" t="s">
        <v>274</v>
      </c>
    </row>
    <row r="177" s="15" customFormat="1">
      <c r="A177" s="15"/>
      <c r="B177" s="266"/>
      <c r="C177" s="267"/>
      <c r="D177" s="245" t="s">
        <v>283</v>
      </c>
      <c r="E177" s="268" t="s">
        <v>1</v>
      </c>
      <c r="F177" s="269" t="s">
        <v>286</v>
      </c>
      <c r="G177" s="267"/>
      <c r="H177" s="270">
        <v>16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283</v>
      </c>
      <c r="AU177" s="276" t="s">
        <v>85</v>
      </c>
      <c r="AV177" s="15" t="s">
        <v>281</v>
      </c>
      <c r="AW177" s="15" t="s">
        <v>32</v>
      </c>
      <c r="AX177" s="15" t="s">
        <v>83</v>
      </c>
      <c r="AY177" s="276" t="s">
        <v>274</v>
      </c>
    </row>
    <row r="178" s="2" customFormat="1" ht="16.5" customHeight="1">
      <c r="A178" s="39"/>
      <c r="B178" s="40"/>
      <c r="C178" s="230" t="s">
        <v>365</v>
      </c>
      <c r="D178" s="230" t="s">
        <v>276</v>
      </c>
      <c r="E178" s="231" t="s">
        <v>3616</v>
      </c>
      <c r="F178" s="232" t="s">
        <v>3617</v>
      </c>
      <c r="G178" s="233" t="s">
        <v>279</v>
      </c>
      <c r="H178" s="234">
        <v>16</v>
      </c>
      <c r="I178" s="235"/>
      <c r="J178" s="236">
        <f>ROUND(I178*H178,2)</f>
        <v>0</v>
      </c>
      <c r="K178" s="232" t="s">
        <v>280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281</v>
      </c>
      <c r="AT178" s="241" t="s">
        <v>276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281</v>
      </c>
      <c r="BM178" s="241" t="s">
        <v>6106</v>
      </c>
    </row>
    <row r="179" s="2" customFormat="1" ht="21.75" customHeight="1">
      <c r="A179" s="39"/>
      <c r="B179" s="40"/>
      <c r="C179" s="230" t="s">
        <v>369</v>
      </c>
      <c r="D179" s="230" t="s">
        <v>276</v>
      </c>
      <c r="E179" s="231" t="s">
        <v>3619</v>
      </c>
      <c r="F179" s="232" t="s">
        <v>3620</v>
      </c>
      <c r="G179" s="233" t="s">
        <v>289</v>
      </c>
      <c r="H179" s="234">
        <v>8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0.00046000000000000001</v>
      </c>
      <c r="R179" s="239">
        <f>Q179*H179</f>
        <v>0.0036800000000000001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6107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6192</v>
      </c>
      <c r="G180" s="244"/>
      <c r="H180" s="248">
        <v>8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274</v>
      </c>
    </row>
    <row r="181" s="14" customFormat="1">
      <c r="A181" s="14"/>
      <c r="B181" s="255"/>
      <c r="C181" s="256"/>
      <c r="D181" s="245" t="s">
        <v>283</v>
      </c>
      <c r="E181" s="257" t="s">
        <v>1</v>
      </c>
      <c r="F181" s="258" t="s">
        <v>285</v>
      </c>
      <c r="G181" s="256"/>
      <c r="H181" s="259">
        <v>8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283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274</v>
      </c>
    </row>
    <row r="182" s="15" customFormat="1">
      <c r="A182" s="15"/>
      <c r="B182" s="266"/>
      <c r="C182" s="267"/>
      <c r="D182" s="245" t="s">
        <v>283</v>
      </c>
      <c r="E182" s="268" t="s">
        <v>1</v>
      </c>
      <c r="F182" s="269" t="s">
        <v>286</v>
      </c>
      <c r="G182" s="267"/>
      <c r="H182" s="270">
        <v>8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283</v>
      </c>
      <c r="AU182" s="276" t="s">
        <v>85</v>
      </c>
      <c r="AV182" s="15" t="s">
        <v>281</v>
      </c>
      <c r="AW182" s="15" t="s">
        <v>32</v>
      </c>
      <c r="AX182" s="15" t="s">
        <v>83</v>
      </c>
      <c r="AY182" s="276" t="s">
        <v>274</v>
      </c>
    </row>
    <row r="183" s="2" customFormat="1" ht="24.15" customHeight="1">
      <c r="A183" s="39"/>
      <c r="B183" s="40"/>
      <c r="C183" s="230" t="s">
        <v>8</v>
      </c>
      <c r="D183" s="230" t="s">
        <v>276</v>
      </c>
      <c r="E183" s="231" t="s">
        <v>3622</v>
      </c>
      <c r="F183" s="232" t="s">
        <v>3623</v>
      </c>
      <c r="G183" s="233" t="s">
        <v>289</v>
      </c>
      <c r="H183" s="234">
        <v>8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281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281</v>
      </c>
      <c r="BM183" s="241" t="s">
        <v>6108</v>
      </c>
    </row>
    <row r="184" s="2" customFormat="1" ht="37.8" customHeight="1">
      <c r="A184" s="39"/>
      <c r="B184" s="40"/>
      <c r="C184" s="230" t="s">
        <v>379</v>
      </c>
      <c r="D184" s="230" t="s">
        <v>276</v>
      </c>
      <c r="E184" s="231" t="s">
        <v>322</v>
      </c>
      <c r="F184" s="232" t="s">
        <v>323</v>
      </c>
      <c r="G184" s="233" t="s">
        <v>289</v>
      </c>
      <c r="H184" s="234">
        <v>29.295999999999999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281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6109</v>
      </c>
    </row>
    <row r="185" s="13" customFormat="1">
      <c r="A185" s="13"/>
      <c r="B185" s="243"/>
      <c r="C185" s="244"/>
      <c r="D185" s="245" t="s">
        <v>283</v>
      </c>
      <c r="E185" s="246" t="s">
        <v>1</v>
      </c>
      <c r="F185" s="247" t="s">
        <v>3584</v>
      </c>
      <c r="G185" s="244"/>
      <c r="H185" s="248">
        <v>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283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3588</v>
      </c>
      <c r="G186" s="244"/>
      <c r="H186" s="248">
        <v>62.545999999999999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3" customFormat="1">
      <c r="A187" s="13"/>
      <c r="B187" s="243"/>
      <c r="C187" s="244"/>
      <c r="D187" s="245" t="s">
        <v>283</v>
      </c>
      <c r="E187" s="246" t="s">
        <v>1</v>
      </c>
      <c r="F187" s="247" t="s">
        <v>3626</v>
      </c>
      <c r="G187" s="244"/>
      <c r="H187" s="248">
        <v>-41.25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283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274</v>
      </c>
    </row>
    <row r="188" s="14" customFormat="1">
      <c r="A188" s="14"/>
      <c r="B188" s="255"/>
      <c r="C188" s="256"/>
      <c r="D188" s="245" t="s">
        <v>283</v>
      </c>
      <c r="E188" s="257" t="s">
        <v>1</v>
      </c>
      <c r="F188" s="258" t="s">
        <v>285</v>
      </c>
      <c r="G188" s="256"/>
      <c r="H188" s="259">
        <v>29.295999999999999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283</v>
      </c>
      <c r="AU188" s="265" t="s">
        <v>85</v>
      </c>
      <c r="AV188" s="14" t="s">
        <v>106</v>
      </c>
      <c r="AW188" s="14" t="s">
        <v>32</v>
      </c>
      <c r="AX188" s="14" t="s">
        <v>76</v>
      </c>
      <c r="AY188" s="265" t="s">
        <v>274</v>
      </c>
    </row>
    <row r="189" s="15" customFormat="1">
      <c r="A189" s="15"/>
      <c r="B189" s="266"/>
      <c r="C189" s="267"/>
      <c r="D189" s="245" t="s">
        <v>283</v>
      </c>
      <c r="E189" s="268" t="s">
        <v>200</v>
      </c>
      <c r="F189" s="269" t="s">
        <v>286</v>
      </c>
      <c r="G189" s="267"/>
      <c r="H189" s="270">
        <v>29.295999999999999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283</v>
      </c>
      <c r="AU189" s="276" t="s">
        <v>85</v>
      </c>
      <c r="AV189" s="15" t="s">
        <v>281</v>
      </c>
      <c r="AW189" s="15" t="s">
        <v>32</v>
      </c>
      <c r="AX189" s="15" t="s">
        <v>83</v>
      </c>
      <c r="AY189" s="276" t="s">
        <v>274</v>
      </c>
    </row>
    <row r="190" s="2" customFormat="1" ht="24.15" customHeight="1">
      <c r="A190" s="39"/>
      <c r="B190" s="40"/>
      <c r="C190" s="230" t="s">
        <v>384</v>
      </c>
      <c r="D190" s="230" t="s">
        <v>276</v>
      </c>
      <c r="E190" s="231" t="s">
        <v>3627</v>
      </c>
      <c r="F190" s="232" t="s">
        <v>3628</v>
      </c>
      <c r="G190" s="233" t="s">
        <v>289</v>
      </c>
      <c r="H190" s="234">
        <v>29.295999999999999</v>
      </c>
      <c r="I190" s="235"/>
      <c r="J190" s="236">
        <f>ROUND(I190*H190,2)</f>
        <v>0</v>
      </c>
      <c r="K190" s="232" t="s">
        <v>280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281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281</v>
      </c>
      <c r="BM190" s="241" t="s">
        <v>6110</v>
      </c>
    </row>
    <row r="191" s="13" customFormat="1">
      <c r="A191" s="13"/>
      <c r="B191" s="243"/>
      <c r="C191" s="244"/>
      <c r="D191" s="245" t="s">
        <v>283</v>
      </c>
      <c r="E191" s="246" t="s">
        <v>1</v>
      </c>
      <c r="F191" s="247" t="s">
        <v>200</v>
      </c>
      <c r="G191" s="244"/>
      <c r="H191" s="248">
        <v>29.295999999999999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283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274</v>
      </c>
    </row>
    <row r="192" s="14" customFormat="1">
      <c r="A192" s="14"/>
      <c r="B192" s="255"/>
      <c r="C192" s="256"/>
      <c r="D192" s="245" t="s">
        <v>283</v>
      </c>
      <c r="E192" s="257" t="s">
        <v>1</v>
      </c>
      <c r="F192" s="258" t="s">
        <v>285</v>
      </c>
      <c r="G192" s="256"/>
      <c r="H192" s="259">
        <v>29.295999999999999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283</v>
      </c>
      <c r="AU192" s="265" t="s">
        <v>85</v>
      </c>
      <c r="AV192" s="14" t="s">
        <v>106</v>
      </c>
      <c r="AW192" s="14" t="s">
        <v>32</v>
      </c>
      <c r="AX192" s="14" t="s">
        <v>76</v>
      </c>
      <c r="AY192" s="265" t="s">
        <v>274</v>
      </c>
    </row>
    <row r="193" s="15" customFormat="1">
      <c r="A193" s="15"/>
      <c r="B193" s="266"/>
      <c r="C193" s="267"/>
      <c r="D193" s="245" t="s">
        <v>283</v>
      </c>
      <c r="E193" s="268" t="s">
        <v>1</v>
      </c>
      <c r="F193" s="269" t="s">
        <v>286</v>
      </c>
      <c r="G193" s="267"/>
      <c r="H193" s="270">
        <v>29.295999999999999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283</v>
      </c>
      <c r="AU193" s="276" t="s">
        <v>85</v>
      </c>
      <c r="AV193" s="15" t="s">
        <v>281</v>
      </c>
      <c r="AW193" s="15" t="s">
        <v>32</v>
      </c>
      <c r="AX193" s="15" t="s">
        <v>83</v>
      </c>
      <c r="AY193" s="276" t="s">
        <v>274</v>
      </c>
    </row>
    <row r="194" s="2" customFormat="1" ht="24.15" customHeight="1">
      <c r="A194" s="39"/>
      <c r="B194" s="40"/>
      <c r="C194" s="230" t="s">
        <v>390</v>
      </c>
      <c r="D194" s="230" t="s">
        <v>276</v>
      </c>
      <c r="E194" s="231" t="s">
        <v>3630</v>
      </c>
      <c r="F194" s="232" t="s">
        <v>3631</v>
      </c>
      <c r="G194" s="233" t="s">
        <v>341</v>
      </c>
      <c r="H194" s="234">
        <v>54.198</v>
      </c>
      <c r="I194" s="235"/>
      <c r="J194" s="236">
        <f>ROUND(I194*H194,2)</f>
        <v>0</v>
      </c>
      <c r="K194" s="232" t="s">
        <v>280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281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281</v>
      </c>
      <c r="BM194" s="241" t="s">
        <v>6111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343</v>
      </c>
      <c r="G195" s="244"/>
      <c r="H195" s="248">
        <v>54.198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274</v>
      </c>
    </row>
    <row r="196" s="14" customFormat="1">
      <c r="A196" s="14"/>
      <c r="B196" s="255"/>
      <c r="C196" s="256"/>
      <c r="D196" s="245" t="s">
        <v>283</v>
      </c>
      <c r="E196" s="257" t="s">
        <v>1</v>
      </c>
      <c r="F196" s="258" t="s">
        <v>285</v>
      </c>
      <c r="G196" s="256"/>
      <c r="H196" s="259">
        <v>54.198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283</v>
      </c>
      <c r="AU196" s="265" t="s">
        <v>85</v>
      </c>
      <c r="AV196" s="14" t="s">
        <v>106</v>
      </c>
      <c r="AW196" s="14" t="s">
        <v>32</v>
      </c>
      <c r="AX196" s="14" t="s">
        <v>76</v>
      </c>
      <c r="AY196" s="265" t="s">
        <v>274</v>
      </c>
    </row>
    <row r="197" s="15" customFormat="1">
      <c r="A197" s="15"/>
      <c r="B197" s="266"/>
      <c r="C197" s="267"/>
      <c r="D197" s="245" t="s">
        <v>283</v>
      </c>
      <c r="E197" s="268" t="s">
        <v>1</v>
      </c>
      <c r="F197" s="269" t="s">
        <v>286</v>
      </c>
      <c r="G197" s="267"/>
      <c r="H197" s="270">
        <v>54.198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283</v>
      </c>
      <c r="AU197" s="276" t="s">
        <v>85</v>
      </c>
      <c r="AV197" s="15" t="s">
        <v>281</v>
      </c>
      <c r="AW197" s="15" t="s">
        <v>32</v>
      </c>
      <c r="AX197" s="15" t="s">
        <v>83</v>
      </c>
      <c r="AY197" s="276" t="s">
        <v>274</v>
      </c>
    </row>
    <row r="198" s="2" customFormat="1" ht="16.5" customHeight="1">
      <c r="A198" s="39"/>
      <c r="B198" s="40"/>
      <c r="C198" s="230" t="s">
        <v>395</v>
      </c>
      <c r="D198" s="230" t="s">
        <v>276</v>
      </c>
      <c r="E198" s="231" t="s">
        <v>345</v>
      </c>
      <c r="F198" s="232" t="s">
        <v>346</v>
      </c>
      <c r="G198" s="233" t="s">
        <v>289</v>
      </c>
      <c r="H198" s="234">
        <v>29.295999999999999</v>
      </c>
      <c r="I198" s="235"/>
      <c r="J198" s="236">
        <f>ROUND(I198*H198,2)</f>
        <v>0</v>
      </c>
      <c r="K198" s="232" t="s">
        <v>280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281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281</v>
      </c>
      <c r="BM198" s="241" t="s">
        <v>6112</v>
      </c>
    </row>
    <row r="199" s="13" customFormat="1">
      <c r="A199" s="13"/>
      <c r="B199" s="243"/>
      <c r="C199" s="244"/>
      <c r="D199" s="245" t="s">
        <v>283</v>
      </c>
      <c r="E199" s="246" t="s">
        <v>1</v>
      </c>
      <c r="F199" s="247" t="s">
        <v>200</v>
      </c>
      <c r="G199" s="244"/>
      <c r="H199" s="248">
        <v>29.295999999999999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283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274</v>
      </c>
    </row>
    <row r="200" s="14" customFormat="1">
      <c r="A200" s="14"/>
      <c r="B200" s="255"/>
      <c r="C200" s="256"/>
      <c r="D200" s="245" t="s">
        <v>283</v>
      </c>
      <c r="E200" s="257" t="s">
        <v>1</v>
      </c>
      <c r="F200" s="258" t="s">
        <v>285</v>
      </c>
      <c r="G200" s="256"/>
      <c r="H200" s="259">
        <v>29.295999999999999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283</v>
      </c>
      <c r="AU200" s="265" t="s">
        <v>85</v>
      </c>
      <c r="AV200" s="14" t="s">
        <v>106</v>
      </c>
      <c r="AW200" s="14" t="s">
        <v>32</v>
      </c>
      <c r="AX200" s="14" t="s">
        <v>76</v>
      </c>
      <c r="AY200" s="265" t="s">
        <v>274</v>
      </c>
    </row>
    <row r="201" s="15" customFormat="1">
      <c r="A201" s="15"/>
      <c r="B201" s="266"/>
      <c r="C201" s="267"/>
      <c r="D201" s="245" t="s">
        <v>283</v>
      </c>
      <c r="E201" s="268" t="s">
        <v>1</v>
      </c>
      <c r="F201" s="269" t="s">
        <v>286</v>
      </c>
      <c r="G201" s="267"/>
      <c r="H201" s="270">
        <v>29.295999999999999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283</v>
      </c>
      <c r="AU201" s="276" t="s">
        <v>85</v>
      </c>
      <c r="AV201" s="15" t="s">
        <v>281</v>
      </c>
      <c r="AW201" s="15" t="s">
        <v>32</v>
      </c>
      <c r="AX201" s="15" t="s">
        <v>83</v>
      </c>
      <c r="AY201" s="276" t="s">
        <v>274</v>
      </c>
    </row>
    <row r="202" s="2" customFormat="1" ht="24.15" customHeight="1">
      <c r="A202" s="39"/>
      <c r="B202" s="40"/>
      <c r="C202" s="230" t="s">
        <v>401</v>
      </c>
      <c r="D202" s="230" t="s">
        <v>276</v>
      </c>
      <c r="E202" s="231" t="s">
        <v>349</v>
      </c>
      <c r="F202" s="232" t="s">
        <v>350</v>
      </c>
      <c r="G202" s="233" t="s">
        <v>289</v>
      </c>
      <c r="H202" s="234">
        <v>51.277000000000001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281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6113</v>
      </c>
    </row>
    <row r="203" s="13" customFormat="1">
      <c r="A203" s="13"/>
      <c r="B203" s="243"/>
      <c r="C203" s="244"/>
      <c r="D203" s="245" t="s">
        <v>283</v>
      </c>
      <c r="E203" s="246" t="s">
        <v>1</v>
      </c>
      <c r="F203" s="247" t="s">
        <v>6202</v>
      </c>
      <c r="G203" s="244"/>
      <c r="H203" s="248">
        <v>3.3119999999999998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283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274</v>
      </c>
    </row>
    <row r="204" s="13" customFormat="1">
      <c r="A204" s="13"/>
      <c r="B204" s="243"/>
      <c r="C204" s="244"/>
      <c r="D204" s="245" t="s">
        <v>283</v>
      </c>
      <c r="E204" s="246" t="s">
        <v>1</v>
      </c>
      <c r="F204" s="247" t="s">
        <v>6203</v>
      </c>
      <c r="G204" s="244"/>
      <c r="H204" s="248">
        <v>32.634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283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274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6204</v>
      </c>
      <c r="G205" s="244"/>
      <c r="H205" s="248">
        <v>5.3040000000000003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4" customFormat="1">
      <c r="A206" s="14"/>
      <c r="B206" s="255"/>
      <c r="C206" s="256"/>
      <c r="D206" s="245" t="s">
        <v>283</v>
      </c>
      <c r="E206" s="257" t="s">
        <v>3590</v>
      </c>
      <c r="F206" s="258" t="s">
        <v>285</v>
      </c>
      <c r="G206" s="256"/>
      <c r="H206" s="259">
        <v>41.25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283</v>
      </c>
      <c r="AU206" s="265" t="s">
        <v>85</v>
      </c>
      <c r="AV206" s="14" t="s">
        <v>106</v>
      </c>
      <c r="AW206" s="14" t="s">
        <v>32</v>
      </c>
      <c r="AX206" s="14" t="s">
        <v>76</v>
      </c>
      <c r="AY206" s="265" t="s">
        <v>274</v>
      </c>
    </row>
    <row r="207" s="13" customFormat="1">
      <c r="A207" s="13"/>
      <c r="B207" s="243"/>
      <c r="C207" s="244"/>
      <c r="D207" s="245" t="s">
        <v>283</v>
      </c>
      <c r="E207" s="246" t="s">
        <v>1</v>
      </c>
      <c r="F207" s="247" t="s">
        <v>6205</v>
      </c>
      <c r="G207" s="244"/>
      <c r="H207" s="248">
        <v>10.026999999999999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283</v>
      </c>
      <c r="AU207" s="254" t="s">
        <v>85</v>
      </c>
      <c r="AV207" s="13" t="s">
        <v>85</v>
      </c>
      <c r="AW207" s="13" t="s">
        <v>32</v>
      </c>
      <c r="AX207" s="13" t="s">
        <v>76</v>
      </c>
      <c r="AY207" s="254" t="s">
        <v>274</v>
      </c>
    </row>
    <row r="208" s="14" customFormat="1">
      <c r="A208" s="14"/>
      <c r="B208" s="255"/>
      <c r="C208" s="256"/>
      <c r="D208" s="245" t="s">
        <v>283</v>
      </c>
      <c r="E208" s="257" t="s">
        <v>6166</v>
      </c>
      <c r="F208" s="258" t="s">
        <v>285</v>
      </c>
      <c r="G208" s="256"/>
      <c r="H208" s="259">
        <v>10.026999999999999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283</v>
      </c>
      <c r="AU208" s="265" t="s">
        <v>85</v>
      </c>
      <c r="AV208" s="14" t="s">
        <v>106</v>
      </c>
      <c r="AW208" s="14" t="s">
        <v>32</v>
      </c>
      <c r="AX208" s="14" t="s">
        <v>76</v>
      </c>
      <c r="AY208" s="265" t="s">
        <v>274</v>
      </c>
    </row>
    <row r="209" s="15" customFormat="1">
      <c r="A209" s="15"/>
      <c r="B209" s="266"/>
      <c r="C209" s="267"/>
      <c r="D209" s="245" t="s">
        <v>283</v>
      </c>
      <c r="E209" s="268" t="s">
        <v>1</v>
      </c>
      <c r="F209" s="269" t="s">
        <v>286</v>
      </c>
      <c r="G209" s="267"/>
      <c r="H209" s="270">
        <v>51.277000000000001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6" t="s">
        <v>283</v>
      </c>
      <c r="AU209" s="276" t="s">
        <v>85</v>
      </c>
      <c r="AV209" s="15" t="s">
        <v>281</v>
      </c>
      <c r="AW209" s="15" t="s">
        <v>32</v>
      </c>
      <c r="AX209" s="15" t="s">
        <v>83</v>
      </c>
      <c r="AY209" s="276" t="s">
        <v>274</v>
      </c>
    </row>
    <row r="210" s="2" customFormat="1" ht="16.5" customHeight="1">
      <c r="A210" s="39"/>
      <c r="B210" s="40"/>
      <c r="C210" s="287" t="s">
        <v>7</v>
      </c>
      <c r="D210" s="287" t="s">
        <v>385</v>
      </c>
      <c r="E210" s="288" t="s">
        <v>6206</v>
      </c>
      <c r="F210" s="289" t="s">
        <v>6207</v>
      </c>
      <c r="G210" s="290" t="s">
        <v>341</v>
      </c>
      <c r="H210" s="291">
        <v>21.056999999999999</v>
      </c>
      <c r="I210" s="292"/>
      <c r="J210" s="293">
        <f>ROUND(I210*H210,2)</f>
        <v>0</v>
      </c>
      <c r="K210" s="289" t="s">
        <v>280</v>
      </c>
      <c r="L210" s="294"/>
      <c r="M210" s="295" t="s">
        <v>1</v>
      </c>
      <c r="N210" s="296" t="s">
        <v>41</v>
      </c>
      <c r="O210" s="92"/>
      <c r="P210" s="239">
        <f>O210*H210</f>
        <v>0</v>
      </c>
      <c r="Q210" s="239">
        <v>1</v>
      </c>
      <c r="R210" s="239">
        <f>Q210*H210</f>
        <v>21.056999999999999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333</v>
      </c>
      <c r="AT210" s="241" t="s">
        <v>385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6208</v>
      </c>
    </row>
    <row r="211" s="13" customFormat="1">
      <c r="A211" s="13"/>
      <c r="B211" s="243"/>
      <c r="C211" s="244"/>
      <c r="D211" s="245" t="s">
        <v>283</v>
      </c>
      <c r="E211" s="246" t="s">
        <v>1</v>
      </c>
      <c r="F211" s="247" t="s">
        <v>6209</v>
      </c>
      <c r="G211" s="244"/>
      <c r="H211" s="248">
        <v>21.056999999999999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283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274</v>
      </c>
    </row>
    <row r="212" s="14" customFormat="1">
      <c r="A212" s="14"/>
      <c r="B212" s="255"/>
      <c r="C212" s="256"/>
      <c r="D212" s="245" t="s">
        <v>283</v>
      </c>
      <c r="E212" s="257" t="s">
        <v>1</v>
      </c>
      <c r="F212" s="258" t="s">
        <v>285</v>
      </c>
      <c r="G212" s="256"/>
      <c r="H212" s="259">
        <v>21.056999999999999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283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274</v>
      </c>
    </row>
    <row r="213" s="15" customFormat="1">
      <c r="A213" s="15"/>
      <c r="B213" s="266"/>
      <c r="C213" s="267"/>
      <c r="D213" s="245" t="s">
        <v>283</v>
      </c>
      <c r="E213" s="268" t="s">
        <v>1</v>
      </c>
      <c r="F213" s="269" t="s">
        <v>286</v>
      </c>
      <c r="G213" s="267"/>
      <c r="H213" s="270">
        <v>21.056999999999999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283</v>
      </c>
      <c r="AU213" s="276" t="s">
        <v>85</v>
      </c>
      <c r="AV213" s="15" t="s">
        <v>281</v>
      </c>
      <c r="AW213" s="15" t="s">
        <v>32</v>
      </c>
      <c r="AX213" s="15" t="s">
        <v>83</v>
      </c>
      <c r="AY213" s="276" t="s">
        <v>274</v>
      </c>
    </row>
    <row r="214" s="2" customFormat="1" ht="24.15" customHeight="1">
      <c r="A214" s="39"/>
      <c r="B214" s="40"/>
      <c r="C214" s="230" t="s">
        <v>419</v>
      </c>
      <c r="D214" s="230" t="s">
        <v>276</v>
      </c>
      <c r="E214" s="231" t="s">
        <v>3637</v>
      </c>
      <c r="F214" s="232" t="s">
        <v>3638</v>
      </c>
      <c r="G214" s="233" t="s">
        <v>289</v>
      </c>
      <c r="H214" s="234">
        <v>13.009</v>
      </c>
      <c r="I214" s="235"/>
      <c r="J214" s="236">
        <f>ROUND(I214*H214,2)</f>
        <v>0</v>
      </c>
      <c r="K214" s="232" t="s">
        <v>280</v>
      </c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281</v>
      </c>
      <c r="AT214" s="241" t="s">
        <v>276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281</v>
      </c>
      <c r="BM214" s="241" t="s">
        <v>6116</v>
      </c>
    </row>
    <row r="215" s="13" customFormat="1">
      <c r="A215" s="13"/>
      <c r="B215" s="243"/>
      <c r="C215" s="244"/>
      <c r="D215" s="245" t="s">
        <v>283</v>
      </c>
      <c r="E215" s="246" t="s">
        <v>1</v>
      </c>
      <c r="F215" s="247" t="s">
        <v>6210</v>
      </c>
      <c r="G215" s="244"/>
      <c r="H215" s="248">
        <v>1.1679999999999999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283</v>
      </c>
      <c r="AU215" s="254" t="s">
        <v>85</v>
      </c>
      <c r="AV215" s="13" t="s">
        <v>85</v>
      </c>
      <c r="AW215" s="13" t="s">
        <v>32</v>
      </c>
      <c r="AX215" s="13" t="s">
        <v>76</v>
      </c>
      <c r="AY215" s="254" t="s">
        <v>274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6211</v>
      </c>
      <c r="G216" s="244"/>
      <c r="H216" s="248">
        <v>9.1980000000000004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274</v>
      </c>
    </row>
    <row r="217" s="13" customFormat="1">
      <c r="A217" s="13"/>
      <c r="B217" s="243"/>
      <c r="C217" s="244"/>
      <c r="D217" s="245" t="s">
        <v>283</v>
      </c>
      <c r="E217" s="246" t="s">
        <v>1</v>
      </c>
      <c r="F217" s="247" t="s">
        <v>6212</v>
      </c>
      <c r="G217" s="244"/>
      <c r="H217" s="248">
        <v>2.6429999999999998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274</v>
      </c>
    </row>
    <row r="218" s="14" customFormat="1">
      <c r="A218" s="14"/>
      <c r="B218" s="255"/>
      <c r="C218" s="256"/>
      <c r="D218" s="245" t="s">
        <v>283</v>
      </c>
      <c r="E218" s="257" t="s">
        <v>1</v>
      </c>
      <c r="F218" s="258" t="s">
        <v>285</v>
      </c>
      <c r="G218" s="256"/>
      <c r="H218" s="259">
        <v>13.009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283</v>
      </c>
      <c r="AU218" s="265" t="s">
        <v>85</v>
      </c>
      <c r="AV218" s="14" t="s">
        <v>106</v>
      </c>
      <c r="AW218" s="14" t="s">
        <v>32</v>
      </c>
      <c r="AX218" s="14" t="s">
        <v>76</v>
      </c>
      <c r="AY218" s="265" t="s">
        <v>274</v>
      </c>
    </row>
    <row r="219" s="15" customFormat="1">
      <c r="A219" s="15"/>
      <c r="B219" s="266"/>
      <c r="C219" s="267"/>
      <c r="D219" s="245" t="s">
        <v>283</v>
      </c>
      <c r="E219" s="268" t="s">
        <v>1</v>
      </c>
      <c r="F219" s="269" t="s">
        <v>286</v>
      </c>
      <c r="G219" s="267"/>
      <c r="H219" s="270">
        <v>13.009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283</v>
      </c>
      <c r="AU219" s="276" t="s">
        <v>85</v>
      </c>
      <c r="AV219" s="15" t="s">
        <v>281</v>
      </c>
      <c r="AW219" s="15" t="s">
        <v>32</v>
      </c>
      <c r="AX219" s="15" t="s">
        <v>83</v>
      </c>
      <c r="AY219" s="276" t="s">
        <v>274</v>
      </c>
    </row>
    <row r="220" s="2" customFormat="1" ht="16.5" customHeight="1">
      <c r="A220" s="39"/>
      <c r="B220" s="40"/>
      <c r="C220" s="287" t="s">
        <v>427</v>
      </c>
      <c r="D220" s="287" t="s">
        <v>385</v>
      </c>
      <c r="E220" s="288" t="s">
        <v>3641</v>
      </c>
      <c r="F220" s="289" t="s">
        <v>3642</v>
      </c>
      <c r="G220" s="290" t="s">
        <v>341</v>
      </c>
      <c r="H220" s="291">
        <v>26.018000000000001</v>
      </c>
      <c r="I220" s="292"/>
      <c r="J220" s="293">
        <f>ROUND(I220*H220,2)</f>
        <v>0</v>
      </c>
      <c r="K220" s="289" t="s">
        <v>280</v>
      </c>
      <c r="L220" s="294"/>
      <c r="M220" s="295" t="s">
        <v>1</v>
      </c>
      <c r="N220" s="296" t="s">
        <v>41</v>
      </c>
      <c r="O220" s="92"/>
      <c r="P220" s="239">
        <f>O220*H220</f>
        <v>0</v>
      </c>
      <c r="Q220" s="239">
        <v>1</v>
      </c>
      <c r="R220" s="239">
        <f>Q220*H220</f>
        <v>26.018000000000001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333</v>
      </c>
      <c r="AT220" s="241" t="s">
        <v>385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281</v>
      </c>
      <c r="BM220" s="241" t="s">
        <v>6119</v>
      </c>
    </row>
    <row r="221" s="13" customFormat="1">
      <c r="A221" s="13"/>
      <c r="B221" s="243"/>
      <c r="C221" s="244"/>
      <c r="D221" s="245" t="s">
        <v>283</v>
      </c>
      <c r="E221" s="244"/>
      <c r="F221" s="247" t="s">
        <v>6213</v>
      </c>
      <c r="G221" s="244"/>
      <c r="H221" s="248">
        <v>26.018000000000001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283</v>
      </c>
      <c r="AU221" s="254" t="s">
        <v>85</v>
      </c>
      <c r="AV221" s="13" t="s">
        <v>85</v>
      </c>
      <c r="AW221" s="13" t="s">
        <v>4</v>
      </c>
      <c r="AX221" s="13" t="s">
        <v>83</v>
      </c>
      <c r="AY221" s="254" t="s">
        <v>274</v>
      </c>
    </row>
    <row r="222" s="2" customFormat="1" ht="24.15" customHeight="1">
      <c r="A222" s="39"/>
      <c r="B222" s="40"/>
      <c r="C222" s="230" t="s">
        <v>435</v>
      </c>
      <c r="D222" s="230" t="s">
        <v>276</v>
      </c>
      <c r="E222" s="231" t="s">
        <v>3645</v>
      </c>
      <c r="F222" s="232" t="s">
        <v>3646</v>
      </c>
      <c r="G222" s="233" t="s">
        <v>279</v>
      </c>
      <c r="H222" s="234">
        <v>8</v>
      </c>
      <c r="I222" s="235"/>
      <c r="J222" s="236">
        <f>ROUND(I222*H222,2)</f>
        <v>0</v>
      </c>
      <c r="K222" s="232" t="s">
        <v>280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281</v>
      </c>
      <c r="AT222" s="241" t="s">
        <v>276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281</v>
      </c>
      <c r="BM222" s="241" t="s">
        <v>6121</v>
      </c>
    </row>
    <row r="223" s="13" customFormat="1">
      <c r="A223" s="13"/>
      <c r="B223" s="243"/>
      <c r="C223" s="244"/>
      <c r="D223" s="245" t="s">
        <v>283</v>
      </c>
      <c r="E223" s="246" t="s">
        <v>1</v>
      </c>
      <c r="F223" s="247" t="s">
        <v>196</v>
      </c>
      <c r="G223" s="244"/>
      <c r="H223" s="248">
        <v>8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283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274</v>
      </c>
    </row>
    <row r="224" s="14" customFormat="1">
      <c r="A224" s="14"/>
      <c r="B224" s="255"/>
      <c r="C224" s="256"/>
      <c r="D224" s="245" t="s">
        <v>283</v>
      </c>
      <c r="E224" s="257" t="s">
        <v>1</v>
      </c>
      <c r="F224" s="258" t="s">
        <v>285</v>
      </c>
      <c r="G224" s="256"/>
      <c r="H224" s="259">
        <v>8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283</v>
      </c>
      <c r="AU224" s="265" t="s">
        <v>85</v>
      </c>
      <c r="AV224" s="14" t="s">
        <v>106</v>
      </c>
      <c r="AW224" s="14" t="s">
        <v>32</v>
      </c>
      <c r="AX224" s="14" t="s">
        <v>76</v>
      </c>
      <c r="AY224" s="265" t="s">
        <v>274</v>
      </c>
    </row>
    <row r="225" s="15" customFormat="1">
      <c r="A225" s="15"/>
      <c r="B225" s="266"/>
      <c r="C225" s="267"/>
      <c r="D225" s="245" t="s">
        <v>283</v>
      </c>
      <c r="E225" s="268" t="s">
        <v>1</v>
      </c>
      <c r="F225" s="269" t="s">
        <v>286</v>
      </c>
      <c r="G225" s="267"/>
      <c r="H225" s="270">
        <v>8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283</v>
      </c>
      <c r="AU225" s="276" t="s">
        <v>85</v>
      </c>
      <c r="AV225" s="15" t="s">
        <v>281</v>
      </c>
      <c r="AW225" s="15" t="s">
        <v>32</v>
      </c>
      <c r="AX225" s="15" t="s">
        <v>83</v>
      </c>
      <c r="AY225" s="276" t="s">
        <v>274</v>
      </c>
    </row>
    <row r="226" s="2" customFormat="1" ht="24.15" customHeight="1">
      <c r="A226" s="39"/>
      <c r="B226" s="40"/>
      <c r="C226" s="230" t="s">
        <v>439</v>
      </c>
      <c r="D226" s="230" t="s">
        <v>276</v>
      </c>
      <c r="E226" s="231" t="s">
        <v>3648</v>
      </c>
      <c r="F226" s="232" t="s">
        <v>3649</v>
      </c>
      <c r="G226" s="233" t="s">
        <v>279</v>
      </c>
      <c r="H226" s="234">
        <v>8</v>
      </c>
      <c r="I226" s="235"/>
      <c r="J226" s="236">
        <f>ROUND(I226*H226,2)</f>
        <v>0</v>
      </c>
      <c r="K226" s="232" t="s">
        <v>280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281</v>
      </c>
      <c r="AT226" s="241" t="s">
        <v>276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281</v>
      </c>
      <c r="BM226" s="241" t="s">
        <v>6122</v>
      </c>
    </row>
    <row r="227" s="13" customFormat="1">
      <c r="A227" s="13"/>
      <c r="B227" s="243"/>
      <c r="C227" s="244"/>
      <c r="D227" s="245" t="s">
        <v>283</v>
      </c>
      <c r="E227" s="246" t="s">
        <v>1</v>
      </c>
      <c r="F227" s="247" t="s">
        <v>196</v>
      </c>
      <c r="G227" s="244"/>
      <c r="H227" s="248">
        <v>8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283</v>
      </c>
      <c r="AU227" s="254" t="s">
        <v>85</v>
      </c>
      <c r="AV227" s="13" t="s">
        <v>85</v>
      </c>
      <c r="AW227" s="13" t="s">
        <v>32</v>
      </c>
      <c r="AX227" s="13" t="s">
        <v>76</v>
      </c>
      <c r="AY227" s="254" t="s">
        <v>274</v>
      </c>
    </row>
    <row r="228" s="14" customFormat="1">
      <c r="A228" s="14"/>
      <c r="B228" s="255"/>
      <c r="C228" s="256"/>
      <c r="D228" s="245" t="s">
        <v>283</v>
      </c>
      <c r="E228" s="257" t="s">
        <v>1</v>
      </c>
      <c r="F228" s="258" t="s">
        <v>285</v>
      </c>
      <c r="G228" s="256"/>
      <c r="H228" s="259">
        <v>8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283</v>
      </c>
      <c r="AU228" s="265" t="s">
        <v>85</v>
      </c>
      <c r="AV228" s="14" t="s">
        <v>106</v>
      </c>
      <c r="AW228" s="14" t="s">
        <v>32</v>
      </c>
      <c r="AX228" s="14" t="s">
        <v>76</v>
      </c>
      <c r="AY228" s="265" t="s">
        <v>274</v>
      </c>
    </row>
    <row r="229" s="15" customFormat="1">
      <c r="A229" s="15"/>
      <c r="B229" s="266"/>
      <c r="C229" s="267"/>
      <c r="D229" s="245" t="s">
        <v>283</v>
      </c>
      <c r="E229" s="268" t="s">
        <v>1</v>
      </c>
      <c r="F229" s="269" t="s">
        <v>286</v>
      </c>
      <c r="G229" s="267"/>
      <c r="H229" s="270">
        <v>8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283</v>
      </c>
      <c r="AU229" s="276" t="s">
        <v>85</v>
      </c>
      <c r="AV229" s="15" t="s">
        <v>281</v>
      </c>
      <c r="AW229" s="15" t="s">
        <v>32</v>
      </c>
      <c r="AX229" s="15" t="s">
        <v>83</v>
      </c>
      <c r="AY229" s="276" t="s">
        <v>274</v>
      </c>
    </row>
    <row r="230" s="2" customFormat="1" ht="16.5" customHeight="1">
      <c r="A230" s="39"/>
      <c r="B230" s="40"/>
      <c r="C230" s="287" t="s">
        <v>463</v>
      </c>
      <c r="D230" s="287" t="s">
        <v>385</v>
      </c>
      <c r="E230" s="288" t="s">
        <v>3651</v>
      </c>
      <c r="F230" s="289" t="s">
        <v>3652</v>
      </c>
      <c r="G230" s="290" t="s">
        <v>1611</v>
      </c>
      <c r="H230" s="291">
        <v>0.16</v>
      </c>
      <c r="I230" s="292"/>
      <c r="J230" s="293">
        <f>ROUND(I230*H230,2)</f>
        <v>0</v>
      </c>
      <c r="K230" s="289" t="s">
        <v>280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0.001</v>
      </c>
      <c r="R230" s="239">
        <f>Q230*H230</f>
        <v>0.00016000000000000001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333</v>
      </c>
      <c r="AT230" s="241" t="s">
        <v>385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281</v>
      </c>
      <c r="BM230" s="241" t="s">
        <v>6123</v>
      </c>
    </row>
    <row r="231" s="13" customFormat="1">
      <c r="A231" s="13"/>
      <c r="B231" s="243"/>
      <c r="C231" s="244"/>
      <c r="D231" s="245" t="s">
        <v>283</v>
      </c>
      <c r="E231" s="244"/>
      <c r="F231" s="247" t="s">
        <v>6214</v>
      </c>
      <c r="G231" s="244"/>
      <c r="H231" s="248">
        <v>0.16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283</v>
      </c>
      <c r="AU231" s="254" t="s">
        <v>85</v>
      </c>
      <c r="AV231" s="13" t="s">
        <v>85</v>
      </c>
      <c r="AW231" s="13" t="s">
        <v>4</v>
      </c>
      <c r="AX231" s="13" t="s">
        <v>83</v>
      </c>
      <c r="AY231" s="254" t="s">
        <v>274</v>
      </c>
    </row>
    <row r="232" s="2" customFormat="1" ht="24.15" customHeight="1">
      <c r="A232" s="39"/>
      <c r="B232" s="40"/>
      <c r="C232" s="230" t="s">
        <v>468</v>
      </c>
      <c r="D232" s="230" t="s">
        <v>276</v>
      </c>
      <c r="E232" s="231" t="s">
        <v>366</v>
      </c>
      <c r="F232" s="232" t="s">
        <v>367</v>
      </c>
      <c r="G232" s="233" t="s">
        <v>279</v>
      </c>
      <c r="H232" s="234">
        <v>43.640000000000001</v>
      </c>
      <c r="I232" s="235"/>
      <c r="J232" s="236">
        <f>ROUND(I232*H232,2)</f>
        <v>0</v>
      </c>
      <c r="K232" s="232" t="s">
        <v>280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281</v>
      </c>
      <c r="AT232" s="241" t="s">
        <v>276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6125</v>
      </c>
    </row>
    <row r="233" s="13" customFormat="1">
      <c r="A233" s="13"/>
      <c r="B233" s="243"/>
      <c r="C233" s="244"/>
      <c r="D233" s="245" t="s">
        <v>283</v>
      </c>
      <c r="E233" s="246" t="s">
        <v>1</v>
      </c>
      <c r="F233" s="247" t="s">
        <v>6215</v>
      </c>
      <c r="G233" s="244"/>
      <c r="H233" s="248">
        <v>3.2000000000000002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283</v>
      </c>
      <c r="AU233" s="254" t="s">
        <v>85</v>
      </c>
      <c r="AV233" s="13" t="s">
        <v>85</v>
      </c>
      <c r="AW233" s="13" t="s">
        <v>32</v>
      </c>
      <c r="AX233" s="13" t="s">
        <v>76</v>
      </c>
      <c r="AY233" s="254" t="s">
        <v>274</v>
      </c>
    </row>
    <row r="234" s="13" customFormat="1">
      <c r="A234" s="13"/>
      <c r="B234" s="243"/>
      <c r="C234" s="244"/>
      <c r="D234" s="245" t="s">
        <v>283</v>
      </c>
      <c r="E234" s="246" t="s">
        <v>1</v>
      </c>
      <c r="F234" s="247" t="s">
        <v>6216</v>
      </c>
      <c r="G234" s="244"/>
      <c r="H234" s="248">
        <v>25.199999999999999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283</v>
      </c>
      <c r="AU234" s="254" t="s">
        <v>85</v>
      </c>
      <c r="AV234" s="13" t="s">
        <v>85</v>
      </c>
      <c r="AW234" s="13" t="s">
        <v>32</v>
      </c>
      <c r="AX234" s="13" t="s">
        <v>76</v>
      </c>
      <c r="AY234" s="254" t="s">
        <v>274</v>
      </c>
    </row>
    <row r="235" s="13" customFormat="1">
      <c r="A235" s="13"/>
      <c r="B235" s="243"/>
      <c r="C235" s="244"/>
      <c r="D235" s="245" t="s">
        <v>283</v>
      </c>
      <c r="E235" s="246" t="s">
        <v>1</v>
      </c>
      <c r="F235" s="247" t="s">
        <v>6217</v>
      </c>
      <c r="G235" s="244"/>
      <c r="H235" s="248">
        <v>7.2400000000000002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283</v>
      </c>
      <c r="AU235" s="254" t="s">
        <v>85</v>
      </c>
      <c r="AV235" s="13" t="s">
        <v>85</v>
      </c>
      <c r="AW235" s="13" t="s">
        <v>32</v>
      </c>
      <c r="AX235" s="13" t="s">
        <v>76</v>
      </c>
      <c r="AY235" s="254" t="s">
        <v>274</v>
      </c>
    </row>
    <row r="236" s="13" customFormat="1">
      <c r="A236" s="13"/>
      <c r="B236" s="243"/>
      <c r="C236" s="244"/>
      <c r="D236" s="245" t="s">
        <v>283</v>
      </c>
      <c r="E236" s="246" t="s">
        <v>1</v>
      </c>
      <c r="F236" s="247" t="s">
        <v>6192</v>
      </c>
      <c r="G236" s="244"/>
      <c r="H236" s="248">
        <v>8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283</v>
      </c>
      <c r="AU236" s="254" t="s">
        <v>85</v>
      </c>
      <c r="AV236" s="13" t="s">
        <v>85</v>
      </c>
      <c r="AW236" s="13" t="s">
        <v>32</v>
      </c>
      <c r="AX236" s="13" t="s">
        <v>76</v>
      </c>
      <c r="AY236" s="254" t="s">
        <v>274</v>
      </c>
    </row>
    <row r="237" s="14" customFormat="1">
      <c r="A237" s="14"/>
      <c r="B237" s="255"/>
      <c r="C237" s="256"/>
      <c r="D237" s="245" t="s">
        <v>283</v>
      </c>
      <c r="E237" s="257" t="s">
        <v>1</v>
      </c>
      <c r="F237" s="258" t="s">
        <v>285</v>
      </c>
      <c r="G237" s="256"/>
      <c r="H237" s="259">
        <v>43.640000000000001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283</v>
      </c>
      <c r="AU237" s="265" t="s">
        <v>85</v>
      </c>
      <c r="AV237" s="14" t="s">
        <v>106</v>
      </c>
      <c r="AW237" s="14" t="s">
        <v>32</v>
      </c>
      <c r="AX237" s="14" t="s">
        <v>76</v>
      </c>
      <c r="AY237" s="265" t="s">
        <v>274</v>
      </c>
    </row>
    <row r="238" s="15" customFormat="1">
      <c r="A238" s="15"/>
      <c r="B238" s="266"/>
      <c r="C238" s="267"/>
      <c r="D238" s="245" t="s">
        <v>283</v>
      </c>
      <c r="E238" s="268" t="s">
        <v>1</v>
      </c>
      <c r="F238" s="269" t="s">
        <v>286</v>
      </c>
      <c r="G238" s="267"/>
      <c r="H238" s="270">
        <v>43.640000000000001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283</v>
      </c>
      <c r="AU238" s="276" t="s">
        <v>85</v>
      </c>
      <c r="AV238" s="15" t="s">
        <v>281</v>
      </c>
      <c r="AW238" s="15" t="s">
        <v>32</v>
      </c>
      <c r="AX238" s="15" t="s">
        <v>83</v>
      </c>
      <c r="AY238" s="276" t="s">
        <v>274</v>
      </c>
    </row>
    <row r="239" s="12" customFormat="1" ht="22.8" customHeight="1">
      <c r="A239" s="12"/>
      <c r="B239" s="214"/>
      <c r="C239" s="215"/>
      <c r="D239" s="216" t="s">
        <v>75</v>
      </c>
      <c r="E239" s="228" t="s">
        <v>281</v>
      </c>
      <c r="F239" s="228" t="s">
        <v>975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SUM(P240:P254)</f>
        <v>0</v>
      </c>
      <c r="Q239" s="222"/>
      <c r="R239" s="223">
        <f>SUM(R240:R254)</f>
        <v>0.028694789999999998</v>
      </c>
      <c r="S239" s="222"/>
      <c r="T239" s="224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83</v>
      </c>
      <c r="AT239" s="226" t="s">
        <v>75</v>
      </c>
      <c r="AU239" s="226" t="s">
        <v>83</v>
      </c>
      <c r="AY239" s="225" t="s">
        <v>274</v>
      </c>
      <c r="BK239" s="227">
        <f>SUM(BK240:BK254)</f>
        <v>0</v>
      </c>
    </row>
    <row r="240" s="2" customFormat="1" ht="16.5" customHeight="1">
      <c r="A240" s="39"/>
      <c r="B240" s="40"/>
      <c r="C240" s="230" t="s">
        <v>477</v>
      </c>
      <c r="D240" s="230" t="s">
        <v>276</v>
      </c>
      <c r="E240" s="231" t="s">
        <v>3663</v>
      </c>
      <c r="F240" s="232" t="s">
        <v>3664</v>
      </c>
      <c r="G240" s="233" t="s">
        <v>289</v>
      </c>
      <c r="H240" s="234">
        <v>3.964</v>
      </c>
      <c r="I240" s="235"/>
      <c r="J240" s="236">
        <f>ROUND(I240*H240,2)</f>
        <v>0</v>
      </c>
      <c r="K240" s="232" t="s">
        <v>280</v>
      </c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281</v>
      </c>
      <c r="AT240" s="241" t="s">
        <v>276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281</v>
      </c>
      <c r="BM240" s="241" t="s">
        <v>6129</v>
      </c>
    </row>
    <row r="241" s="13" customFormat="1">
      <c r="A241" s="13"/>
      <c r="B241" s="243"/>
      <c r="C241" s="244"/>
      <c r="D241" s="245" t="s">
        <v>283</v>
      </c>
      <c r="E241" s="246" t="s">
        <v>1</v>
      </c>
      <c r="F241" s="247" t="s">
        <v>6218</v>
      </c>
      <c r="G241" s="244"/>
      <c r="H241" s="248">
        <v>0.32000000000000001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283</v>
      </c>
      <c r="AU241" s="254" t="s">
        <v>85</v>
      </c>
      <c r="AV241" s="13" t="s">
        <v>85</v>
      </c>
      <c r="AW241" s="13" t="s">
        <v>32</v>
      </c>
      <c r="AX241" s="13" t="s">
        <v>76</v>
      </c>
      <c r="AY241" s="254" t="s">
        <v>274</v>
      </c>
    </row>
    <row r="242" s="13" customFormat="1">
      <c r="A242" s="13"/>
      <c r="B242" s="243"/>
      <c r="C242" s="244"/>
      <c r="D242" s="245" t="s">
        <v>283</v>
      </c>
      <c r="E242" s="246" t="s">
        <v>1</v>
      </c>
      <c r="F242" s="247" t="s">
        <v>6219</v>
      </c>
      <c r="G242" s="244"/>
      <c r="H242" s="248">
        <v>2.52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283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274</v>
      </c>
    </row>
    <row r="243" s="13" customFormat="1">
      <c r="A243" s="13"/>
      <c r="B243" s="243"/>
      <c r="C243" s="244"/>
      <c r="D243" s="245" t="s">
        <v>283</v>
      </c>
      <c r="E243" s="246" t="s">
        <v>1</v>
      </c>
      <c r="F243" s="247" t="s">
        <v>6220</v>
      </c>
      <c r="G243" s="244"/>
      <c r="H243" s="248">
        <v>0.40000000000000002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283</v>
      </c>
      <c r="AU243" s="254" t="s">
        <v>85</v>
      </c>
      <c r="AV243" s="13" t="s">
        <v>85</v>
      </c>
      <c r="AW243" s="13" t="s">
        <v>32</v>
      </c>
      <c r="AX243" s="13" t="s">
        <v>76</v>
      </c>
      <c r="AY243" s="254" t="s">
        <v>274</v>
      </c>
    </row>
    <row r="244" s="13" customFormat="1">
      <c r="A244" s="13"/>
      <c r="B244" s="243"/>
      <c r="C244" s="244"/>
      <c r="D244" s="245" t="s">
        <v>283</v>
      </c>
      <c r="E244" s="246" t="s">
        <v>1</v>
      </c>
      <c r="F244" s="247" t="s">
        <v>6221</v>
      </c>
      <c r="G244" s="244"/>
      <c r="H244" s="248">
        <v>0.72399999999999998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283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274</v>
      </c>
    </row>
    <row r="245" s="14" customFormat="1">
      <c r="A245" s="14"/>
      <c r="B245" s="255"/>
      <c r="C245" s="256"/>
      <c r="D245" s="245" t="s">
        <v>283</v>
      </c>
      <c r="E245" s="257" t="s">
        <v>1</v>
      </c>
      <c r="F245" s="258" t="s">
        <v>285</v>
      </c>
      <c r="G245" s="256"/>
      <c r="H245" s="259">
        <v>3.964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283</v>
      </c>
      <c r="AU245" s="265" t="s">
        <v>85</v>
      </c>
      <c r="AV245" s="14" t="s">
        <v>106</v>
      </c>
      <c r="AW245" s="14" t="s">
        <v>32</v>
      </c>
      <c r="AX245" s="14" t="s">
        <v>76</v>
      </c>
      <c r="AY245" s="265" t="s">
        <v>274</v>
      </c>
    </row>
    <row r="246" s="15" customFormat="1">
      <c r="A246" s="15"/>
      <c r="B246" s="266"/>
      <c r="C246" s="267"/>
      <c r="D246" s="245" t="s">
        <v>283</v>
      </c>
      <c r="E246" s="268" t="s">
        <v>1</v>
      </c>
      <c r="F246" s="269" t="s">
        <v>286</v>
      </c>
      <c r="G246" s="267"/>
      <c r="H246" s="270">
        <v>3.964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283</v>
      </c>
      <c r="AU246" s="276" t="s">
        <v>85</v>
      </c>
      <c r="AV246" s="15" t="s">
        <v>281</v>
      </c>
      <c r="AW246" s="15" t="s">
        <v>32</v>
      </c>
      <c r="AX246" s="15" t="s">
        <v>83</v>
      </c>
      <c r="AY246" s="276" t="s">
        <v>274</v>
      </c>
    </row>
    <row r="247" s="2" customFormat="1" ht="24.15" customHeight="1">
      <c r="A247" s="39"/>
      <c r="B247" s="40"/>
      <c r="C247" s="230" t="s">
        <v>481</v>
      </c>
      <c r="D247" s="230" t="s">
        <v>276</v>
      </c>
      <c r="E247" s="231" t="s">
        <v>3668</v>
      </c>
      <c r="F247" s="232" t="s">
        <v>3669</v>
      </c>
      <c r="G247" s="233" t="s">
        <v>289</v>
      </c>
      <c r="H247" s="234">
        <v>0.59999999999999998</v>
      </c>
      <c r="I247" s="235"/>
      <c r="J247" s="236">
        <f>ROUND(I247*H247,2)</f>
        <v>0</v>
      </c>
      <c r="K247" s="232" t="s">
        <v>280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281</v>
      </c>
      <c r="AT247" s="241" t="s">
        <v>276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281</v>
      </c>
      <c r="BM247" s="241" t="s">
        <v>6222</v>
      </c>
    </row>
    <row r="248" s="13" customFormat="1">
      <c r="A248" s="13"/>
      <c r="B248" s="243"/>
      <c r="C248" s="244"/>
      <c r="D248" s="245" t="s">
        <v>283</v>
      </c>
      <c r="E248" s="246" t="s">
        <v>1</v>
      </c>
      <c r="F248" s="247" t="s">
        <v>3671</v>
      </c>
      <c r="G248" s="244"/>
      <c r="H248" s="248">
        <v>0.59999999999999998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283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274</v>
      </c>
    </row>
    <row r="249" s="14" customFormat="1">
      <c r="A249" s="14"/>
      <c r="B249" s="255"/>
      <c r="C249" s="256"/>
      <c r="D249" s="245" t="s">
        <v>283</v>
      </c>
      <c r="E249" s="257" t="s">
        <v>1</v>
      </c>
      <c r="F249" s="258" t="s">
        <v>285</v>
      </c>
      <c r="G249" s="256"/>
      <c r="H249" s="259">
        <v>0.59999999999999998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283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274</v>
      </c>
    </row>
    <row r="250" s="15" customFormat="1">
      <c r="A250" s="15"/>
      <c r="B250" s="266"/>
      <c r="C250" s="267"/>
      <c r="D250" s="245" t="s">
        <v>283</v>
      </c>
      <c r="E250" s="268" t="s">
        <v>1</v>
      </c>
      <c r="F250" s="269" t="s">
        <v>286</v>
      </c>
      <c r="G250" s="267"/>
      <c r="H250" s="270">
        <v>0.59999999999999998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283</v>
      </c>
      <c r="AU250" s="276" t="s">
        <v>85</v>
      </c>
      <c r="AV250" s="15" t="s">
        <v>281</v>
      </c>
      <c r="AW250" s="15" t="s">
        <v>32</v>
      </c>
      <c r="AX250" s="15" t="s">
        <v>83</v>
      </c>
      <c r="AY250" s="276" t="s">
        <v>274</v>
      </c>
    </row>
    <row r="251" s="2" customFormat="1" ht="24.15" customHeight="1">
      <c r="A251" s="39"/>
      <c r="B251" s="40"/>
      <c r="C251" s="230" t="s">
        <v>487</v>
      </c>
      <c r="D251" s="230" t="s">
        <v>276</v>
      </c>
      <c r="E251" s="231" t="s">
        <v>3672</v>
      </c>
      <c r="F251" s="232" t="s">
        <v>3673</v>
      </c>
      <c r="G251" s="233" t="s">
        <v>341</v>
      </c>
      <c r="H251" s="234">
        <v>0.027</v>
      </c>
      <c r="I251" s="235"/>
      <c r="J251" s="236">
        <f>ROUND(I251*H251,2)</f>
        <v>0</v>
      </c>
      <c r="K251" s="232" t="s">
        <v>280</v>
      </c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1.06277</v>
      </c>
      <c r="R251" s="239">
        <f>Q251*H251</f>
        <v>0.028694789999999998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281</v>
      </c>
      <c r="AT251" s="241" t="s">
        <v>276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281</v>
      </c>
      <c r="BM251" s="241" t="s">
        <v>6223</v>
      </c>
    </row>
    <row r="252" s="13" customFormat="1">
      <c r="A252" s="13"/>
      <c r="B252" s="243"/>
      <c r="C252" s="244"/>
      <c r="D252" s="245" t="s">
        <v>283</v>
      </c>
      <c r="E252" s="246" t="s">
        <v>1</v>
      </c>
      <c r="F252" s="247" t="s">
        <v>3675</v>
      </c>
      <c r="G252" s="244"/>
      <c r="H252" s="248">
        <v>0.027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283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274</v>
      </c>
    </row>
    <row r="253" s="14" customFormat="1">
      <c r="A253" s="14"/>
      <c r="B253" s="255"/>
      <c r="C253" s="256"/>
      <c r="D253" s="245" t="s">
        <v>283</v>
      </c>
      <c r="E253" s="257" t="s">
        <v>1</v>
      </c>
      <c r="F253" s="258" t="s">
        <v>285</v>
      </c>
      <c r="G253" s="256"/>
      <c r="H253" s="259">
        <v>0.027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283</v>
      </c>
      <c r="AU253" s="265" t="s">
        <v>85</v>
      </c>
      <c r="AV253" s="14" t="s">
        <v>106</v>
      </c>
      <c r="AW253" s="14" t="s">
        <v>32</v>
      </c>
      <c r="AX253" s="14" t="s">
        <v>76</v>
      </c>
      <c r="AY253" s="265" t="s">
        <v>274</v>
      </c>
    </row>
    <row r="254" s="15" customFormat="1">
      <c r="A254" s="15"/>
      <c r="B254" s="266"/>
      <c r="C254" s="267"/>
      <c r="D254" s="245" t="s">
        <v>283</v>
      </c>
      <c r="E254" s="268" t="s">
        <v>1</v>
      </c>
      <c r="F254" s="269" t="s">
        <v>286</v>
      </c>
      <c r="G254" s="267"/>
      <c r="H254" s="270">
        <v>0.027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283</v>
      </c>
      <c r="AU254" s="276" t="s">
        <v>85</v>
      </c>
      <c r="AV254" s="15" t="s">
        <v>281</v>
      </c>
      <c r="AW254" s="15" t="s">
        <v>32</v>
      </c>
      <c r="AX254" s="15" t="s">
        <v>83</v>
      </c>
      <c r="AY254" s="276" t="s">
        <v>274</v>
      </c>
    </row>
    <row r="255" s="12" customFormat="1" ht="22.8" customHeight="1">
      <c r="A255" s="12"/>
      <c r="B255" s="214"/>
      <c r="C255" s="215"/>
      <c r="D255" s="216" t="s">
        <v>75</v>
      </c>
      <c r="E255" s="228" t="s">
        <v>316</v>
      </c>
      <c r="F255" s="228" t="s">
        <v>1221</v>
      </c>
      <c r="G255" s="215"/>
      <c r="H255" s="215"/>
      <c r="I255" s="218"/>
      <c r="J255" s="229">
        <f>BK255</f>
        <v>0</v>
      </c>
      <c r="K255" s="215"/>
      <c r="L255" s="220"/>
      <c r="M255" s="221"/>
      <c r="N255" s="222"/>
      <c r="O255" s="222"/>
      <c r="P255" s="223">
        <f>SUM(P256:P289)</f>
        <v>0</v>
      </c>
      <c r="Q255" s="222"/>
      <c r="R255" s="223">
        <f>SUM(R256:R289)</f>
        <v>28.464673999999999</v>
      </c>
      <c r="S255" s="222"/>
      <c r="T255" s="224">
        <f>SUM(T256:T289)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5" t="s">
        <v>83</v>
      </c>
      <c r="AT255" s="226" t="s">
        <v>75</v>
      </c>
      <c r="AU255" s="226" t="s">
        <v>83</v>
      </c>
      <c r="AY255" s="225" t="s">
        <v>274</v>
      </c>
      <c r="BK255" s="227">
        <f>SUM(BK256:BK289)</f>
        <v>0</v>
      </c>
    </row>
    <row r="256" s="2" customFormat="1" ht="24.15" customHeight="1">
      <c r="A256" s="39"/>
      <c r="B256" s="40"/>
      <c r="C256" s="230" t="s">
        <v>494</v>
      </c>
      <c r="D256" s="230" t="s">
        <v>276</v>
      </c>
      <c r="E256" s="231" t="s">
        <v>6224</v>
      </c>
      <c r="F256" s="232" t="s">
        <v>6225</v>
      </c>
      <c r="G256" s="233" t="s">
        <v>279</v>
      </c>
      <c r="H256" s="234">
        <v>9.0500000000000007</v>
      </c>
      <c r="I256" s="235"/>
      <c r="J256" s="236">
        <f>ROUND(I256*H256,2)</f>
        <v>0</v>
      </c>
      <c r="K256" s="232" t="s">
        <v>280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0.46000000000000002</v>
      </c>
      <c r="R256" s="239">
        <f>Q256*H256</f>
        <v>4.1630000000000003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281</v>
      </c>
      <c r="AT256" s="241" t="s">
        <v>276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281</v>
      </c>
      <c r="BM256" s="241" t="s">
        <v>6226</v>
      </c>
    </row>
    <row r="257" s="13" customFormat="1">
      <c r="A257" s="13"/>
      <c r="B257" s="243"/>
      <c r="C257" s="244"/>
      <c r="D257" s="245" t="s">
        <v>283</v>
      </c>
      <c r="E257" s="246" t="s">
        <v>1</v>
      </c>
      <c r="F257" s="247" t="s">
        <v>6177</v>
      </c>
      <c r="G257" s="244"/>
      <c r="H257" s="248">
        <v>9.0500000000000007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283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274</v>
      </c>
    </row>
    <row r="258" s="14" customFormat="1">
      <c r="A258" s="14"/>
      <c r="B258" s="255"/>
      <c r="C258" s="256"/>
      <c r="D258" s="245" t="s">
        <v>283</v>
      </c>
      <c r="E258" s="257" t="s">
        <v>1</v>
      </c>
      <c r="F258" s="258" t="s">
        <v>285</v>
      </c>
      <c r="G258" s="256"/>
      <c r="H258" s="259">
        <v>9.0500000000000007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283</v>
      </c>
      <c r="AU258" s="265" t="s">
        <v>85</v>
      </c>
      <c r="AV258" s="14" t="s">
        <v>106</v>
      </c>
      <c r="AW258" s="14" t="s">
        <v>32</v>
      </c>
      <c r="AX258" s="14" t="s">
        <v>76</v>
      </c>
      <c r="AY258" s="265" t="s">
        <v>274</v>
      </c>
    </row>
    <row r="259" s="15" customFormat="1">
      <c r="A259" s="15"/>
      <c r="B259" s="266"/>
      <c r="C259" s="267"/>
      <c r="D259" s="245" t="s">
        <v>283</v>
      </c>
      <c r="E259" s="268" t="s">
        <v>1</v>
      </c>
      <c r="F259" s="269" t="s">
        <v>286</v>
      </c>
      <c r="G259" s="267"/>
      <c r="H259" s="270">
        <v>9.0500000000000007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283</v>
      </c>
      <c r="AU259" s="276" t="s">
        <v>85</v>
      </c>
      <c r="AV259" s="15" t="s">
        <v>281</v>
      </c>
      <c r="AW259" s="15" t="s">
        <v>32</v>
      </c>
      <c r="AX259" s="15" t="s">
        <v>83</v>
      </c>
      <c r="AY259" s="276" t="s">
        <v>274</v>
      </c>
    </row>
    <row r="260" s="2" customFormat="1" ht="37.8" customHeight="1">
      <c r="A260" s="39"/>
      <c r="B260" s="40"/>
      <c r="C260" s="230" t="s">
        <v>510</v>
      </c>
      <c r="D260" s="230" t="s">
        <v>276</v>
      </c>
      <c r="E260" s="231" t="s">
        <v>6227</v>
      </c>
      <c r="F260" s="232" t="s">
        <v>6228</v>
      </c>
      <c r="G260" s="233" t="s">
        <v>279</v>
      </c>
      <c r="H260" s="234">
        <v>9.0500000000000007</v>
      </c>
      <c r="I260" s="235"/>
      <c r="J260" s="236">
        <f>ROUND(I260*H260,2)</f>
        <v>0</v>
      </c>
      <c r="K260" s="232" t="s">
        <v>280</v>
      </c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0.26375999999999999</v>
      </c>
      <c r="R260" s="239">
        <f>Q260*H260</f>
        <v>2.3870279999999999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281</v>
      </c>
      <c r="AT260" s="241" t="s">
        <v>276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281</v>
      </c>
      <c r="BM260" s="241" t="s">
        <v>6229</v>
      </c>
    </row>
    <row r="261" s="13" customFormat="1">
      <c r="A261" s="13"/>
      <c r="B261" s="243"/>
      <c r="C261" s="244"/>
      <c r="D261" s="245" t="s">
        <v>283</v>
      </c>
      <c r="E261" s="246" t="s">
        <v>1</v>
      </c>
      <c r="F261" s="247" t="s">
        <v>6177</v>
      </c>
      <c r="G261" s="244"/>
      <c r="H261" s="248">
        <v>9.0500000000000007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283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274</v>
      </c>
    </row>
    <row r="262" s="14" customFormat="1">
      <c r="A262" s="14"/>
      <c r="B262" s="255"/>
      <c r="C262" s="256"/>
      <c r="D262" s="245" t="s">
        <v>283</v>
      </c>
      <c r="E262" s="257" t="s">
        <v>1</v>
      </c>
      <c r="F262" s="258" t="s">
        <v>285</v>
      </c>
      <c r="G262" s="256"/>
      <c r="H262" s="259">
        <v>9.0500000000000007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283</v>
      </c>
      <c r="AU262" s="265" t="s">
        <v>85</v>
      </c>
      <c r="AV262" s="14" t="s">
        <v>106</v>
      </c>
      <c r="AW262" s="14" t="s">
        <v>32</v>
      </c>
      <c r="AX262" s="14" t="s">
        <v>76</v>
      </c>
      <c r="AY262" s="265" t="s">
        <v>274</v>
      </c>
    </row>
    <row r="263" s="15" customFormat="1">
      <c r="A263" s="15"/>
      <c r="B263" s="266"/>
      <c r="C263" s="267"/>
      <c r="D263" s="245" t="s">
        <v>283</v>
      </c>
      <c r="E263" s="268" t="s">
        <v>1</v>
      </c>
      <c r="F263" s="269" t="s">
        <v>286</v>
      </c>
      <c r="G263" s="267"/>
      <c r="H263" s="270">
        <v>9.0500000000000007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283</v>
      </c>
      <c r="AU263" s="276" t="s">
        <v>85</v>
      </c>
      <c r="AV263" s="15" t="s">
        <v>281</v>
      </c>
      <c r="AW263" s="15" t="s">
        <v>32</v>
      </c>
      <c r="AX263" s="15" t="s">
        <v>83</v>
      </c>
      <c r="AY263" s="276" t="s">
        <v>274</v>
      </c>
    </row>
    <row r="264" s="2" customFormat="1" ht="37.8" customHeight="1">
      <c r="A264" s="39"/>
      <c r="B264" s="40"/>
      <c r="C264" s="230" t="s">
        <v>518</v>
      </c>
      <c r="D264" s="230" t="s">
        <v>276</v>
      </c>
      <c r="E264" s="231" t="s">
        <v>6230</v>
      </c>
      <c r="F264" s="232" t="s">
        <v>6231</v>
      </c>
      <c r="G264" s="233" t="s">
        <v>279</v>
      </c>
      <c r="H264" s="234">
        <v>9.0500000000000007</v>
      </c>
      <c r="I264" s="235"/>
      <c r="J264" s="236">
        <f>ROUND(I264*H264,2)</f>
        <v>0</v>
      </c>
      <c r="K264" s="232" t="s">
        <v>280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0.37536000000000003</v>
      </c>
      <c r="R264" s="239">
        <f>Q264*H264</f>
        <v>3.3970080000000005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281</v>
      </c>
      <c r="AT264" s="241" t="s">
        <v>276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281</v>
      </c>
      <c r="BM264" s="241" t="s">
        <v>6232</v>
      </c>
    </row>
    <row r="265" s="13" customFormat="1">
      <c r="A265" s="13"/>
      <c r="B265" s="243"/>
      <c r="C265" s="244"/>
      <c r="D265" s="245" t="s">
        <v>283</v>
      </c>
      <c r="E265" s="246" t="s">
        <v>1</v>
      </c>
      <c r="F265" s="247" t="s">
        <v>6177</v>
      </c>
      <c r="G265" s="244"/>
      <c r="H265" s="248">
        <v>9.0500000000000007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283</v>
      </c>
      <c r="AU265" s="254" t="s">
        <v>85</v>
      </c>
      <c r="AV265" s="13" t="s">
        <v>85</v>
      </c>
      <c r="AW265" s="13" t="s">
        <v>32</v>
      </c>
      <c r="AX265" s="13" t="s">
        <v>76</v>
      </c>
      <c r="AY265" s="254" t="s">
        <v>274</v>
      </c>
    </row>
    <row r="266" s="14" customFormat="1">
      <c r="A266" s="14"/>
      <c r="B266" s="255"/>
      <c r="C266" s="256"/>
      <c r="D266" s="245" t="s">
        <v>283</v>
      </c>
      <c r="E266" s="257" t="s">
        <v>1</v>
      </c>
      <c r="F266" s="258" t="s">
        <v>285</v>
      </c>
      <c r="G266" s="256"/>
      <c r="H266" s="259">
        <v>9.0500000000000007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283</v>
      </c>
      <c r="AU266" s="265" t="s">
        <v>85</v>
      </c>
      <c r="AV266" s="14" t="s">
        <v>106</v>
      </c>
      <c r="AW266" s="14" t="s">
        <v>32</v>
      </c>
      <c r="AX266" s="14" t="s">
        <v>76</v>
      </c>
      <c r="AY266" s="265" t="s">
        <v>274</v>
      </c>
    </row>
    <row r="267" s="15" customFormat="1">
      <c r="A267" s="15"/>
      <c r="B267" s="266"/>
      <c r="C267" s="267"/>
      <c r="D267" s="245" t="s">
        <v>283</v>
      </c>
      <c r="E267" s="268" t="s">
        <v>1</v>
      </c>
      <c r="F267" s="269" t="s">
        <v>286</v>
      </c>
      <c r="G267" s="267"/>
      <c r="H267" s="270">
        <v>9.0500000000000007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283</v>
      </c>
      <c r="AU267" s="276" t="s">
        <v>85</v>
      </c>
      <c r="AV267" s="15" t="s">
        <v>281</v>
      </c>
      <c r="AW267" s="15" t="s">
        <v>32</v>
      </c>
      <c r="AX267" s="15" t="s">
        <v>83</v>
      </c>
      <c r="AY267" s="276" t="s">
        <v>274</v>
      </c>
    </row>
    <row r="268" s="2" customFormat="1" ht="24.15" customHeight="1">
      <c r="A268" s="39"/>
      <c r="B268" s="40"/>
      <c r="C268" s="230" t="s">
        <v>546</v>
      </c>
      <c r="D268" s="230" t="s">
        <v>276</v>
      </c>
      <c r="E268" s="231" t="s">
        <v>6233</v>
      </c>
      <c r="F268" s="232" t="s">
        <v>6234</v>
      </c>
      <c r="G268" s="233" t="s">
        <v>279</v>
      </c>
      <c r="H268" s="234">
        <v>31.5</v>
      </c>
      <c r="I268" s="235"/>
      <c r="J268" s="236">
        <f>ROUND(I268*H268,2)</f>
        <v>0</v>
      </c>
      <c r="K268" s="232" t="s">
        <v>280</v>
      </c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0.34499999999999997</v>
      </c>
      <c r="R268" s="239">
        <f>Q268*H268</f>
        <v>10.8675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281</v>
      </c>
      <c r="AT268" s="241" t="s">
        <v>276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281</v>
      </c>
      <c r="BM268" s="241" t="s">
        <v>6235</v>
      </c>
    </row>
    <row r="269" s="13" customFormat="1">
      <c r="A269" s="13"/>
      <c r="B269" s="243"/>
      <c r="C269" s="244"/>
      <c r="D269" s="245" t="s">
        <v>283</v>
      </c>
      <c r="E269" s="246" t="s">
        <v>1</v>
      </c>
      <c r="F269" s="247" t="s">
        <v>6173</v>
      </c>
      <c r="G269" s="244"/>
      <c r="H269" s="248">
        <v>31.5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283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274</v>
      </c>
    </row>
    <row r="270" s="14" customFormat="1">
      <c r="A270" s="14"/>
      <c r="B270" s="255"/>
      <c r="C270" s="256"/>
      <c r="D270" s="245" t="s">
        <v>283</v>
      </c>
      <c r="E270" s="257" t="s">
        <v>1</v>
      </c>
      <c r="F270" s="258" t="s">
        <v>285</v>
      </c>
      <c r="G270" s="256"/>
      <c r="H270" s="259">
        <v>31.5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283</v>
      </c>
      <c r="AU270" s="265" t="s">
        <v>85</v>
      </c>
      <c r="AV270" s="14" t="s">
        <v>106</v>
      </c>
      <c r="AW270" s="14" t="s">
        <v>32</v>
      </c>
      <c r="AX270" s="14" t="s">
        <v>76</v>
      </c>
      <c r="AY270" s="265" t="s">
        <v>274</v>
      </c>
    </row>
    <row r="271" s="15" customFormat="1">
      <c r="A271" s="15"/>
      <c r="B271" s="266"/>
      <c r="C271" s="267"/>
      <c r="D271" s="245" t="s">
        <v>283</v>
      </c>
      <c r="E271" s="268" t="s">
        <v>1</v>
      </c>
      <c r="F271" s="269" t="s">
        <v>286</v>
      </c>
      <c r="G271" s="267"/>
      <c r="H271" s="270">
        <v>31.5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6" t="s">
        <v>283</v>
      </c>
      <c r="AU271" s="276" t="s">
        <v>85</v>
      </c>
      <c r="AV271" s="15" t="s">
        <v>281</v>
      </c>
      <c r="AW271" s="15" t="s">
        <v>32</v>
      </c>
      <c r="AX271" s="15" t="s">
        <v>83</v>
      </c>
      <c r="AY271" s="276" t="s">
        <v>274</v>
      </c>
    </row>
    <row r="272" s="2" customFormat="1" ht="33" customHeight="1">
      <c r="A272" s="39"/>
      <c r="B272" s="40"/>
      <c r="C272" s="230" t="s">
        <v>556</v>
      </c>
      <c r="D272" s="230" t="s">
        <v>276</v>
      </c>
      <c r="E272" s="231" t="s">
        <v>6236</v>
      </c>
      <c r="F272" s="232" t="s">
        <v>6237</v>
      </c>
      <c r="G272" s="233" t="s">
        <v>279</v>
      </c>
      <c r="H272" s="234">
        <v>9.0500000000000007</v>
      </c>
      <c r="I272" s="235"/>
      <c r="J272" s="236">
        <f>ROUND(I272*H272,2)</f>
        <v>0</v>
      </c>
      <c r="K272" s="232" t="s">
        <v>280</v>
      </c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0.12966</v>
      </c>
      <c r="R272" s="239">
        <f>Q272*H272</f>
        <v>1.1734230000000001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281</v>
      </c>
      <c r="AT272" s="241" t="s">
        <v>276</v>
      </c>
      <c r="AU272" s="241" t="s">
        <v>85</v>
      </c>
      <c r="AY272" s="18" t="s">
        <v>274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281</v>
      </c>
      <c r="BM272" s="241" t="s">
        <v>6238</v>
      </c>
    </row>
    <row r="273" s="13" customFormat="1">
      <c r="A273" s="13"/>
      <c r="B273" s="243"/>
      <c r="C273" s="244"/>
      <c r="D273" s="245" t="s">
        <v>283</v>
      </c>
      <c r="E273" s="246" t="s">
        <v>1</v>
      </c>
      <c r="F273" s="247" t="s">
        <v>6177</v>
      </c>
      <c r="G273" s="244"/>
      <c r="H273" s="248">
        <v>9.0500000000000007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283</v>
      </c>
      <c r="AU273" s="254" t="s">
        <v>85</v>
      </c>
      <c r="AV273" s="13" t="s">
        <v>85</v>
      </c>
      <c r="AW273" s="13" t="s">
        <v>32</v>
      </c>
      <c r="AX273" s="13" t="s">
        <v>76</v>
      </c>
      <c r="AY273" s="254" t="s">
        <v>274</v>
      </c>
    </row>
    <row r="274" s="14" customFormat="1">
      <c r="A274" s="14"/>
      <c r="B274" s="255"/>
      <c r="C274" s="256"/>
      <c r="D274" s="245" t="s">
        <v>283</v>
      </c>
      <c r="E274" s="257" t="s">
        <v>1</v>
      </c>
      <c r="F274" s="258" t="s">
        <v>285</v>
      </c>
      <c r="G274" s="256"/>
      <c r="H274" s="259">
        <v>9.0500000000000007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283</v>
      </c>
      <c r="AU274" s="265" t="s">
        <v>85</v>
      </c>
      <c r="AV274" s="14" t="s">
        <v>106</v>
      </c>
      <c r="AW274" s="14" t="s">
        <v>32</v>
      </c>
      <c r="AX274" s="14" t="s">
        <v>76</v>
      </c>
      <c r="AY274" s="265" t="s">
        <v>274</v>
      </c>
    </row>
    <row r="275" s="15" customFormat="1">
      <c r="A275" s="15"/>
      <c r="B275" s="266"/>
      <c r="C275" s="267"/>
      <c r="D275" s="245" t="s">
        <v>283</v>
      </c>
      <c r="E275" s="268" t="s">
        <v>1</v>
      </c>
      <c r="F275" s="269" t="s">
        <v>286</v>
      </c>
      <c r="G275" s="267"/>
      <c r="H275" s="270">
        <v>9.0500000000000007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6" t="s">
        <v>283</v>
      </c>
      <c r="AU275" s="276" t="s">
        <v>85</v>
      </c>
      <c r="AV275" s="15" t="s">
        <v>281</v>
      </c>
      <c r="AW275" s="15" t="s">
        <v>32</v>
      </c>
      <c r="AX275" s="15" t="s">
        <v>83</v>
      </c>
      <c r="AY275" s="276" t="s">
        <v>274</v>
      </c>
    </row>
    <row r="276" s="2" customFormat="1" ht="24.15" customHeight="1">
      <c r="A276" s="39"/>
      <c r="B276" s="40"/>
      <c r="C276" s="230" t="s">
        <v>583</v>
      </c>
      <c r="D276" s="230" t="s">
        <v>276</v>
      </c>
      <c r="E276" s="231" t="s">
        <v>6239</v>
      </c>
      <c r="F276" s="232" t="s">
        <v>6240</v>
      </c>
      <c r="G276" s="233" t="s">
        <v>279</v>
      </c>
      <c r="H276" s="234">
        <v>31.5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0.089219999999999994</v>
      </c>
      <c r="R276" s="239">
        <f>Q276*H276</f>
        <v>2.8104299999999998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281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281</v>
      </c>
      <c r="BM276" s="241" t="s">
        <v>6241</v>
      </c>
    </row>
    <row r="277" s="13" customFormat="1">
      <c r="A277" s="13"/>
      <c r="B277" s="243"/>
      <c r="C277" s="244"/>
      <c r="D277" s="245" t="s">
        <v>283</v>
      </c>
      <c r="E277" s="246" t="s">
        <v>1</v>
      </c>
      <c r="F277" s="247" t="s">
        <v>6173</v>
      </c>
      <c r="G277" s="244"/>
      <c r="H277" s="248">
        <v>31.5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283</v>
      </c>
      <c r="AU277" s="254" t="s">
        <v>85</v>
      </c>
      <c r="AV277" s="13" t="s">
        <v>85</v>
      </c>
      <c r="AW277" s="13" t="s">
        <v>32</v>
      </c>
      <c r="AX277" s="13" t="s">
        <v>76</v>
      </c>
      <c r="AY277" s="254" t="s">
        <v>274</v>
      </c>
    </row>
    <row r="278" s="14" customFormat="1">
      <c r="A278" s="14"/>
      <c r="B278" s="255"/>
      <c r="C278" s="256"/>
      <c r="D278" s="245" t="s">
        <v>283</v>
      </c>
      <c r="E278" s="257" t="s">
        <v>1</v>
      </c>
      <c r="F278" s="258" t="s">
        <v>285</v>
      </c>
      <c r="G278" s="256"/>
      <c r="H278" s="259">
        <v>31.5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283</v>
      </c>
      <c r="AU278" s="265" t="s">
        <v>85</v>
      </c>
      <c r="AV278" s="14" t="s">
        <v>106</v>
      </c>
      <c r="AW278" s="14" t="s">
        <v>32</v>
      </c>
      <c r="AX278" s="14" t="s">
        <v>76</v>
      </c>
      <c r="AY278" s="265" t="s">
        <v>274</v>
      </c>
    </row>
    <row r="279" s="15" customFormat="1">
      <c r="A279" s="15"/>
      <c r="B279" s="266"/>
      <c r="C279" s="267"/>
      <c r="D279" s="245" t="s">
        <v>283</v>
      </c>
      <c r="E279" s="268" t="s">
        <v>1</v>
      </c>
      <c r="F279" s="269" t="s">
        <v>286</v>
      </c>
      <c r="G279" s="267"/>
      <c r="H279" s="270">
        <v>31.5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283</v>
      </c>
      <c r="AU279" s="276" t="s">
        <v>85</v>
      </c>
      <c r="AV279" s="15" t="s">
        <v>281</v>
      </c>
      <c r="AW279" s="15" t="s">
        <v>32</v>
      </c>
      <c r="AX279" s="15" t="s">
        <v>83</v>
      </c>
      <c r="AY279" s="276" t="s">
        <v>274</v>
      </c>
    </row>
    <row r="280" s="2" customFormat="1" ht="16.5" customHeight="1">
      <c r="A280" s="39"/>
      <c r="B280" s="40"/>
      <c r="C280" s="287" t="s">
        <v>588</v>
      </c>
      <c r="D280" s="287" t="s">
        <v>385</v>
      </c>
      <c r="E280" s="288" t="s">
        <v>6242</v>
      </c>
      <c r="F280" s="289" t="s">
        <v>6243</v>
      </c>
      <c r="G280" s="290" t="s">
        <v>279</v>
      </c>
      <c r="H280" s="291">
        <v>6.4889999999999999</v>
      </c>
      <c r="I280" s="292"/>
      <c r="J280" s="293">
        <f>ROUND(I280*H280,2)</f>
        <v>0</v>
      </c>
      <c r="K280" s="289" t="s">
        <v>280</v>
      </c>
      <c r="L280" s="294"/>
      <c r="M280" s="295" t="s">
        <v>1</v>
      </c>
      <c r="N280" s="296" t="s">
        <v>41</v>
      </c>
      <c r="O280" s="92"/>
      <c r="P280" s="239">
        <f>O280*H280</f>
        <v>0</v>
      </c>
      <c r="Q280" s="239">
        <v>0.113</v>
      </c>
      <c r="R280" s="239">
        <f>Q280*H280</f>
        <v>0.73325700000000005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333</v>
      </c>
      <c r="AT280" s="241" t="s">
        <v>385</v>
      </c>
      <c r="AU280" s="241" t="s">
        <v>85</v>
      </c>
      <c r="AY280" s="18" t="s">
        <v>274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281</v>
      </c>
      <c r="BM280" s="241" t="s">
        <v>6244</v>
      </c>
    </row>
    <row r="281" s="13" customFormat="1">
      <c r="A281" s="13"/>
      <c r="B281" s="243"/>
      <c r="C281" s="244"/>
      <c r="D281" s="245" t="s">
        <v>283</v>
      </c>
      <c r="E281" s="246" t="s">
        <v>1</v>
      </c>
      <c r="F281" s="247" t="s">
        <v>6245</v>
      </c>
      <c r="G281" s="244"/>
      <c r="H281" s="248">
        <v>6.2999999999999998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283</v>
      </c>
      <c r="AU281" s="254" t="s">
        <v>85</v>
      </c>
      <c r="AV281" s="13" t="s">
        <v>85</v>
      </c>
      <c r="AW281" s="13" t="s">
        <v>32</v>
      </c>
      <c r="AX281" s="13" t="s">
        <v>76</v>
      </c>
      <c r="AY281" s="254" t="s">
        <v>274</v>
      </c>
    </row>
    <row r="282" s="14" customFormat="1">
      <c r="A282" s="14"/>
      <c r="B282" s="255"/>
      <c r="C282" s="256"/>
      <c r="D282" s="245" t="s">
        <v>283</v>
      </c>
      <c r="E282" s="257" t="s">
        <v>1</v>
      </c>
      <c r="F282" s="258" t="s">
        <v>285</v>
      </c>
      <c r="G282" s="256"/>
      <c r="H282" s="259">
        <v>6.2999999999999998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283</v>
      </c>
      <c r="AU282" s="265" t="s">
        <v>85</v>
      </c>
      <c r="AV282" s="14" t="s">
        <v>106</v>
      </c>
      <c r="AW282" s="14" t="s">
        <v>32</v>
      </c>
      <c r="AX282" s="14" t="s">
        <v>76</v>
      </c>
      <c r="AY282" s="265" t="s">
        <v>274</v>
      </c>
    </row>
    <row r="283" s="15" customFormat="1">
      <c r="A283" s="15"/>
      <c r="B283" s="266"/>
      <c r="C283" s="267"/>
      <c r="D283" s="245" t="s">
        <v>283</v>
      </c>
      <c r="E283" s="268" t="s">
        <v>1</v>
      </c>
      <c r="F283" s="269" t="s">
        <v>286</v>
      </c>
      <c r="G283" s="267"/>
      <c r="H283" s="270">
        <v>6.2999999999999998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283</v>
      </c>
      <c r="AU283" s="276" t="s">
        <v>85</v>
      </c>
      <c r="AV283" s="15" t="s">
        <v>281</v>
      </c>
      <c r="AW283" s="15" t="s">
        <v>32</v>
      </c>
      <c r="AX283" s="15" t="s">
        <v>83</v>
      </c>
      <c r="AY283" s="276" t="s">
        <v>274</v>
      </c>
    </row>
    <row r="284" s="13" customFormat="1">
      <c r="A284" s="13"/>
      <c r="B284" s="243"/>
      <c r="C284" s="244"/>
      <c r="D284" s="245" t="s">
        <v>283</v>
      </c>
      <c r="E284" s="244"/>
      <c r="F284" s="247" t="s">
        <v>6246</v>
      </c>
      <c r="G284" s="244"/>
      <c r="H284" s="248">
        <v>6.4889999999999999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283</v>
      </c>
      <c r="AU284" s="254" t="s">
        <v>85</v>
      </c>
      <c r="AV284" s="13" t="s">
        <v>85</v>
      </c>
      <c r="AW284" s="13" t="s">
        <v>4</v>
      </c>
      <c r="AX284" s="13" t="s">
        <v>83</v>
      </c>
      <c r="AY284" s="254" t="s">
        <v>274</v>
      </c>
    </row>
    <row r="285" s="2" customFormat="1" ht="24.15" customHeight="1">
      <c r="A285" s="39"/>
      <c r="B285" s="40"/>
      <c r="C285" s="287" t="s">
        <v>593</v>
      </c>
      <c r="D285" s="287" t="s">
        <v>385</v>
      </c>
      <c r="E285" s="288" t="s">
        <v>6247</v>
      </c>
      <c r="F285" s="289" t="s">
        <v>6248</v>
      </c>
      <c r="G285" s="290" t="s">
        <v>279</v>
      </c>
      <c r="H285" s="291">
        <v>25.956</v>
      </c>
      <c r="I285" s="292"/>
      <c r="J285" s="293">
        <f>ROUND(I285*H285,2)</f>
        <v>0</v>
      </c>
      <c r="K285" s="289" t="s">
        <v>1</v>
      </c>
      <c r="L285" s="294"/>
      <c r="M285" s="295" t="s">
        <v>1</v>
      </c>
      <c r="N285" s="296" t="s">
        <v>41</v>
      </c>
      <c r="O285" s="92"/>
      <c r="P285" s="239">
        <f>O285*H285</f>
        <v>0</v>
      </c>
      <c r="Q285" s="239">
        <v>0.113</v>
      </c>
      <c r="R285" s="239">
        <f>Q285*H285</f>
        <v>2.9330280000000002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333</v>
      </c>
      <c r="AT285" s="241" t="s">
        <v>385</v>
      </c>
      <c r="AU285" s="241" t="s">
        <v>85</v>
      </c>
      <c r="AY285" s="18" t="s">
        <v>274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281</v>
      </c>
      <c r="BM285" s="241" t="s">
        <v>6249</v>
      </c>
    </row>
    <row r="286" s="13" customFormat="1">
      <c r="A286" s="13"/>
      <c r="B286" s="243"/>
      <c r="C286" s="244"/>
      <c r="D286" s="245" t="s">
        <v>283</v>
      </c>
      <c r="E286" s="246" t="s">
        <v>1</v>
      </c>
      <c r="F286" s="247" t="s">
        <v>6250</v>
      </c>
      <c r="G286" s="244"/>
      <c r="H286" s="248">
        <v>25.199999999999999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283</v>
      </c>
      <c r="AU286" s="254" t="s">
        <v>85</v>
      </c>
      <c r="AV286" s="13" t="s">
        <v>85</v>
      </c>
      <c r="AW286" s="13" t="s">
        <v>32</v>
      </c>
      <c r="AX286" s="13" t="s">
        <v>76</v>
      </c>
      <c r="AY286" s="254" t="s">
        <v>274</v>
      </c>
    </row>
    <row r="287" s="14" customFormat="1">
      <c r="A287" s="14"/>
      <c r="B287" s="255"/>
      <c r="C287" s="256"/>
      <c r="D287" s="245" t="s">
        <v>283</v>
      </c>
      <c r="E287" s="257" t="s">
        <v>1</v>
      </c>
      <c r="F287" s="258" t="s">
        <v>285</v>
      </c>
      <c r="G287" s="256"/>
      <c r="H287" s="259">
        <v>25.199999999999999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283</v>
      </c>
      <c r="AU287" s="265" t="s">
        <v>85</v>
      </c>
      <c r="AV287" s="14" t="s">
        <v>106</v>
      </c>
      <c r="AW287" s="14" t="s">
        <v>32</v>
      </c>
      <c r="AX287" s="14" t="s">
        <v>76</v>
      </c>
      <c r="AY287" s="265" t="s">
        <v>274</v>
      </c>
    </row>
    <row r="288" s="15" customFormat="1">
      <c r="A288" s="15"/>
      <c r="B288" s="266"/>
      <c r="C288" s="267"/>
      <c r="D288" s="245" t="s">
        <v>283</v>
      </c>
      <c r="E288" s="268" t="s">
        <v>1</v>
      </c>
      <c r="F288" s="269" t="s">
        <v>286</v>
      </c>
      <c r="G288" s="267"/>
      <c r="H288" s="270">
        <v>25.199999999999999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283</v>
      </c>
      <c r="AU288" s="276" t="s">
        <v>85</v>
      </c>
      <c r="AV288" s="15" t="s">
        <v>281</v>
      </c>
      <c r="AW288" s="15" t="s">
        <v>32</v>
      </c>
      <c r="AX288" s="15" t="s">
        <v>83</v>
      </c>
      <c r="AY288" s="276" t="s">
        <v>274</v>
      </c>
    </row>
    <row r="289" s="13" customFormat="1">
      <c r="A289" s="13"/>
      <c r="B289" s="243"/>
      <c r="C289" s="244"/>
      <c r="D289" s="245" t="s">
        <v>283</v>
      </c>
      <c r="E289" s="244"/>
      <c r="F289" s="247" t="s">
        <v>6251</v>
      </c>
      <c r="G289" s="244"/>
      <c r="H289" s="248">
        <v>25.956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283</v>
      </c>
      <c r="AU289" s="254" t="s">
        <v>85</v>
      </c>
      <c r="AV289" s="13" t="s">
        <v>85</v>
      </c>
      <c r="AW289" s="13" t="s">
        <v>4</v>
      </c>
      <c r="AX289" s="13" t="s">
        <v>83</v>
      </c>
      <c r="AY289" s="254" t="s">
        <v>274</v>
      </c>
    </row>
    <row r="290" s="12" customFormat="1" ht="22.8" customHeight="1">
      <c r="A290" s="12"/>
      <c r="B290" s="214"/>
      <c r="C290" s="215"/>
      <c r="D290" s="216" t="s">
        <v>75</v>
      </c>
      <c r="E290" s="228" t="s">
        <v>333</v>
      </c>
      <c r="F290" s="228" t="s">
        <v>1519</v>
      </c>
      <c r="G290" s="215"/>
      <c r="H290" s="215"/>
      <c r="I290" s="218"/>
      <c r="J290" s="229">
        <f>BK290</f>
        <v>0</v>
      </c>
      <c r="K290" s="215"/>
      <c r="L290" s="220"/>
      <c r="M290" s="221"/>
      <c r="N290" s="222"/>
      <c r="O290" s="222"/>
      <c r="P290" s="223">
        <f>SUM(P291:P310)</f>
        <v>0</v>
      </c>
      <c r="Q290" s="222"/>
      <c r="R290" s="223">
        <f>SUM(R291:R310)</f>
        <v>0.72440408000000001</v>
      </c>
      <c r="S290" s="222"/>
      <c r="T290" s="224">
        <f>SUM(T291:T310)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5" t="s">
        <v>83</v>
      </c>
      <c r="AT290" s="226" t="s">
        <v>75</v>
      </c>
      <c r="AU290" s="226" t="s">
        <v>83</v>
      </c>
      <c r="AY290" s="225" t="s">
        <v>274</v>
      </c>
      <c r="BK290" s="227">
        <f>SUM(BK291:BK310)</f>
        <v>0</v>
      </c>
    </row>
    <row r="291" s="2" customFormat="1" ht="24.15" customHeight="1">
      <c r="A291" s="39"/>
      <c r="B291" s="40"/>
      <c r="C291" s="230" t="s">
        <v>597</v>
      </c>
      <c r="D291" s="230" t="s">
        <v>276</v>
      </c>
      <c r="E291" s="231" t="s">
        <v>6252</v>
      </c>
      <c r="F291" s="232" t="s">
        <v>6253</v>
      </c>
      <c r="G291" s="233" t="s">
        <v>398</v>
      </c>
      <c r="H291" s="234">
        <v>44.549999999999997</v>
      </c>
      <c r="I291" s="235"/>
      <c r="J291" s="236">
        <f>ROUND(I291*H291,2)</f>
        <v>0</v>
      </c>
      <c r="K291" s="232" t="s">
        <v>280</v>
      </c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281</v>
      </c>
      <c r="AT291" s="241" t="s">
        <v>276</v>
      </c>
      <c r="AU291" s="241" t="s">
        <v>85</v>
      </c>
      <c r="AY291" s="18" t="s">
        <v>274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281</v>
      </c>
      <c r="BM291" s="241" t="s">
        <v>6254</v>
      </c>
    </row>
    <row r="292" s="2" customFormat="1" ht="24.15" customHeight="1">
      <c r="A292" s="39"/>
      <c r="B292" s="40"/>
      <c r="C292" s="287" t="s">
        <v>601</v>
      </c>
      <c r="D292" s="287" t="s">
        <v>385</v>
      </c>
      <c r="E292" s="288" t="s">
        <v>6255</v>
      </c>
      <c r="F292" s="289" t="s">
        <v>6256</v>
      </c>
      <c r="G292" s="290" t="s">
        <v>398</v>
      </c>
      <c r="H292" s="291">
        <v>45.218000000000004</v>
      </c>
      <c r="I292" s="292"/>
      <c r="J292" s="293">
        <f>ROUND(I292*H292,2)</f>
        <v>0</v>
      </c>
      <c r="K292" s="289" t="s">
        <v>280</v>
      </c>
      <c r="L292" s="294"/>
      <c r="M292" s="295" t="s">
        <v>1</v>
      </c>
      <c r="N292" s="296" t="s">
        <v>41</v>
      </c>
      <c r="O292" s="92"/>
      <c r="P292" s="239">
        <f>O292*H292</f>
        <v>0</v>
      </c>
      <c r="Q292" s="239">
        <v>0.00106</v>
      </c>
      <c r="R292" s="239">
        <f>Q292*H292</f>
        <v>0.047931080000000001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333</v>
      </c>
      <c r="AT292" s="241" t="s">
        <v>385</v>
      </c>
      <c r="AU292" s="241" t="s">
        <v>85</v>
      </c>
      <c r="AY292" s="18" t="s">
        <v>274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281</v>
      </c>
      <c r="BM292" s="241" t="s">
        <v>6257</v>
      </c>
    </row>
    <row r="293" s="13" customFormat="1">
      <c r="A293" s="13"/>
      <c r="B293" s="243"/>
      <c r="C293" s="244"/>
      <c r="D293" s="245" t="s">
        <v>283</v>
      </c>
      <c r="E293" s="244"/>
      <c r="F293" s="247" t="s">
        <v>6258</v>
      </c>
      <c r="G293" s="244"/>
      <c r="H293" s="248">
        <v>45.218000000000004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283</v>
      </c>
      <c r="AU293" s="254" t="s">
        <v>85</v>
      </c>
      <c r="AV293" s="13" t="s">
        <v>85</v>
      </c>
      <c r="AW293" s="13" t="s">
        <v>4</v>
      </c>
      <c r="AX293" s="13" t="s">
        <v>83</v>
      </c>
      <c r="AY293" s="254" t="s">
        <v>274</v>
      </c>
    </row>
    <row r="294" s="2" customFormat="1" ht="33" customHeight="1">
      <c r="A294" s="39"/>
      <c r="B294" s="40"/>
      <c r="C294" s="230" t="s">
        <v>607</v>
      </c>
      <c r="D294" s="230" t="s">
        <v>276</v>
      </c>
      <c r="E294" s="231" t="s">
        <v>6259</v>
      </c>
      <c r="F294" s="232" t="s">
        <v>6260</v>
      </c>
      <c r="G294" s="233" t="s">
        <v>604</v>
      </c>
      <c r="H294" s="234">
        <v>1</v>
      </c>
      <c r="I294" s="235"/>
      <c r="J294" s="236">
        <f>ROUND(I294*H294,2)</f>
        <v>0</v>
      </c>
      <c r="K294" s="232" t="s">
        <v>280</v>
      </c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281</v>
      </c>
      <c r="AT294" s="241" t="s">
        <v>276</v>
      </c>
      <c r="AU294" s="241" t="s">
        <v>85</v>
      </c>
      <c r="AY294" s="18" t="s">
        <v>274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281</v>
      </c>
      <c r="BM294" s="241" t="s">
        <v>6261</v>
      </c>
    </row>
    <row r="295" s="2" customFormat="1" ht="16.5" customHeight="1">
      <c r="A295" s="39"/>
      <c r="B295" s="40"/>
      <c r="C295" s="287" t="s">
        <v>612</v>
      </c>
      <c r="D295" s="287" t="s">
        <v>385</v>
      </c>
      <c r="E295" s="288" t="s">
        <v>6262</v>
      </c>
      <c r="F295" s="289" t="s">
        <v>6263</v>
      </c>
      <c r="G295" s="290" t="s">
        <v>604</v>
      </c>
      <c r="H295" s="291">
        <v>1</v>
      </c>
      <c r="I295" s="292"/>
      <c r="J295" s="293">
        <f>ROUND(I295*H295,2)</f>
        <v>0</v>
      </c>
      <c r="K295" s="289" t="s">
        <v>280</v>
      </c>
      <c r="L295" s="294"/>
      <c r="M295" s="295" t="s">
        <v>1</v>
      </c>
      <c r="N295" s="296" t="s">
        <v>41</v>
      </c>
      <c r="O295" s="92"/>
      <c r="P295" s="239">
        <f>O295*H295</f>
        <v>0</v>
      </c>
      <c r="Q295" s="239">
        <v>0.0010100000000000001</v>
      </c>
      <c r="R295" s="239">
        <f>Q295*H295</f>
        <v>0.0010100000000000001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333</v>
      </c>
      <c r="AT295" s="241" t="s">
        <v>385</v>
      </c>
      <c r="AU295" s="241" t="s">
        <v>85</v>
      </c>
      <c r="AY295" s="18" t="s">
        <v>274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281</v>
      </c>
      <c r="BM295" s="241" t="s">
        <v>6264</v>
      </c>
    </row>
    <row r="296" s="2" customFormat="1" ht="16.5" customHeight="1">
      <c r="A296" s="39"/>
      <c r="B296" s="40"/>
      <c r="C296" s="287" t="s">
        <v>617</v>
      </c>
      <c r="D296" s="287" t="s">
        <v>385</v>
      </c>
      <c r="E296" s="288" t="s">
        <v>6265</v>
      </c>
      <c r="F296" s="289" t="s">
        <v>6266</v>
      </c>
      <c r="G296" s="290" t="s">
        <v>2064</v>
      </c>
      <c r="H296" s="291">
        <v>1</v>
      </c>
      <c r="I296" s="292"/>
      <c r="J296" s="293">
        <f>ROUND(I296*H296,2)</f>
        <v>0</v>
      </c>
      <c r="K296" s="289" t="s">
        <v>1</v>
      </c>
      <c r="L296" s="294"/>
      <c r="M296" s="295" t="s">
        <v>1</v>
      </c>
      <c r="N296" s="296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333</v>
      </c>
      <c r="AT296" s="241" t="s">
        <v>385</v>
      </c>
      <c r="AU296" s="241" t="s">
        <v>85</v>
      </c>
      <c r="AY296" s="18" t="s">
        <v>274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281</v>
      </c>
      <c r="BM296" s="241" t="s">
        <v>6267</v>
      </c>
    </row>
    <row r="297" s="2" customFormat="1" ht="24.15" customHeight="1">
      <c r="A297" s="39"/>
      <c r="B297" s="40"/>
      <c r="C297" s="230" t="s">
        <v>622</v>
      </c>
      <c r="D297" s="230" t="s">
        <v>276</v>
      </c>
      <c r="E297" s="231" t="s">
        <v>6268</v>
      </c>
      <c r="F297" s="232" t="s">
        <v>6269</v>
      </c>
      <c r="G297" s="233" t="s">
        <v>604</v>
      </c>
      <c r="H297" s="234">
        <v>1</v>
      </c>
      <c r="I297" s="235"/>
      <c r="J297" s="236">
        <f>ROUND(I297*H297,2)</f>
        <v>0</v>
      </c>
      <c r="K297" s="232" t="s">
        <v>280</v>
      </c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281</v>
      </c>
      <c r="AT297" s="241" t="s">
        <v>276</v>
      </c>
      <c r="AU297" s="241" t="s">
        <v>85</v>
      </c>
      <c r="AY297" s="18" t="s">
        <v>274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281</v>
      </c>
      <c r="BM297" s="241" t="s">
        <v>6270</v>
      </c>
    </row>
    <row r="298" s="2" customFormat="1" ht="24.15" customHeight="1">
      <c r="A298" s="39"/>
      <c r="B298" s="40"/>
      <c r="C298" s="287" t="s">
        <v>627</v>
      </c>
      <c r="D298" s="287" t="s">
        <v>385</v>
      </c>
      <c r="E298" s="288" t="s">
        <v>6271</v>
      </c>
      <c r="F298" s="289" t="s">
        <v>6272</v>
      </c>
      <c r="G298" s="290" t="s">
        <v>604</v>
      </c>
      <c r="H298" s="291">
        <v>1</v>
      </c>
      <c r="I298" s="292"/>
      <c r="J298" s="293">
        <f>ROUND(I298*H298,2)</f>
        <v>0</v>
      </c>
      <c r="K298" s="289" t="s">
        <v>280</v>
      </c>
      <c r="L298" s="294"/>
      <c r="M298" s="295" t="s">
        <v>1</v>
      </c>
      <c r="N298" s="296" t="s">
        <v>41</v>
      </c>
      <c r="O298" s="92"/>
      <c r="P298" s="239">
        <f>O298*H298</f>
        <v>0</v>
      </c>
      <c r="Q298" s="239">
        <v>0.0067999999999999996</v>
      </c>
      <c r="R298" s="239">
        <f>Q298*H298</f>
        <v>0.0067999999999999996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333</v>
      </c>
      <c r="AT298" s="241" t="s">
        <v>385</v>
      </c>
      <c r="AU298" s="241" t="s">
        <v>85</v>
      </c>
      <c r="AY298" s="18" t="s">
        <v>274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281</v>
      </c>
      <c r="BM298" s="241" t="s">
        <v>6273</v>
      </c>
    </row>
    <row r="299" s="2" customFormat="1" ht="24.15" customHeight="1">
      <c r="A299" s="39"/>
      <c r="B299" s="40"/>
      <c r="C299" s="287" t="s">
        <v>632</v>
      </c>
      <c r="D299" s="287" t="s">
        <v>385</v>
      </c>
      <c r="E299" s="288" t="s">
        <v>6274</v>
      </c>
      <c r="F299" s="289" t="s">
        <v>6275</v>
      </c>
      <c r="G299" s="290" t="s">
        <v>604</v>
      </c>
      <c r="H299" s="291">
        <v>1</v>
      </c>
      <c r="I299" s="292"/>
      <c r="J299" s="293">
        <f>ROUND(I299*H299,2)</f>
        <v>0</v>
      </c>
      <c r="K299" s="289" t="s">
        <v>280</v>
      </c>
      <c r="L299" s="294"/>
      <c r="M299" s="295" t="s">
        <v>1</v>
      </c>
      <c r="N299" s="296" t="s">
        <v>41</v>
      </c>
      <c r="O299" s="92"/>
      <c r="P299" s="239">
        <f>O299*H299</f>
        <v>0</v>
      </c>
      <c r="Q299" s="239">
        <v>0.0035000000000000001</v>
      </c>
      <c r="R299" s="239">
        <f>Q299*H299</f>
        <v>0.0035000000000000001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333</v>
      </c>
      <c r="AT299" s="241" t="s">
        <v>385</v>
      </c>
      <c r="AU299" s="241" t="s">
        <v>85</v>
      </c>
      <c r="AY299" s="18" t="s">
        <v>274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281</v>
      </c>
      <c r="BM299" s="241" t="s">
        <v>6276</v>
      </c>
    </row>
    <row r="300" s="2" customFormat="1" ht="24.15" customHeight="1">
      <c r="A300" s="39"/>
      <c r="B300" s="40"/>
      <c r="C300" s="287" t="s">
        <v>638</v>
      </c>
      <c r="D300" s="287" t="s">
        <v>385</v>
      </c>
      <c r="E300" s="288" t="s">
        <v>6277</v>
      </c>
      <c r="F300" s="289" t="s">
        <v>6278</v>
      </c>
      <c r="G300" s="290" t="s">
        <v>604</v>
      </c>
      <c r="H300" s="291">
        <v>1</v>
      </c>
      <c r="I300" s="292"/>
      <c r="J300" s="293">
        <f>ROUND(I300*H300,2)</f>
        <v>0</v>
      </c>
      <c r="K300" s="289" t="s">
        <v>1</v>
      </c>
      <c r="L300" s="294"/>
      <c r="M300" s="295" t="s">
        <v>1</v>
      </c>
      <c r="N300" s="296" t="s">
        <v>41</v>
      </c>
      <c r="O300" s="92"/>
      <c r="P300" s="239">
        <f>O300*H300</f>
        <v>0</v>
      </c>
      <c r="Q300" s="239">
        <v>0.0012999999999999999</v>
      </c>
      <c r="R300" s="239">
        <f>Q300*H300</f>
        <v>0.0012999999999999999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333</v>
      </c>
      <c r="AT300" s="241" t="s">
        <v>385</v>
      </c>
      <c r="AU300" s="241" t="s">
        <v>85</v>
      </c>
      <c r="AY300" s="18" t="s">
        <v>274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281</v>
      </c>
      <c r="BM300" s="241" t="s">
        <v>6279</v>
      </c>
    </row>
    <row r="301" s="2" customFormat="1" ht="24.15" customHeight="1">
      <c r="A301" s="39"/>
      <c r="B301" s="40"/>
      <c r="C301" s="230" t="s">
        <v>643</v>
      </c>
      <c r="D301" s="230" t="s">
        <v>276</v>
      </c>
      <c r="E301" s="231" t="s">
        <v>6280</v>
      </c>
      <c r="F301" s="232" t="s">
        <v>6281</v>
      </c>
      <c r="G301" s="233" t="s">
        <v>398</v>
      </c>
      <c r="H301" s="234">
        <v>44.549999999999997</v>
      </c>
      <c r="I301" s="235"/>
      <c r="J301" s="236">
        <f>ROUND(I301*H301,2)</f>
        <v>0</v>
      </c>
      <c r="K301" s="232" t="s">
        <v>280</v>
      </c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281</v>
      </c>
      <c r="AT301" s="241" t="s">
        <v>276</v>
      </c>
      <c r="AU301" s="241" t="s">
        <v>85</v>
      </c>
      <c r="AY301" s="18" t="s">
        <v>274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281</v>
      </c>
      <c r="BM301" s="241" t="s">
        <v>6282</v>
      </c>
    </row>
    <row r="302" s="2" customFormat="1" ht="16.5" customHeight="1">
      <c r="A302" s="39"/>
      <c r="B302" s="40"/>
      <c r="C302" s="230" t="s">
        <v>648</v>
      </c>
      <c r="D302" s="230" t="s">
        <v>276</v>
      </c>
      <c r="E302" s="231" t="s">
        <v>6283</v>
      </c>
      <c r="F302" s="232" t="s">
        <v>6284</v>
      </c>
      <c r="G302" s="233" t="s">
        <v>398</v>
      </c>
      <c r="H302" s="234">
        <v>44.549999999999997</v>
      </c>
      <c r="I302" s="235"/>
      <c r="J302" s="236">
        <f>ROUND(I302*H302,2)</f>
        <v>0</v>
      </c>
      <c r="K302" s="232" t="s">
        <v>280</v>
      </c>
      <c r="L302" s="45"/>
      <c r="M302" s="237" t="s">
        <v>1</v>
      </c>
      <c r="N302" s="238" t="s">
        <v>41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281</v>
      </c>
      <c r="AT302" s="241" t="s">
        <v>276</v>
      </c>
      <c r="AU302" s="241" t="s">
        <v>85</v>
      </c>
      <c r="AY302" s="18" t="s">
        <v>274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281</v>
      </c>
      <c r="BM302" s="241" t="s">
        <v>6285</v>
      </c>
    </row>
    <row r="303" s="13" customFormat="1">
      <c r="A303" s="13"/>
      <c r="B303" s="243"/>
      <c r="C303" s="244"/>
      <c r="D303" s="245" t="s">
        <v>283</v>
      </c>
      <c r="E303" s="246" t="s">
        <v>1</v>
      </c>
      <c r="F303" s="247" t="s">
        <v>6286</v>
      </c>
      <c r="G303" s="244"/>
      <c r="H303" s="248">
        <v>44.549999999999997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283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274</v>
      </c>
    </row>
    <row r="304" s="14" customFormat="1">
      <c r="A304" s="14"/>
      <c r="B304" s="255"/>
      <c r="C304" s="256"/>
      <c r="D304" s="245" t="s">
        <v>283</v>
      </c>
      <c r="E304" s="257" t="s">
        <v>1</v>
      </c>
      <c r="F304" s="258" t="s">
        <v>285</v>
      </c>
      <c r="G304" s="256"/>
      <c r="H304" s="259">
        <v>44.549999999999997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283</v>
      </c>
      <c r="AU304" s="265" t="s">
        <v>85</v>
      </c>
      <c r="AV304" s="14" t="s">
        <v>106</v>
      </c>
      <c r="AW304" s="14" t="s">
        <v>32</v>
      </c>
      <c r="AX304" s="14" t="s">
        <v>76</v>
      </c>
      <c r="AY304" s="265" t="s">
        <v>274</v>
      </c>
    </row>
    <row r="305" s="15" customFormat="1">
      <c r="A305" s="15"/>
      <c r="B305" s="266"/>
      <c r="C305" s="267"/>
      <c r="D305" s="245" t="s">
        <v>283</v>
      </c>
      <c r="E305" s="268" t="s">
        <v>1</v>
      </c>
      <c r="F305" s="269" t="s">
        <v>286</v>
      </c>
      <c r="G305" s="267"/>
      <c r="H305" s="270">
        <v>44.549999999999997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283</v>
      </c>
      <c r="AU305" s="276" t="s">
        <v>85</v>
      </c>
      <c r="AV305" s="15" t="s">
        <v>281</v>
      </c>
      <c r="AW305" s="15" t="s">
        <v>32</v>
      </c>
      <c r="AX305" s="15" t="s">
        <v>83</v>
      </c>
      <c r="AY305" s="276" t="s">
        <v>274</v>
      </c>
    </row>
    <row r="306" s="2" customFormat="1" ht="33" customHeight="1">
      <c r="A306" s="39"/>
      <c r="B306" s="40"/>
      <c r="C306" s="230" t="s">
        <v>654</v>
      </c>
      <c r="D306" s="230" t="s">
        <v>276</v>
      </c>
      <c r="E306" s="231" t="s">
        <v>6287</v>
      </c>
      <c r="F306" s="232" t="s">
        <v>6288</v>
      </c>
      <c r="G306" s="233" t="s">
        <v>604</v>
      </c>
      <c r="H306" s="234">
        <v>1</v>
      </c>
      <c r="I306" s="235"/>
      <c r="J306" s="236">
        <f>ROUND(I306*H306,2)</f>
        <v>0</v>
      </c>
      <c r="K306" s="232" t="s">
        <v>280</v>
      </c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0.43786000000000003</v>
      </c>
      <c r="R306" s="239">
        <f>Q306*H306</f>
        <v>0.43786000000000003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281</v>
      </c>
      <c r="AT306" s="241" t="s">
        <v>276</v>
      </c>
      <c r="AU306" s="241" t="s">
        <v>85</v>
      </c>
      <c r="AY306" s="18" t="s">
        <v>274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83</v>
      </c>
      <c r="BK306" s="242">
        <f>ROUND(I306*H306,2)</f>
        <v>0</v>
      </c>
      <c r="BL306" s="18" t="s">
        <v>281</v>
      </c>
      <c r="BM306" s="241" t="s">
        <v>6289</v>
      </c>
    </row>
    <row r="307" s="2" customFormat="1" ht="16.5" customHeight="1">
      <c r="A307" s="39"/>
      <c r="B307" s="40"/>
      <c r="C307" s="287" t="s">
        <v>659</v>
      </c>
      <c r="D307" s="287" t="s">
        <v>385</v>
      </c>
      <c r="E307" s="288" t="s">
        <v>6290</v>
      </c>
      <c r="F307" s="289" t="s">
        <v>6291</v>
      </c>
      <c r="G307" s="290" t="s">
        <v>604</v>
      </c>
      <c r="H307" s="291">
        <v>1</v>
      </c>
      <c r="I307" s="292"/>
      <c r="J307" s="293">
        <f>ROUND(I307*H307,2)</f>
        <v>0</v>
      </c>
      <c r="K307" s="289" t="s">
        <v>280</v>
      </c>
      <c r="L307" s="294"/>
      <c r="M307" s="295" t="s">
        <v>1</v>
      </c>
      <c r="N307" s="296" t="s">
        <v>41</v>
      </c>
      <c r="O307" s="92"/>
      <c r="P307" s="239">
        <f>O307*H307</f>
        <v>0</v>
      </c>
      <c r="Q307" s="239">
        <v>0.086999999999999994</v>
      </c>
      <c r="R307" s="239">
        <f>Q307*H307</f>
        <v>0.086999999999999994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333</v>
      </c>
      <c r="AT307" s="241" t="s">
        <v>385</v>
      </c>
      <c r="AU307" s="241" t="s">
        <v>85</v>
      </c>
      <c r="AY307" s="18" t="s">
        <v>274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281</v>
      </c>
      <c r="BM307" s="241" t="s">
        <v>6292</v>
      </c>
    </row>
    <row r="308" s="2" customFormat="1" ht="16.5" customHeight="1">
      <c r="A308" s="39"/>
      <c r="B308" s="40"/>
      <c r="C308" s="230" t="s">
        <v>664</v>
      </c>
      <c r="D308" s="230" t="s">
        <v>276</v>
      </c>
      <c r="E308" s="231" t="s">
        <v>6293</v>
      </c>
      <c r="F308" s="232" t="s">
        <v>6294</v>
      </c>
      <c r="G308" s="233" t="s">
        <v>604</v>
      </c>
      <c r="H308" s="234">
        <v>1</v>
      </c>
      <c r="I308" s="235"/>
      <c r="J308" s="236">
        <f>ROUND(I308*H308,2)</f>
        <v>0</v>
      </c>
      <c r="K308" s="232" t="s">
        <v>280</v>
      </c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0.12303</v>
      </c>
      <c r="R308" s="239">
        <f>Q308*H308</f>
        <v>0.12303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281</v>
      </c>
      <c r="AT308" s="241" t="s">
        <v>276</v>
      </c>
      <c r="AU308" s="241" t="s">
        <v>85</v>
      </c>
      <c r="AY308" s="18" t="s">
        <v>274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281</v>
      </c>
      <c r="BM308" s="241" t="s">
        <v>6295</v>
      </c>
    </row>
    <row r="309" s="2" customFormat="1" ht="24.15" customHeight="1">
      <c r="A309" s="39"/>
      <c r="B309" s="40"/>
      <c r="C309" s="287" t="s">
        <v>669</v>
      </c>
      <c r="D309" s="287" t="s">
        <v>385</v>
      </c>
      <c r="E309" s="288" t="s">
        <v>6296</v>
      </c>
      <c r="F309" s="289" t="s">
        <v>6297</v>
      </c>
      <c r="G309" s="290" t="s">
        <v>604</v>
      </c>
      <c r="H309" s="291">
        <v>1</v>
      </c>
      <c r="I309" s="292"/>
      <c r="J309" s="293">
        <f>ROUND(I309*H309,2)</f>
        <v>0</v>
      </c>
      <c r="K309" s="289" t="s">
        <v>280</v>
      </c>
      <c r="L309" s="294"/>
      <c r="M309" s="295" t="s">
        <v>1</v>
      </c>
      <c r="N309" s="296" t="s">
        <v>41</v>
      </c>
      <c r="O309" s="92"/>
      <c r="P309" s="239">
        <f>O309*H309</f>
        <v>0</v>
      </c>
      <c r="Q309" s="239">
        <v>0.013299999999999999</v>
      </c>
      <c r="R309" s="239">
        <f>Q309*H309</f>
        <v>0.013299999999999999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333</v>
      </c>
      <c r="AT309" s="241" t="s">
        <v>385</v>
      </c>
      <c r="AU309" s="241" t="s">
        <v>85</v>
      </c>
      <c r="AY309" s="18" t="s">
        <v>274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281</v>
      </c>
      <c r="BM309" s="241" t="s">
        <v>6298</v>
      </c>
    </row>
    <row r="310" s="2" customFormat="1" ht="21.75" customHeight="1">
      <c r="A310" s="39"/>
      <c r="B310" s="40"/>
      <c r="C310" s="230" t="s">
        <v>674</v>
      </c>
      <c r="D310" s="230" t="s">
        <v>276</v>
      </c>
      <c r="E310" s="231" t="s">
        <v>6159</v>
      </c>
      <c r="F310" s="232" t="s">
        <v>6160</v>
      </c>
      <c r="G310" s="233" t="s">
        <v>398</v>
      </c>
      <c r="H310" s="234">
        <v>44.549999999999997</v>
      </c>
      <c r="I310" s="235"/>
      <c r="J310" s="236">
        <f>ROUND(I310*H310,2)</f>
        <v>0</v>
      </c>
      <c r="K310" s="232" t="s">
        <v>280</v>
      </c>
      <c r="L310" s="45"/>
      <c r="M310" s="237" t="s">
        <v>1</v>
      </c>
      <c r="N310" s="238" t="s">
        <v>41</v>
      </c>
      <c r="O310" s="92"/>
      <c r="P310" s="239">
        <f>O310*H310</f>
        <v>0</v>
      </c>
      <c r="Q310" s="239">
        <v>6.0000000000000002E-05</v>
      </c>
      <c r="R310" s="239">
        <f>Q310*H310</f>
        <v>0.002673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281</v>
      </c>
      <c r="AT310" s="241" t="s">
        <v>276</v>
      </c>
      <c r="AU310" s="241" t="s">
        <v>85</v>
      </c>
      <c r="AY310" s="18" t="s">
        <v>274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83</v>
      </c>
      <c r="BK310" s="242">
        <f>ROUND(I310*H310,2)</f>
        <v>0</v>
      </c>
      <c r="BL310" s="18" t="s">
        <v>281</v>
      </c>
      <c r="BM310" s="241" t="s">
        <v>6299</v>
      </c>
    </row>
    <row r="311" s="12" customFormat="1" ht="22.8" customHeight="1">
      <c r="A311" s="12"/>
      <c r="B311" s="214"/>
      <c r="C311" s="215"/>
      <c r="D311" s="216" t="s">
        <v>75</v>
      </c>
      <c r="E311" s="228" t="s">
        <v>338</v>
      </c>
      <c r="F311" s="228" t="s">
        <v>1533</v>
      </c>
      <c r="G311" s="215"/>
      <c r="H311" s="215"/>
      <c r="I311" s="218"/>
      <c r="J311" s="229">
        <f>BK311</f>
        <v>0</v>
      </c>
      <c r="K311" s="215"/>
      <c r="L311" s="220"/>
      <c r="M311" s="221"/>
      <c r="N311" s="222"/>
      <c r="O311" s="222"/>
      <c r="P311" s="223">
        <f>SUM(P312:P323)</f>
        <v>0</v>
      </c>
      <c r="Q311" s="222"/>
      <c r="R311" s="223">
        <f>SUM(R312:R323)</f>
        <v>0.0030770000000000003</v>
      </c>
      <c r="S311" s="222"/>
      <c r="T311" s="224">
        <f>SUM(T312:T323)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5" t="s">
        <v>83</v>
      </c>
      <c r="AT311" s="226" t="s">
        <v>75</v>
      </c>
      <c r="AU311" s="226" t="s">
        <v>83</v>
      </c>
      <c r="AY311" s="225" t="s">
        <v>274</v>
      </c>
      <c r="BK311" s="227">
        <f>SUM(BK312:BK323)</f>
        <v>0</v>
      </c>
    </row>
    <row r="312" s="2" customFormat="1" ht="24.15" customHeight="1">
      <c r="A312" s="39"/>
      <c r="B312" s="40"/>
      <c r="C312" s="230" t="s">
        <v>680</v>
      </c>
      <c r="D312" s="230" t="s">
        <v>276</v>
      </c>
      <c r="E312" s="231" t="s">
        <v>6300</v>
      </c>
      <c r="F312" s="232" t="s">
        <v>6301</v>
      </c>
      <c r="G312" s="233" t="s">
        <v>398</v>
      </c>
      <c r="H312" s="234">
        <v>18.100000000000001</v>
      </c>
      <c r="I312" s="235"/>
      <c r="J312" s="236">
        <f>ROUND(I312*H312,2)</f>
        <v>0</v>
      </c>
      <c r="K312" s="232" t="s">
        <v>280</v>
      </c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0.00017000000000000001</v>
      </c>
      <c r="R312" s="239">
        <f>Q312*H312</f>
        <v>0.0030770000000000003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281</v>
      </c>
      <c r="AT312" s="241" t="s">
        <v>276</v>
      </c>
      <c r="AU312" s="241" t="s">
        <v>85</v>
      </c>
      <c r="AY312" s="18" t="s">
        <v>274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281</v>
      </c>
      <c r="BM312" s="241" t="s">
        <v>6302</v>
      </c>
    </row>
    <row r="313" s="13" customFormat="1">
      <c r="A313" s="13"/>
      <c r="B313" s="243"/>
      <c r="C313" s="244"/>
      <c r="D313" s="245" t="s">
        <v>283</v>
      </c>
      <c r="E313" s="246" t="s">
        <v>1</v>
      </c>
      <c r="F313" s="247" t="s">
        <v>6303</v>
      </c>
      <c r="G313" s="244"/>
      <c r="H313" s="248">
        <v>18.100000000000001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283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274</v>
      </c>
    </row>
    <row r="314" s="14" customFormat="1">
      <c r="A314" s="14"/>
      <c r="B314" s="255"/>
      <c r="C314" s="256"/>
      <c r="D314" s="245" t="s">
        <v>283</v>
      </c>
      <c r="E314" s="257" t="s">
        <v>1</v>
      </c>
      <c r="F314" s="258" t="s">
        <v>285</v>
      </c>
      <c r="G314" s="256"/>
      <c r="H314" s="259">
        <v>18.100000000000001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283</v>
      </c>
      <c r="AU314" s="265" t="s">
        <v>85</v>
      </c>
      <c r="AV314" s="14" t="s">
        <v>106</v>
      </c>
      <c r="AW314" s="14" t="s">
        <v>32</v>
      </c>
      <c r="AX314" s="14" t="s">
        <v>76</v>
      </c>
      <c r="AY314" s="265" t="s">
        <v>274</v>
      </c>
    </row>
    <row r="315" s="15" customFormat="1">
      <c r="A315" s="15"/>
      <c r="B315" s="266"/>
      <c r="C315" s="267"/>
      <c r="D315" s="245" t="s">
        <v>283</v>
      </c>
      <c r="E315" s="268" t="s">
        <v>1</v>
      </c>
      <c r="F315" s="269" t="s">
        <v>286</v>
      </c>
      <c r="G315" s="267"/>
      <c r="H315" s="270">
        <v>18.100000000000001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6" t="s">
        <v>283</v>
      </c>
      <c r="AU315" s="276" t="s">
        <v>85</v>
      </c>
      <c r="AV315" s="15" t="s">
        <v>281</v>
      </c>
      <c r="AW315" s="15" t="s">
        <v>32</v>
      </c>
      <c r="AX315" s="15" t="s">
        <v>83</v>
      </c>
      <c r="AY315" s="276" t="s">
        <v>274</v>
      </c>
    </row>
    <row r="316" s="2" customFormat="1" ht="24.15" customHeight="1">
      <c r="A316" s="39"/>
      <c r="B316" s="40"/>
      <c r="C316" s="230" t="s">
        <v>685</v>
      </c>
      <c r="D316" s="230" t="s">
        <v>276</v>
      </c>
      <c r="E316" s="231" t="s">
        <v>6304</v>
      </c>
      <c r="F316" s="232" t="s">
        <v>6305</v>
      </c>
      <c r="G316" s="233" t="s">
        <v>398</v>
      </c>
      <c r="H316" s="234">
        <v>18.100000000000001</v>
      </c>
      <c r="I316" s="235"/>
      <c r="J316" s="236">
        <f>ROUND(I316*H316,2)</f>
        <v>0</v>
      </c>
      <c r="K316" s="232" t="s">
        <v>280</v>
      </c>
      <c r="L316" s="45"/>
      <c r="M316" s="237" t="s">
        <v>1</v>
      </c>
      <c r="N316" s="238" t="s">
        <v>41</v>
      </c>
      <c r="O316" s="92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281</v>
      </c>
      <c r="AT316" s="241" t="s">
        <v>276</v>
      </c>
      <c r="AU316" s="241" t="s">
        <v>85</v>
      </c>
      <c r="AY316" s="18" t="s">
        <v>274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83</v>
      </c>
      <c r="BK316" s="242">
        <f>ROUND(I316*H316,2)</f>
        <v>0</v>
      </c>
      <c r="BL316" s="18" t="s">
        <v>281</v>
      </c>
      <c r="BM316" s="241" t="s">
        <v>6306</v>
      </c>
    </row>
    <row r="317" s="13" customFormat="1">
      <c r="A317" s="13"/>
      <c r="B317" s="243"/>
      <c r="C317" s="244"/>
      <c r="D317" s="245" t="s">
        <v>283</v>
      </c>
      <c r="E317" s="246" t="s">
        <v>1</v>
      </c>
      <c r="F317" s="247" t="s">
        <v>6303</v>
      </c>
      <c r="G317" s="244"/>
      <c r="H317" s="248">
        <v>18.100000000000001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283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274</v>
      </c>
    </row>
    <row r="318" s="14" customFormat="1">
      <c r="A318" s="14"/>
      <c r="B318" s="255"/>
      <c r="C318" s="256"/>
      <c r="D318" s="245" t="s">
        <v>283</v>
      </c>
      <c r="E318" s="257" t="s">
        <v>1</v>
      </c>
      <c r="F318" s="258" t="s">
        <v>285</v>
      </c>
      <c r="G318" s="256"/>
      <c r="H318" s="259">
        <v>18.100000000000001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283</v>
      </c>
      <c r="AU318" s="265" t="s">
        <v>85</v>
      </c>
      <c r="AV318" s="14" t="s">
        <v>106</v>
      </c>
      <c r="AW318" s="14" t="s">
        <v>32</v>
      </c>
      <c r="AX318" s="14" t="s">
        <v>76</v>
      </c>
      <c r="AY318" s="265" t="s">
        <v>274</v>
      </c>
    </row>
    <row r="319" s="15" customFormat="1">
      <c r="A319" s="15"/>
      <c r="B319" s="266"/>
      <c r="C319" s="267"/>
      <c r="D319" s="245" t="s">
        <v>283</v>
      </c>
      <c r="E319" s="268" t="s">
        <v>1</v>
      </c>
      <c r="F319" s="269" t="s">
        <v>286</v>
      </c>
      <c r="G319" s="267"/>
      <c r="H319" s="270">
        <v>18.100000000000001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283</v>
      </c>
      <c r="AU319" s="276" t="s">
        <v>85</v>
      </c>
      <c r="AV319" s="15" t="s">
        <v>281</v>
      </c>
      <c r="AW319" s="15" t="s">
        <v>32</v>
      </c>
      <c r="AX319" s="15" t="s">
        <v>83</v>
      </c>
      <c r="AY319" s="276" t="s">
        <v>274</v>
      </c>
    </row>
    <row r="320" s="2" customFormat="1" ht="33" customHeight="1">
      <c r="A320" s="39"/>
      <c r="B320" s="40"/>
      <c r="C320" s="230" t="s">
        <v>692</v>
      </c>
      <c r="D320" s="230" t="s">
        <v>276</v>
      </c>
      <c r="E320" s="231" t="s">
        <v>6307</v>
      </c>
      <c r="F320" s="232" t="s">
        <v>6308</v>
      </c>
      <c r="G320" s="233" t="s">
        <v>279</v>
      </c>
      <c r="H320" s="234">
        <v>31.5</v>
      </c>
      <c r="I320" s="235"/>
      <c r="J320" s="236">
        <f>ROUND(I320*H320,2)</f>
        <v>0</v>
      </c>
      <c r="K320" s="232" t="s">
        <v>280</v>
      </c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281</v>
      </c>
      <c r="AT320" s="241" t="s">
        <v>276</v>
      </c>
      <c r="AU320" s="241" t="s">
        <v>85</v>
      </c>
      <c r="AY320" s="18" t="s">
        <v>274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281</v>
      </c>
      <c r="BM320" s="241" t="s">
        <v>6309</v>
      </c>
    </row>
    <row r="321" s="13" customFormat="1">
      <c r="A321" s="13"/>
      <c r="B321" s="243"/>
      <c r="C321" s="244"/>
      <c r="D321" s="245" t="s">
        <v>283</v>
      </c>
      <c r="E321" s="246" t="s">
        <v>1</v>
      </c>
      <c r="F321" s="247" t="s">
        <v>6173</v>
      </c>
      <c r="G321" s="244"/>
      <c r="H321" s="248">
        <v>31.5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283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274</v>
      </c>
    </row>
    <row r="322" s="14" customFormat="1">
      <c r="A322" s="14"/>
      <c r="B322" s="255"/>
      <c r="C322" s="256"/>
      <c r="D322" s="245" t="s">
        <v>283</v>
      </c>
      <c r="E322" s="257" t="s">
        <v>1</v>
      </c>
      <c r="F322" s="258" t="s">
        <v>285</v>
      </c>
      <c r="G322" s="256"/>
      <c r="H322" s="259">
        <v>31.5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283</v>
      </c>
      <c r="AU322" s="265" t="s">
        <v>85</v>
      </c>
      <c r="AV322" s="14" t="s">
        <v>106</v>
      </c>
      <c r="AW322" s="14" t="s">
        <v>32</v>
      </c>
      <c r="AX322" s="14" t="s">
        <v>76</v>
      </c>
      <c r="AY322" s="265" t="s">
        <v>274</v>
      </c>
    </row>
    <row r="323" s="15" customFormat="1">
      <c r="A323" s="15"/>
      <c r="B323" s="266"/>
      <c r="C323" s="267"/>
      <c r="D323" s="245" t="s">
        <v>283</v>
      </c>
      <c r="E323" s="268" t="s">
        <v>1</v>
      </c>
      <c r="F323" s="269" t="s">
        <v>286</v>
      </c>
      <c r="G323" s="267"/>
      <c r="H323" s="270">
        <v>31.5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283</v>
      </c>
      <c r="AU323" s="276" t="s">
        <v>85</v>
      </c>
      <c r="AV323" s="15" t="s">
        <v>281</v>
      </c>
      <c r="AW323" s="15" t="s">
        <v>32</v>
      </c>
      <c r="AX323" s="15" t="s">
        <v>83</v>
      </c>
      <c r="AY323" s="276" t="s">
        <v>274</v>
      </c>
    </row>
    <row r="324" s="12" customFormat="1" ht="22.8" customHeight="1">
      <c r="A324" s="12"/>
      <c r="B324" s="214"/>
      <c r="C324" s="215"/>
      <c r="D324" s="216" t="s">
        <v>75</v>
      </c>
      <c r="E324" s="228" t="s">
        <v>3970</v>
      </c>
      <c r="F324" s="228" t="s">
        <v>3971</v>
      </c>
      <c r="G324" s="215"/>
      <c r="H324" s="215"/>
      <c r="I324" s="218"/>
      <c r="J324" s="229">
        <f>BK324</f>
        <v>0</v>
      </c>
      <c r="K324" s="215"/>
      <c r="L324" s="220"/>
      <c r="M324" s="221"/>
      <c r="N324" s="222"/>
      <c r="O324" s="222"/>
      <c r="P324" s="223">
        <f>SUM(P325:P339)</f>
        <v>0</v>
      </c>
      <c r="Q324" s="222"/>
      <c r="R324" s="223">
        <f>SUM(R325:R339)</f>
        <v>0</v>
      </c>
      <c r="S324" s="222"/>
      <c r="T324" s="224">
        <f>SUM(T325:T339)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5" t="s">
        <v>83</v>
      </c>
      <c r="AT324" s="226" t="s">
        <v>75</v>
      </c>
      <c r="AU324" s="226" t="s">
        <v>83</v>
      </c>
      <c r="AY324" s="225" t="s">
        <v>274</v>
      </c>
      <c r="BK324" s="227">
        <f>SUM(BK325:BK339)</f>
        <v>0</v>
      </c>
    </row>
    <row r="325" s="2" customFormat="1" ht="21.75" customHeight="1">
      <c r="A325" s="39"/>
      <c r="B325" s="40"/>
      <c r="C325" s="230" t="s">
        <v>698</v>
      </c>
      <c r="D325" s="230" t="s">
        <v>276</v>
      </c>
      <c r="E325" s="231" t="s">
        <v>5600</v>
      </c>
      <c r="F325" s="232" t="s">
        <v>5601</v>
      </c>
      <c r="G325" s="233" t="s">
        <v>341</v>
      </c>
      <c r="H325" s="234">
        <v>26.239000000000001</v>
      </c>
      <c r="I325" s="235"/>
      <c r="J325" s="236">
        <f>ROUND(I325*H325,2)</f>
        <v>0</v>
      </c>
      <c r="K325" s="232" t="s">
        <v>280</v>
      </c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281</v>
      </c>
      <c r="AT325" s="241" t="s">
        <v>276</v>
      </c>
      <c r="AU325" s="241" t="s">
        <v>85</v>
      </c>
      <c r="AY325" s="18" t="s">
        <v>274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281</v>
      </c>
      <c r="BM325" s="241" t="s">
        <v>6310</v>
      </c>
    </row>
    <row r="326" s="2" customFormat="1" ht="24.15" customHeight="1">
      <c r="A326" s="39"/>
      <c r="B326" s="40"/>
      <c r="C326" s="230" t="s">
        <v>705</v>
      </c>
      <c r="D326" s="230" t="s">
        <v>276</v>
      </c>
      <c r="E326" s="231" t="s">
        <v>5603</v>
      </c>
      <c r="F326" s="232" t="s">
        <v>5604</v>
      </c>
      <c r="G326" s="233" t="s">
        <v>341</v>
      </c>
      <c r="H326" s="234">
        <v>236.15100000000001</v>
      </c>
      <c r="I326" s="235"/>
      <c r="J326" s="236">
        <f>ROUND(I326*H326,2)</f>
        <v>0</v>
      </c>
      <c r="K326" s="232" t="s">
        <v>280</v>
      </c>
      <c r="L326" s="45"/>
      <c r="M326" s="237" t="s">
        <v>1</v>
      </c>
      <c r="N326" s="238" t="s">
        <v>41</v>
      </c>
      <c r="O326" s="92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281</v>
      </c>
      <c r="AT326" s="241" t="s">
        <v>276</v>
      </c>
      <c r="AU326" s="241" t="s">
        <v>85</v>
      </c>
      <c r="AY326" s="18" t="s">
        <v>274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83</v>
      </c>
      <c r="BK326" s="242">
        <f>ROUND(I326*H326,2)</f>
        <v>0</v>
      </c>
      <c r="BL326" s="18" t="s">
        <v>281</v>
      </c>
      <c r="BM326" s="241" t="s">
        <v>6311</v>
      </c>
    </row>
    <row r="327" s="13" customFormat="1">
      <c r="A327" s="13"/>
      <c r="B327" s="243"/>
      <c r="C327" s="244"/>
      <c r="D327" s="245" t="s">
        <v>283</v>
      </c>
      <c r="E327" s="244"/>
      <c r="F327" s="247" t="s">
        <v>6312</v>
      </c>
      <c r="G327" s="244"/>
      <c r="H327" s="248">
        <v>236.15100000000001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283</v>
      </c>
      <c r="AU327" s="254" t="s">
        <v>85</v>
      </c>
      <c r="AV327" s="13" t="s">
        <v>85</v>
      </c>
      <c r="AW327" s="13" t="s">
        <v>4</v>
      </c>
      <c r="AX327" s="13" t="s">
        <v>83</v>
      </c>
      <c r="AY327" s="254" t="s">
        <v>274</v>
      </c>
    </row>
    <row r="328" s="2" customFormat="1" ht="37.8" customHeight="1">
      <c r="A328" s="39"/>
      <c r="B328" s="40"/>
      <c r="C328" s="230" t="s">
        <v>400</v>
      </c>
      <c r="D328" s="230" t="s">
        <v>276</v>
      </c>
      <c r="E328" s="231" t="s">
        <v>5607</v>
      </c>
      <c r="F328" s="232" t="s">
        <v>5608</v>
      </c>
      <c r="G328" s="233" t="s">
        <v>341</v>
      </c>
      <c r="H328" s="234">
        <v>4.5789999999999997</v>
      </c>
      <c r="I328" s="235"/>
      <c r="J328" s="236">
        <f>ROUND(I328*H328,2)</f>
        <v>0</v>
      </c>
      <c r="K328" s="232" t="s">
        <v>280</v>
      </c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281</v>
      </c>
      <c r="AT328" s="241" t="s">
        <v>276</v>
      </c>
      <c r="AU328" s="241" t="s">
        <v>85</v>
      </c>
      <c r="AY328" s="18" t="s">
        <v>274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281</v>
      </c>
      <c r="BM328" s="241" t="s">
        <v>6313</v>
      </c>
    </row>
    <row r="329" s="13" customFormat="1">
      <c r="A329" s="13"/>
      <c r="B329" s="243"/>
      <c r="C329" s="244"/>
      <c r="D329" s="245" t="s">
        <v>283</v>
      </c>
      <c r="E329" s="246" t="s">
        <v>1</v>
      </c>
      <c r="F329" s="247" t="s">
        <v>6314</v>
      </c>
      <c r="G329" s="244"/>
      <c r="H329" s="248">
        <v>4.5789999999999997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283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274</v>
      </c>
    </row>
    <row r="330" s="14" customFormat="1">
      <c r="A330" s="14"/>
      <c r="B330" s="255"/>
      <c r="C330" s="256"/>
      <c r="D330" s="245" t="s">
        <v>283</v>
      </c>
      <c r="E330" s="257" t="s">
        <v>1</v>
      </c>
      <c r="F330" s="258" t="s">
        <v>285</v>
      </c>
      <c r="G330" s="256"/>
      <c r="H330" s="259">
        <v>4.5789999999999997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283</v>
      </c>
      <c r="AU330" s="265" t="s">
        <v>85</v>
      </c>
      <c r="AV330" s="14" t="s">
        <v>106</v>
      </c>
      <c r="AW330" s="14" t="s">
        <v>32</v>
      </c>
      <c r="AX330" s="14" t="s">
        <v>76</v>
      </c>
      <c r="AY330" s="265" t="s">
        <v>274</v>
      </c>
    </row>
    <row r="331" s="15" customFormat="1">
      <c r="A331" s="15"/>
      <c r="B331" s="266"/>
      <c r="C331" s="267"/>
      <c r="D331" s="245" t="s">
        <v>283</v>
      </c>
      <c r="E331" s="268" t="s">
        <v>1</v>
      </c>
      <c r="F331" s="269" t="s">
        <v>286</v>
      </c>
      <c r="G331" s="267"/>
      <c r="H331" s="270">
        <v>4.5789999999999997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6" t="s">
        <v>283</v>
      </c>
      <c r="AU331" s="276" t="s">
        <v>85</v>
      </c>
      <c r="AV331" s="15" t="s">
        <v>281</v>
      </c>
      <c r="AW331" s="15" t="s">
        <v>32</v>
      </c>
      <c r="AX331" s="15" t="s">
        <v>83</v>
      </c>
      <c r="AY331" s="276" t="s">
        <v>274</v>
      </c>
    </row>
    <row r="332" s="2" customFormat="1" ht="44.25" customHeight="1">
      <c r="A332" s="39"/>
      <c r="B332" s="40"/>
      <c r="C332" s="230" t="s">
        <v>749</v>
      </c>
      <c r="D332" s="230" t="s">
        <v>276</v>
      </c>
      <c r="E332" s="231" t="s">
        <v>5610</v>
      </c>
      <c r="F332" s="232" t="s">
        <v>5611</v>
      </c>
      <c r="G332" s="233" t="s">
        <v>341</v>
      </c>
      <c r="H332" s="234">
        <v>13.117000000000001</v>
      </c>
      <c r="I332" s="235"/>
      <c r="J332" s="236">
        <f>ROUND(I332*H332,2)</f>
        <v>0</v>
      </c>
      <c r="K332" s="232" t="s">
        <v>280</v>
      </c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281</v>
      </c>
      <c r="AT332" s="241" t="s">
        <v>276</v>
      </c>
      <c r="AU332" s="241" t="s">
        <v>85</v>
      </c>
      <c r="AY332" s="18" t="s">
        <v>274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281</v>
      </c>
      <c r="BM332" s="241" t="s">
        <v>6315</v>
      </c>
    </row>
    <row r="333" s="13" customFormat="1">
      <c r="A333" s="13"/>
      <c r="B333" s="243"/>
      <c r="C333" s="244"/>
      <c r="D333" s="245" t="s">
        <v>283</v>
      </c>
      <c r="E333" s="246" t="s">
        <v>1</v>
      </c>
      <c r="F333" s="247" t="s">
        <v>6316</v>
      </c>
      <c r="G333" s="244"/>
      <c r="H333" s="248">
        <v>13.117000000000001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283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274</v>
      </c>
    </row>
    <row r="334" s="14" customFormat="1">
      <c r="A334" s="14"/>
      <c r="B334" s="255"/>
      <c r="C334" s="256"/>
      <c r="D334" s="245" t="s">
        <v>283</v>
      </c>
      <c r="E334" s="257" t="s">
        <v>1</v>
      </c>
      <c r="F334" s="258" t="s">
        <v>285</v>
      </c>
      <c r="G334" s="256"/>
      <c r="H334" s="259">
        <v>13.117000000000001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283</v>
      </c>
      <c r="AU334" s="265" t="s">
        <v>85</v>
      </c>
      <c r="AV334" s="14" t="s">
        <v>106</v>
      </c>
      <c r="AW334" s="14" t="s">
        <v>32</v>
      </c>
      <c r="AX334" s="14" t="s">
        <v>76</v>
      </c>
      <c r="AY334" s="265" t="s">
        <v>274</v>
      </c>
    </row>
    <row r="335" s="15" customFormat="1">
      <c r="A335" s="15"/>
      <c r="B335" s="266"/>
      <c r="C335" s="267"/>
      <c r="D335" s="245" t="s">
        <v>283</v>
      </c>
      <c r="E335" s="268" t="s">
        <v>1</v>
      </c>
      <c r="F335" s="269" t="s">
        <v>286</v>
      </c>
      <c r="G335" s="267"/>
      <c r="H335" s="270">
        <v>13.117000000000001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6" t="s">
        <v>283</v>
      </c>
      <c r="AU335" s="276" t="s">
        <v>85</v>
      </c>
      <c r="AV335" s="15" t="s">
        <v>281</v>
      </c>
      <c r="AW335" s="15" t="s">
        <v>32</v>
      </c>
      <c r="AX335" s="15" t="s">
        <v>83</v>
      </c>
      <c r="AY335" s="276" t="s">
        <v>274</v>
      </c>
    </row>
    <row r="336" s="2" customFormat="1" ht="44.25" customHeight="1">
      <c r="A336" s="39"/>
      <c r="B336" s="40"/>
      <c r="C336" s="230" t="s">
        <v>753</v>
      </c>
      <c r="D336" s="230" t="s">
        <v>276</v>
      </c>
      <c r="E336" s="231" t="s">
        <v>6317</v>
      </c>
      <c r="F336" s="232" t="s">
        <v>6318</v>
      </c>
      <c r="G336" s="233" t="s">
        <v>341</v>
      </c>
      <c r="H336" s="234">
        <v>1.9910000000000001</v>
      </c>
      <c r="I336" s="235"/>
      <c r="J336" s="236">
        <f>ROUND(I336*H336,2)</f>
        <v>0</v>
      </c>
      <c r="K336" s="232" t="s">
        <v>280</v>
      </c>
      <c r="L336" s="45"/>
      <c r="M336" s="237" t="s">
        <v>1</v>
      </c>
      <c r="N336" s="238" t="s">
        <v>41</v>
      </c>
      <c r="O336" s="92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281</v>
      </c>
      <c r="AT336" s="241" t="s">
        <v>276</v>
      </c>
      <c r="AU336" s="241" t="s">
        <v>85</v>
      </c>
      <c r="AY336" s="18" t="s">
        <v>274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83</v>
      </c>
      <c r="BK336" s="242">
        <f>ROUND(I336*H336,2)</f>
        <v>0</v>
      </c>
      <c r="BL336" s="18" t="s">
        <v>281</v>
      </c>
      <c r="BM336" s="241" t="s">
        <v>6319</v>
      </c>
    </row>
    <row r="337" s="13" customFormat="1">
      <c r="A337" s="13"/>
      <c r="B337" s="243"/>
      <c r="C337" s="244"/>
      <c r="D337" s="245" t="s">
        <v>283</v>
      </c>
      <c r="E337" s="246" t="s">
        <v>1</v>
      </c>
      <c r="F337" s="247" t="s">
        <v>6320</v>
      </c>
      <c r="G337" s="244"/>
      <c r="H337" s="248">
        <v>1.9910000000000001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283</v>
      </c>
      <c r="AU337" s="254" t="s">
        <v>85</v>
      </c>
      <c r="AV337" s="13" t="s">
        <v>85</v>
      </c>
      <c r="AW337" s="13" t="s">
        <v>32</v>
      </c>
      <c r="AX337" s="13" t="s">
        <v>76</v>
      </c>
      <c r="AY337" s="254" t="s">
        <v>274</v>
      </c>
    </row>
    <row r="338" s="14" customFormat="1">
      <c r="A338" s="14"/>
      <c r="B338" s="255"/>
      <c r="C338" s="256"/>
      <c r="D338" s="245" t="s">
        <v>283</v>
      </c>
      <c r="E338" s="257" t="s">
        <v>1</v>
      </c>
      <c r="F338" s="258" t="s">
        <v>285</v>
      </c>
      <c r="G338" s="256"/>
      <c r="H338" s="259">
        <v>1.9910000000000001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283</v>
      </c>
      <c r="AU338" s="265" t="s">
        <v>85</v>
      </c>
      <c r="AV338" s="14" t="s">
        <v>106</v>
      </c>
      <c r="AW338" s="14" t="s">
        <v>32</v>
      </c>
      <c r="AX338" s="14" t="s">
        <v>76</v>
      </c>
      <c r="AY338" s="265" t="s">
        <v>274</v>
      </c>
    </row>
    <row r="339" s="15" customFormat="1">
      <c r="A339" s="15"/>
      <c r="B339" s="266"/>
      <c r="C339" s="267"/>
      <c r="D339" s="245" t="s">
        <v>283</v>
      </c>
      <c r="E339" s="268" t="s">
        <v>1</v>
      </c>
      <c r="F339" s="269" t="s">
        <v>286</v>
      </c>
      <c r="G339" s="267"/>
      <c r="H339" s="270">
        <v>1.9910000000000001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283</v>
      </c>
      <c r="AU339" s="276" t="s">
        <v>85</v>
      </c>
      <c r="AV339" s="15" t="s">
        <v>281</v>
      </c>
      <c r="AW339" s="15" t="s">
        <v>32</v>
      </c>
      <c r="AX339" s="15" t="s">
        <v>83</v>
      </c>
      <c r="AY339" s="276" t="s">
        <v>274</v>
      </c>
    </row>
    <row r="340" s="12" customFormat="1" ht="22.8" customHeight="1">
      <c r="A340" s="12"/>
      <c r="B340" s="214"/>
      <c r="C340" s="215"/>
      <c r="D340" s="216" t="s">
        <v>75</v>
      </c>
      <c r="E340" s="228" t="s">
        <v>1579</v>
      </c>
      <c r="F340" s="228" t="s">
        <v>1580</v>
      </c>
      <c r="G340" s="215"/>
      <c r="H340" s="215"/>
      <c r="I340" s="218"/>
      <c r="J340" s="229">
        <f>BK340</f>
        <v>0</v>
      </c>
      <c r="K340" s="215"/>
      <c r="L340" s="220"/>
      <c r="M340" s="221"/>
      <c r="N340" s="222"/>
      <c r="O340" s="222"/>
      <c r="P340" s="223">
        <f>P341</f>
        <v>0</v>
      </c>
      <c r="Q340" s="222"/>
      <c r="R340" s="223">
        <f>R341</f>
        <v>0</v>
      </c>
      <c r="S340" s="222"/>
      <c r="T340" s="224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5" t="s">
        <v>83</v>
      </c>
      <c r="AT340" s="226" t="s">
        <v>75</v>
      </c>
      <c r="AU340" s="226" t="s">
        <v>83</v>
      </c>
      <c r="AY340" s="225" t="s">
        <v>274</v>
      </c>
      <c r="BK340" s="227">
        <f>BK341</f>
        <v>0</v>
      </c>
    </row>
    <row r="341" s="2" customFormat="1" ht="24.15" customHeight="1">
      <c r="A341" s="39"/>
      <c r="B341" s="40"/>
      <c r="C341" s="230" t="s">
        <v>763</v>
      </c>
      <c r="D341" s="230" t="s">
        <v>276</v>
      </c>
      <c r="E341" s="231" t="s">
        <v>3722</v>
      </c>
      <c r="F341" s="232" t="s">
        <v>3723</v>
      </c>
      <c r="G341" s="233" t="s">
        <v>341</v>
      </c>
      <c r="H341" s="234">
        <v>76.560000000000002</v>
      </c>
      <c r="I341" s="235"/>
      <c r="J341" s="236">
        <f>ROUND(I341*H341,2)</f>
        <v>0</v>
      </c>
      <c r="K341" s="232" t="s">
        <v>280</v>
      </c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281</v>
      </c>
      <c r="AT341" s="241" t="s">
        <v>276</v>
      </c>
      <c r="AU341" s="241" t="s">
        <v>85</v>
      </c>
      <c r="AY341" s="18" t="s">
        <v>274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83</v>
      </c>
      <c r="BK341" s="242">
        <f>ROUND(I341*H341,2)</f>
        <v>0</v>
      </c>
      <c r="BL341" s="18" t="s">
        <v>281</v>
      </c>
      <c r="BM341" s="241" t="s">
        <v>6163</v>
      </c>
    </row>
    <row r="342" s="12" customFormat="1" ht="25.92" customHeight="1">
      <c r="A342" s="12"/>
      <c r="B342" s="214"/>
      <c r="C342" s="215"/>
      <c r="D342" s="216" t="s">
        <v>75</v>
      </c>
      <c r="E342" s="217" t="s">
        <v>1585</v>
      </c>
      <c r="F342" s="217" t="s">
        <v>1586</v>
      </c>
      <c r="G342" s="215"/>
      <c r="H342" s="215"/>
      <c r="I342" s="218"/>
      <c r="J342" s="219">
        <f>BK342</f>
        <v>0</v>
      </c>
      <c r="K342" s="215"/>
      <c r="L342" s="220"/>
      <c r="M342" s="221"/>
      <c r="N342" s="222"/>
      <c r="O342" s="222"/>
      <c r="P342" s="223">
        <f>P343</f>
        <v>0</v>
      </c>
      <c r="Q342" s="222"/>
      <c r="R342" s="223">
        <f>R343</f>
        <v>0.010930000000000001</v>
      </c>
      <c r="S342" s="222"/>
      <c r="T342" s="224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5" t="s">
        <v>85</v>
      </c>
      <c r="AT342" s="226" t="s">
        <v>75</v>
      </c>
      <c r="AU342" s="226" t="s">
        <v>76</v>
      </c>
      <c r="AY342" s="225" t="s">
        <v>274</v>
      </c>
      <c r="BK342" s="227">
        <f>BK343</f>
        <v>0</v>
      </c>
    </row>
    <row r="343" s="12" customFormat="1" ht="22.8" customHeight="1">
      <c r="A343" s="12"/>
      <c r="B343" s="214"/>
      <c r="C343" s="215"/>
      <c r="D343" s="216" t="s">
        <v>75</v>
      </c>
      <c r="E343" s="228" t="s">
        <v>2986</v>
      </c>
      <c r="F343" s="228" t="s">
        <v>2987</v>
      </c>
      <c r="G343" s="215"/>
      <c r="H343" s="215"/>
      <c r="I343" s="218"/>
      <c r="J343" s="229">
        <f>BK343</f>
        <v>0</v>
      </c>
      <c r="K343" s="215"/>
      <c r="L343" s="220"/>
      <c r="M343" s="221"/>
      <c r="N343" s="222"/>
      <c r="O343" s="222"/>
      <c r="P343" s="223">
        <f>P344</f>
        <v>0</v>
      </c>
      <c r="Q343" s="222"/>
      <c r="R343" s="223">
        <f>R344</f>
        <v>0.010930000000000001</v>
      </c>
      <c r="S343" s="222"/>
      <c r="T343" s="224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5" t="s">
        <v>85</v>
      </c>
      <c r="AT343" s="226" t="s">
        <v>75</v>
      </c>
      <c r="AU343" s="226" t="s">
        <v>83</v>
      </c>
      <c r="AY343" s="225" t="s">
        <v>274</v>
      </c>
      <c r="BK343" s="227">
        <f>BK344</f>
        <v>0</v>
      </c>
    </row>
    <row r="344" s="2" customFormat="1" ht="16.5" customHeight="1">
      <c r="A344" s="39"/>
      <c r="B344" s="40"/>
      <c r="C344" s="230" t="s">
        <v>777</v>
      </c>
      <c r="D344" s="230" t="s">
        <v>276</v>
      </c>
      <c r="E344" s="231" t="s">
        <v>3141</v>
      </c>
      <c r="F344" s="232" t="s">
        <v>3142</v>
      </c>
      <c r="G344" s="233" t="s">
        <v>591</v>
      </c>
      <c r="H344" s="234">
        <v>1</v>
      </c>
      <c r="I344" s="235"/>
      <c r="J344" s="236">
        <f>ROUND(I344*H344,2)</f>
        <v>0</v>
      </c>
      <c r="K344" s="232" t="s">
        <v>280</v>
      </c>
      <c r="L344" s="45"/>
      <c r="M344" s="298" t="s">
        <v>1</v>
      </c>
      <c r="N344" s="299" t="s">
        <v>41</v>
      </c>
      <c r="O344" s="300"/>
      <c r="P344" s="301">
        <f>O344*H344</f>
        <v>0</v>
      </c>
      <c r="Q344" s="301">
        <v>0.010930000000000001</v>
      </c>
      <c r="R344" s="301">
        <f>Q344*H344</f>
        <v>0.010930000000000001</v>
      </c>
      <c r="S344" s="301">
        <v>0</v>
      </c>
      <c r="T344" s="30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379</v>
      </c>
      <c r="AT344" s="241" t="s">
        <v>276</v>
      </c>
      <c r="AU344" s="241" t="s">
        <v>85</v>
      </c>
      <c r="AY344" s="18" t="s">
        <v>274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379</v>
      </c>
      <c r="BM344" s="241" t="s">
        <v>6321</v>
      </c>
    </row>
    <row r="345" s="2" customFormat="1" ht="6.96" customHeight="1">
      <c r="A345" s="39"/>
      <c r="B345" s="67"/>
      <c r="C345" s="68"/>
      <c r="D345" s="68"/>
      <c r="E345" s="68"/>
      <c r="F345" s="68"/>
      <c r="G345" s="68"/>
      <c r="H345" s="68"/>
      <c r="I345" s="68"/>
      <c r="J345" s="68"/>
      <c r="K345" s="68"/>
      <c r="L345" s="45"/>
      <c r="M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</sheetData>
  <sheetProtection sheet="1" autoFilter="0" formatColumns="0" formatRows="0" objects="1" scenarios="1" spinCount="100000" saltValue="RD6d+05mNRT/tTsfa+gciAyBPzTfteoPX5SAUx4d9yZh0fszcnPFb4L4+ZvRhdEql6EVhslg4NcG/Z5cmc3Pag==" hashValue="SRlT6mpedTOeSJUbVsdUvteD/WUwAqGzFFPTTGxoks1EghT+3qEX8dzAKH4oOzhPJ/PvN4tPSPBt2WPA+nCe+g==" algorithmName="SHA-512" password="C675"/>
  <autoFilter ref="C125:K34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6322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ROUND((SUM(BE122:BE158)),  2)</f>
        <v>0</v>
      </c>
      <c r="G33" s="39"/>
      <c r="H33" s="39"/>
      <c r="I33" s="168">
        <v>0.20999999999999999</v>
      </c>
      <c r="J33" s="167">
        <f>ROUND(((SUM(BE122:BE158))*I33),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ROUND((SUM(BF122:BF158)),  2)</f>
        <v>0</v>
      </c>
      <c r="G34" s="39"/>
      <c r="H34" s="39"/>
      <c r="I34" s="168">
        <v>0.14999999999999999</v>
      </c>
      <c r="J34" s="167">
        <f>ROUND(((SUM(BF122:BF158))*I34),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ROUND((SUM(BG122:BG158)),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ROUND((SUM(BH122:BH158)),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ROUND((SUM(BI122:BI158)),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SO.00 -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2913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2914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6323</v>
      </c>
      <c r="E99" s="200"/>
      <c r="F99" s="200"/>
      <c r="G99" s="200"/>
      <c r="H99" s="200"/>
      <c r="I99" s="200"/>
      <c r="J99" s="201">
        <f>J131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6324</v>
      </c>
      <c r="E100" s="200"/>
      <c r="F100" s="200"/>
      <c r="G100" s="200"/>
      <c r="H100" s="200"/>
      <c r="I100" s="200"/>
      <c r="J100" s="201">
        <f>J146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6325</v>
      </c>
      <c r="E101" s="200"/>
      <c r="F101" s="200"/>
      <c r="G101" s="200"/>
      <c r="H101" s="200"/>
      <c r="I101" s="200"/>
      <c r="J101" s="201">
        <f>J152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6326</v>
      </c>
      <c r="E102" s="200"/>
      <c r="F102" s="200"/>
      <c r="G102" s="200"/>
      <c r="H102" s="200"/>
      <c r="I102" s="200"/>
      <c r="J102" s="201">
        <f>J156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SO.00 - Vedlejší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260</v>
      </c>
      <c r="D121" s="206" t="s">
        <v>61</v>
      </c>
      <c r="E121" s="206" t="s">
        <v>57</v>
      </c>
      <c r="F121" s="206" t="s">
        <v>58</v>
      </c>
      <c r="G121" s="206" t="s">
        <v>261</v>
      </c>
      <c r="H121" s="206" t="s">
        <v>262</v>
      </c>
      <c r="I121" s="206" t="s">
        <v>263</v>
      </c>
      <c r="J121" s="206" t="s">
        <v>230</v>
      </c>
      <c r="K121" s="207" t="s">
        <v>264</v>
      </c>
      <c r="L121" s="208"/>
      <c r="M121" s="101" t="s">
        <v>1</v>
      </c>
      <c r="N121" s="102" t="s">
        <v>40</v>
      </c>
      <c r="O121" s="102" t="s">
        <v>265</v>
      </c>
      <c r="P121" s="102" t="s">
        <v>266</v>
      </c>
      <c r="Q121" s="102" t="s">
        <v>267</v>
      </c>
      <c r="R121" s="102" t="s">
        <v>268</v>
      </c>
      <c r="S121" s="102" t="s">
        <v>269</v>
      </c>
      <c r="T121" s="103" t="s">
        <v>270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271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3352</v>
      </c>
      <c r="F123" s="217" t="s">
        <v>171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P124+P131+P146+P152+P156</f>
        <v>0</v>
      </c>
      <c r="Q123" s="222"/>
      <c r="R123" s="223">
        <f>R124+R131+R146+R152+R156</f>
        <v>0</v>
      </c>
      <c r="S123" s="222"/>
      <c r="T123" s="224">
        <f>T124+T131+T146+T152+T156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316</v>
      </c>
      <c r="AT123" s="226" t="s">
        <v>75</v>
      </c>
      <c r="AU123" s="226" t="s">
        <v>76</v>
      </c>
      <c r="AY123" s="225" t="s">
        <v>274</v>
      </c>
      <c r="BK123" s="227">
        <f>BK124+BK131+BK146+BK152+BK156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3353</v>
      </c>
      <c r="F124" s="228" t="s">
        <v>3354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SUM(P125:P130)</f>
        <v>0</v>
      </c>
      <c r="Q124" s="222"/>
      <c r="R124" s="223">
        <f>SUM(R125:R130)</f>
        <v>0</v>
      </c>
      <c r="S124" s="222"/>
      <c r="T124" s="224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316</v>
      </c>
      <c r="AT124" s="226" t="s">
        <v>75</v>
      </c>
      <c r="AU124" s="226" t="s">
        <v>83</v>
      </c>
      <c r="AY124" s="225" t="s">
        <v>274</v>
      </c>
      <c r="BK124" s="227">
        <f>SUM(BK125:BK130)</f>
        <v>0</v>
      </c>
    </row>
    <row r="125" s="2" customFormat="1" ht="24.15" customHeight="1">
      <c r="A125" s="39"/>
      <c r="B125" s="40"/>
      <c r="C125" s="230" t="s">
        <v>83</v>
      </c>
      <c r="D125" s="230" t="s">
        <v>276</v>
      </c>
      <c r="E125" s="231" t="s">
        <v>6327</v>
      </c>
      <c r="F125" s="232" t="s">
        <v>6328</v>
      </c>
      <c r="G125" s="233" t="s">
        <v>6329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3358</v>
      </c>
      <c r="AT125" s="241" t="s">
        <v>276</v>
      </c>
      <c r="AU125" s="241" t="s">
        <v>85</v>
      </c>
      <c r="AY125" s="18" t="s">
        <v>274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3358</v>
      </c>
      <c r="BM125" s="241" t="s">
        <v>6330</v>
      </c>
    </row>
    <row r="126" s="2" customFormat="1" ht="37.8" customHeight="1">
      <c r="A126" s="39"/>
      <c r="B126" s="40"/>
      <c r="C126" s="230" t="s">
        <v>85</v>
      </c>
      <c r="D126" s="230" t="s">
        <v>276</v>
      </c>
      <c r="E126" s="231" t="s">
        <v>6331</v>
      </c>
      <c r="F126" s="232" t="s">
        <v>6332</v>
      </c>
      <c r="G126" s="233" t="s">
        <v>6329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3358</v>
      </c>
      <c r="AT126" s="241" t="s">
        <v>276</v>
      </c>
      <c r="AU126" s="241" t="s">
        <v>85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3358</v>
      </c>
      <c r="BM126" s="241" t="s">
        <v>6333</v>
      </c>
    </row>
    <row r="127" s="2" customFormat="1" ht="16.5" customHeight="1">
      <c r="A127" s="39"/>
      <c r="B127" s="40"/>
      <c r="C127" s="230" t="s">
        <v>106</v>
      </c>
      <c r="D127" s="230" t="s">
        <v>276</v>
      </c>
      <c r="E127" s="231" t="s">
        <v>3355</v>
      </c>
      <c r="F127" s="232" t="s">
        <v>3356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3358</v>
      </c>
      <c r="AT127" s="241" t="s">
        <v>276</v>
      </c>
      <c r="AU127" s="241" t="s">
        <v>85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3358</v>
      </c>
      <c r="BM127" s="241" t="s">
        <v>6334</v>
      </c>
    </row>
    <row r="128" s="2" customFormat="1" ht="16.5" customHeight="1">
      <c r="A128" s="39"/>
      <c r="B128" s="40"/>
      <c r="C128" s="230" t="s">
        <v>281</v>
      </c>
      <c r="D128" s="230" t="s">
        <v>276</v>
      </c>
      <c r="E128" s="231" t="s">
        <v>6335</v>
      </c>
      <c r="F128" s="232" t="s">
        <v>6336</v>
      </c>
      <c r="G128" s="233" t="s">
        <v>6329</v>
      </c>
      <c r="H128" s="234">
        <v>1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3358</v>
      </c>
      <c r="AT128" s="241" t="s">
        <v>276</v>
      </c>
      <c r="AU128" s="241" t="s">
        <v>85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3358</v>
      </c>
      <c r="BM128" s="241" t="s">
        <v>6337</v>
      </c>
    </row>
    <row r="129" s="2" customFormat="1" ht="16.5" customHeight="1">
      <c r="A129" s="39"/>
      <c r="B129" s="40"/>
      <c r="C129" s="230" t="s">
        <v>316</v>
      </c>
      <c r="D129" s="230" t="s">
        <v>276</v>
      </c>
      <c r="E129" s="231" t="s">
        <v>6338</v>
      </c>
      <c r="F129" s="232" t="s">
        <v>6339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6340</v>
      </c>
    </row>
    <row r="130" s="2" customFormat="1" ht="16.5" customHeight="1">
      <c r="A130" s="39"/>
      <c r="B130" s="40"/>
      <c r="C130" s="230" t="s">
        <v>321</v>
      </c>
      <c r="D130" s="230" t="s">
        <v>276</v>
      </c>
      <c r="E130" s="231" t="s">
        <v>6341</v>
      </c>
      <c r="F130" s="232" t="s">
        <v>6342</v>
      </c>
      <c r="G130" s="233" t="s">
        <v>591</v>
      </c>
      <c r="H130" s="234">
        <v>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85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6343</v>
      </c>
    </row>
    <row r="131" s="12" customFormat="1" ht="22.8" customHeight="1">
      <c r="A131" s="12"/>
      <c r="B131" s="214"/>
      <c r="C131" s="215"/>
      <c r="D131" s="216" t="s">
        <v>75</v>
      </c>
      <c r="E131" s="228" t="s">
        <v>6344</v>
      </c>
      <c r="F131" s="228" t="s">
        <v>6345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SUM(P132:P145)</f>
        <v>0</v>
      </c>
      <c r="Q131" s="222"/>
      <c r="R131" s="223">
        <f>SUM(R132:R145)</f>
        <v>0</v>
      </c>
      <c r="S131" s="222"/>
      <c r="T131" s="224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316</v>
      </c>
      <c r="AT131" s="226" t="s">
        <v>75</v>
      </c>
      <c r="AU131" s="226" t="s">
        <v>83</v>
      </c>
      <c r="AY131" s="225" t="s">
        <v>274</v>
      </c>
      <c r="BK131" s="227">
        <f>SUM(BK132:BK145)</f>
        <v>0</v>
      </c>
    </row>
    <row r="132" s="2" customFormat="1" ht="16.5" customHeight="1">
      <c r="A132" s="39"/>
      <c r="B132" s="40"/>
      <c r="C132" s="230" t="s">
        <v>327</v>
      </c>
      <c r="D132" s="230" t="s">
        <v>276</v>
      </c>
      <c r="E132" s="231" t="s">
        <v>6346</v>
      </c>
      <c r="F132" s="232" t="s">
        <v>6347</v>
      </c>
      <c r="G132" s="233" t="s">
        <v>6329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3358</v>
      </c>
      <c r="AT132" s="241" t="s">
        <v>276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3358</v>
      </c>
      <c r="BM132" s="241" t="s">
        <v>6348</v>
      </c>
    </row>
    <row r="133" s="2" customFormat="1" ht="16.5" customHeight="1">
      <c r="A133" s="39"/>
      <c r="B133" s="40"/>
      <c r="C133" s="230" t="s">
        <v>333</v>
      </c>
      <c r="D133" s="230" t="s">
        <v>276</v>
      </c>
      <c r="E133" s="231" t="s">
        <v>6349</v>
      </c>
      <c r="F133" s="232" t="s">
        <v>6350</v>
      </c>
      <c r="G133" s="233" t="s">
        <v>6329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3358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3358</v>
      </c>
      <c r="BM133" s="241" t="s">
        <v>6351</v>
      </c>
    </row>
    <row r="134" s="2" customFormat="1" ht="16.5" customHeight="1">
      <c r="A134" s="39"/>
      <c r="B134" s="40"/>
      <c r="C134" s="230" t="s">
        <v>338</v>
      </c>
      <c r="D134" s="230" t="s">
        <v>276</v>
      </c>
      <c r="E134" s="231" t="s">
        <v>6352</v>
      </c>
      <c r="F134" s="232" t="s">
        <v>6353</v>
      </c>
      <c r="G134" s="233" t="s">
        <v>591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3358</v>
      </c>
      <c r="AT134" s="241" t="s">
        <v>276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3358</v>
      </c>
      <c r="BM134" s="241" t="s">
        <v>6354</v>
      </c>
    </row>
    <row r="135" s="2" customFormat="1" ht="16.5" customHeight="1">
      <c r="A135" s="39"/>
      <c r="B135" s="40"/>
      <c r="C135" s="230" t="s">
        <v>344</v>
      </c>
      <c r="D135" s="230" t="s">
        <v>276</v>
      </c>
      <c r="E135" s="231" t="s">
        <v>6355</v>
      </c>
      <c r="F135" s="232" t="s">
        <v>6356</v>
      </c>
      <c r="G135" s="233" t="s">
        <v>6329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3358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3358</v>
      </c>
      <c r="BM135" s="241" t="s">
        <v>6357</v>
      </c>
    </row>
    <row r="136" s="2" customFormat="1" ht="37.8" customHeight="1">
      <c r="A136" s="39"/>
      <c r="B136" s="40"/>
      <c r="C136" s="230" t="s">
        <v>348</v>
      </c>
      <c r="D136" s="230" t="s">
        <v>276</v>
      </c>
      <c r="E136" s="231" t="s">
        <v>6358</v>
      </c>
      <c r="F136" s="232" t="s">
        <v>6359</v>
      </c>
      <c r="G136" s="233" t="s">
        <v>6329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3358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3358</v>
      </c>
      <c r="BM136" s="241" t="s">
        <v>6360</v>
      </c>
    </row>
    <row r="137" s="2" customFormat="1" ht="16.5" customHeight="1">
      <c r="A137" s="39"/>
      <c r="B137" s="40"/>
      <c r="C137" s="230" t="s">
        <v>361</v>
      </c>
      <c r="D137" s="230" t="s">
        <v>276</v>
      </c>
      <c r="E137" s="231" t="s">
        <v>6361</v>
      </c>
      <c r="F137" s="232" t="s">
        <v>6362</v>
      </c>
      <c r="G137" s="233" t="s">
        <v>6329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3358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3358</v>
      </c>
      <c r="BM137" s="241" t="s">
        <v>6363</v>
      </c>
    </row>
    <row r="138" s="2" customFormat="1" ht="16.5" customHeight="1">
      <c r="A138" s="39"/>
      <c r="B138" s="40"/>
      <c r="C138" s="230" t="s">
        <v>365</v>
      </c>
      <c r="D138" s="230" t="s">
        <v>276</v>
      </c>
      <c r="E138" s="231" t="s">
        <v>6364</v>
      </c>
      <c r="F138" s="232" t="s">
        <v>6365</v>
      </c>
      <c r="G138" s="233" t="s">
        <v>6329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3358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3358</v>
      </c>
      <c r="BM138" s="241" t="s">
        <v>6366</v>
      </c>
    </row>
    <row r="139" s="2" customFormat="1" ht="49.05" customHeight="1">
      <c r="A139" s="39"/>
      <c r="B139" s="40"/>
      <c r="C139" s="230" t="s">
        <v>369</v>
      </c>
      <c r="D139" s="230" t="s">
        <v>276</v>
      </c>
      <c r="E139" s="231" t="s">
        <v>6367</v>
      </c>
      <c r="F139" s="232" t="s">
        <v>6368</v>
      </c>
      <c r="G139" s="233" t="s">
        <v>6329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3358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3358</v>
      </c>
      <c r="BM139" s="241" t="s">
        <v>6369</v>
      </c>
    </row>
    <row r="140" s="2" customFormat="1" ht="24.15" customHeight="1">
      <c r="A140" s="39"/>
      <c r="B140" s="40"/>
      <c r="C140" s="230" t="s">
        <v>8</v>
      </c>
      <c r="D140" s="230" t="s">
        <v>276</v>
      </c>
      <c r="E140" s="231" t="s">
        <v>6370</v>
      </c>
      <c r="F140" s="232" t="s">
        <v>6371</v>
      </c>
      <c r="G140" s="233" t="s">
        <v>6329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3358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3358</v>
      </c>
      <c r="BM140" s="241" t="s">
        <v>6372</v>
      </c>
    </row>
    <row r="141" s="2" customFormat="1" ht="21.75" customHeight="1">
      <c r="A141" s="39"/>
      <c r="B141" s="40"/>
      <c r="C141" s="230" t="s">
        <v>379</v>
      </c>
      <c r="D141" s="230" t="s">
        <v>276</v>
      </c>
      <c r="E141" s="231" t="s">
        <v>6373</v>
      </c>
      <c r="F141" s="232" t="s">
        <v>6374</v>
      </c>
      <c r="G141" s="233" t="s">
        <v>6329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3358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3358</v>
      </c>
      <c r="BM141" s="241" t="s">
        <v>6375</v>
      </c>
    </row>
    <row r="142" s="2" customFormat="1" ht="33" customHeight="1">
      <c r="A142" s="39"/>
      <c r="B142" s="40"/>
      <c r="C142" s="230" t="s">
        <v>384</v>
      </c>
      <c r="D142" s="230" t="s">
        <v>276</v>
      </c>
      <c r="E142" s="231" t="s">
        <v>6376</v>
      </c>
      <c r="F142" s="232" t="s">
        <v>6377</v>
      </c>
      <c r="G142" s="233" t="s">
        <v>6329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3358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3358</v>
      </c>
      <c r="BM142" s="241" t="s">
        <v>6378</v>
      </c>
    </row>
    <row r="143" s="2" customFormat="1" ht="16.5" customHeight="1">
      <c r="A143" s="39"/>
      <c r="B143" s="40"/>
      <c r="C143" s="230" t="s">
        <v>390</v>
      </c>
      <c r="D143" s="230" t="s">
        <v>276</v>
      </c>
      <c r="E143" s="231" t="s">
        <v>6379</v>
      </c>
      <c r="F143" s="232" t="s">
        <v>6380</v>
      </c>
      <c r="G143" s="233" t="s">
        <v>6329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3358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3358</v>
      </c>
      <c r="BM143" s="241" t="s">
        <v>6381</v>
      </c>
    </row>
    <row r="144" s="2" customFormat="1" ht="16.5" customHeight="1">
      <c r="A144" s="39"/>
      <c r="B144" s="40"/>
      <c r="C144" s="230" t="s">
        <v>395</v>
      </c>
      <c r="D144" s="230" t="s">
        <v>276</v>
      </c>
      <c r="E144" s="231" t="s">
        <v>6382</v>
      </c>
      <c r="F144" s="232" t="s">
        <v>6383</v>
      </c>
      <c r="G144" s="233" t="s">
        <v>591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6384</v>
      </c>
    </row>
    <row r="145" s="2" customFormat="1" ht="16.5" customHeight="1">
      <c r="A145" s="39"/>
      <c r="B145" s="40"/>
      <c r="C145" s="230" t="s">
        <v>401</v>
      </c>
      <c r="D145" s="230" t="s">
        <v>276</v>
      </c>
      <c r="E145" s="231" t="s">
        <v>6385</v>
      </c>
      <c r="F145" s="232" t="s">
        <v>6386</v>
      </c>
      <c r="G145" s="233" t="s">
        <v>591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6387</v>
      </c>
    </row>
    <row r="146" s="12" customFormat="1" ht="22.8" customHeight="1">
      <c r="A146" s="12"/>
      <c r="B146" s="214"/>
      <c r="C146" s="215"/>
      <c r="D146" s="216" t="s">
        <v>75</v>
      </c>
      <c r="E146" s="228" t="s">
        <v>6388</v>
      </c>
      <c r="F146" s="228" t="s">
        <v>6389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SUM(P147:P151)</f>
        <v>0</v>
      </c>
      <c r="Q146" s="222"/>
      <c r="R146" s="223">
        <f>SUM(R147:R151)</f>
        <v>0</v>
      </c>
      <c r="S146" s="222"/>
      <c r="T146" s="224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316</v>
      </c>
      <c r="AT146" s="226" t="s">
        <v>75</v>
      </c>
      <c r="AU146" s="226" t="s">
        <v>83</v>
      </c>
      <c r="AY146" s="225" t="s">
        <v>274</v>
      </c>
      <c r="BK146" s="227">
        <f>SUM(BK147:BK151)</f>
        <v>0</v>
      </c>
    </row>
    <row r="147" s="2" customFormat="1" ht="16.5" customHeight="1">
      <c r="A147" s="39"/>
      <c r="B147" s="40"/>
      <c r="C147" s="230" t="s">
        <v>7</v>
      </c>
      <c r="D147" s="230" t="s">
        <v>276</v>
      </c>
      <c r="E147" s="231" t="s">
        <v>6390</v>
      </c>
      <c r="F147" s="232" t="s">
        <v>6391</v>
      </c>
      <c r="G147" s="233" t="s">
        <v>6329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3358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3358</v>
      </c>
      <c r="BM147" s="241" t="s">
        <v>6392</v>
      </c>
    </row>
    <row r="148" s="2" customFormat="1" ht="37.8" customHeight="1">
      <c r="A148" s="39"/>
      <c r="B148" s="40"/>
      <c r="C148" s="230" t="s">
        <v>419</v>
      </c>
      <c r="D148" s="230" t="s">
        <v>276</v>
      </c>
      <c r="E148" s="231" t="s">
        <v>6393</v>
      </c>
      <c r="F148" s="232" t="s">
        <v>6394</v>
      </c>
      <c r="G148" s="233" t="s">
        <v>6329</v>
      </c>
      <c r="H148" s="234">
        <v>1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3358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3358</v>
      </c>
      <c r="BM148" s="241" t="s">
        <v>6395</v>
      </c>
    </row>
    <row r="149" s="2" customFormat="1" ht="49.05" customHeight="1">
      <c r="A149" s="39"/>
      <c r="B149" s="40"/>
      <c r="C149" s="230" t="s">
        <v>427</v>
      </c>
      <c r="D149" s="230" t="s">
        <v>276</v>
      </c>
      <c r="E149" s="231" t="s">
        <v>6396</v>
      </c>
      <c r="F149" s="232" t="s">
        <v>6397</v>
      </c>
      <c r="G149" s="233" t="s">
        <v>6329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3358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3358</v>
      </c>
      <c r="BM149" s="241" t="s">
        <v>6398</v>
      </c>
    </row>
    <row r="150" s="2" customFormat="1" ht="37.8" customHeight="1">
      <c r="A150" s="39"/>
      <c r="B150" s="40"/>
      <c r="C150" s="230" t="s">
        <v>435</v>
      </c>
      <c r="D150" s="230" t="s">
        <v>276</v>
      </c>
      <c r="E150" s="231" t="s">
        <v>6399</v>
      </c>
      <c r="F150" s="232" t="s">
        <v>6400</v>
      </c>
      <c r="G150" s="233" t="s">
        <v>6329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3358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3358</v>
      </c>
      <c r="BM150" s="241" t="s">
        <v>6401</v>
      </c>
    </row>
    <row r="151" s="2" customFormat="1" ht="16.5" customHeight="1">
      <c r="A151" s="39"/>
      <c r="B151" s="40"/>
      <c r="C151" s="230" t="s">
        <v>439</v>
      </c>
      <c r="D151" s="230" t="s">
        <v>276</v>
      </c>
      <c r="E151" s="231" t="s">
        <v>6402</v>
      </c>
      <c r="F151" s="232" t="s">
        <v>6403</v>
      </c>
      <c r="G151" s="233" t="s">
        <v>6329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3358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3358</v>
      </c>
      <c r="BM151" s="241" t="s">
        <v>6404</v>
      </c>
    </row>
    <row r="152" s="12" customFormat="1" ht="22.8" customHeight="1">
      <c r="A152" s="12"/>
      <c r="B152" s="214"/>
      <c r="C152" s="215"/>
      <c r="D152" s="216" t="s">
        <v>75</v>
      </c>
      <c r="E152" s="228" t="s">
        <v>6405</v>
      </c>
      <c r="F152" s="228" t="s">
        <v>6406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SUM(P153:P155)</f>
        <v>0</v>
      </c>
      <c r="Q152" s="222"/>
      <c r="R152" s="223">
        <f>SUM(R153:R155)</f>
        <v>0</v>
      </c>
      <c r="S152" s="222"/>
      <c r="T152" s="224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316</v>
      </c>
      <c r="AT152" s="226" t="s">
        <v>75</v>
      </c>
      <c r="AU152" s="226" t="s">
        <v>83</v>
      </c>
      <c r="AY152" s="225" t="s">
        <v>274</v>
      </c>
      <c r="BK152" s="227">
        <f>SUM(BK153:BK155)</f>
        <v>0</v>
      </c>
    </row>
    <row r="153" s="2" customFormat="1" ht="24.15" customHeight="1">
      <c r="A153" s="39"/>
      <c r="B153" s="40"/>
      <c r="C153" s="230" t="s">
        <v>463</v>
      </c>
      <c r="D153" s="230" t="s">
        <v>276</v>
      </c>
      <c r="E153" s="231" t="s">
        <v>6407</v>
      </c>
      <c r="F153" s="232" t="s">
        <v>6408</v>
      </c>
      <c r="G153" s="233" t="s">
        <v>591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3358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3358</v>
      </c>
      <c r="BM153" s="241" t="s">
        <v>6409</v>
      </c>
    </row>
    <row r="154" s="2" customFormat="1" ht="33" customHeight="1">
      <c r="A154" s="39"/>
      <c r="B154" s="40"/>
      <c r="C154" s="230" t="s">
        <v>468</v>
      </c>
      <c r="D154" s="230" t="s">
        <v>276</v>
      </c>
      <c r="E154" s="231" t="s">
        <v>6410</v>
      </c>
      <c r="F154" s="232" t="s">
        <v>6411</v>
      </c>
      <c r="G154" s="233" t="s">
        <v>591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3358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3358</v>
      </c>
      <c r="BM154" s="241" t="s">
        <v>6412</v>
      </c>
    </row>
    <row r="155" s="2" customFormat="1" ht="33" customHeight="1">
      <c r="A155" s="39"/>
      <c r="B155" s="40"/>
      <c r="C155" s="230" t="s">
        <v>477</v>
      </c>
      <c r="D155" s="230" t="s">
        <v>276</v>
      </c>
      <c r="E155" s="231" t="s">
        <v>6413</v>
      </c>
      <c r="F155" s="232" t="s">
        <v>6414</v>
      </c>
      <c r="G155" s="233" t="s">
        <v>591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3358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3358</v>
      </c>
      <c r="BM155" s="241" t="s">
        <v>6415</v>
      </c>
    </row>
    <row r="156" s="12" customFormat="1" ht="22.8" customHeight="1">
      <c r="A156" s="12"/>
      <c r="B156" s="214"/>
      <c r="C156" s="215"/>
      <c r="D156" s="216" t="s">
        <v>75</v>
      </c>
      <c r="E156" s="228" t="s">
        <v>6416</v>
      </c>
      <c r="F156" s="228" t="s">
        <v>6417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SUM(P157:P158)</f>
        <v>0</v>
      </c>
      <c r="Q156" s="222"/>
      <c r="R156" s="223">
        <f>SUM(R157:R158)</f>
        <v>0</v>
      </c>
      <c r="S156" s="222"/>
      <c r="T156" s="224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316</v>
      </c>
      <c r="AT156" s="226" t="s">
        <v>75</v>
      </c>
      <c r="AU156" s="226" t="s">
        <v>83</v>
      </c>
      <c r="AY156" s="225" t="s">
        <v>274</v>
      </c>
      <c r="BK156" s="227">
        <f>SUM(BK157:BK158)</f>
        <v>0</v>
      </c>
    </row>
    <row r="157" s="2" customFormat="1" ht="16.5" customHeight="1">
      <c r="A157" s="39"/>
      <c r="B157" s="40"/>
      <c r="C157" s="230" t="s">
        <v>481</v>
      </c>
      <c r="D157" s="230" t="s">
        <v>276</v>
      </c>
      <c r="E157" s="231" t="s">
        <v>6418</v>
      </c>
      <c r="F157" s="232" t="s">
        <v>6419</v>
      </c>
      <c r="G157" s="233" t="s">
        <v>591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3358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3358</v>
      </c>
      <c r="BM157" s="241" t="s">
        <v>6420</v>
      </c>
    </row>
    <row r="158" s="2" customFormat="1" ht="16.5" customHeight="1">
      <c r="A158" s="39"/>
      <c r="B158" s="40"/>
      <c r="C158" s="230" t="s">
        <v>487</v>
      </c>
      <c r="D158" s="230" t="s">
        <v>276</v>
      </c>
      <c r="E158" s="231" t="s">
        <v>6421</v>
      </c>
      <c r="F158" s="232" t="s">
        <v>6422</v>
      </c>
      <c r="G158" s="233" t="s">
        <v>591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98" t="s">
        <v>1</v>
      </c>
      <c r="N158" s="299" t="s">
        <v>41</v>
      </c>
      <c r="O158" s="300"/>
      <c r="P158" s="301">
        <f>O158*H158</f>
        <v>0</v>
      </c>
      <c r="Q158" s="301">
        <v>0</v>
      </c>
      <c r="R158" s="301">
        <f>Q158*H158</f>
        <v>0</v>
      </c>
      <c r="S158" s="301">
        <v>0</v>
      </c>
      <c r="T158" s="30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3358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3358</v>
      </c>
      <c r="BM158" s="241" t="s">
        <v>6423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JNMhosdpjop38Ik5KZdO66KMEDYEt3H2/uzQDeWsXFlgfqSpegO21LxWBqdpI15GGmj7J2ez+IQ6zb4Yjyt4ZA==" hashValue="pc/Mp3k9ooKqqiz7UwwsWaL8YZJX8ONRWZMNO+zqlBr1+hPjDQSt8qi4SRl4rwefjFIvd8sbm7ADleN7yGu/0Q==" algorithmName="SHA-512" password="C675"/>
  <autoFilter ref="C121:K15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6424</v>
      </c>
      <c r="H4" s="21"/>
    </row>
    <row r="5" s="1" customFormat="1" ht="12" customHeight="1">
      <c r="B5" s="21"/>
      <c r="C5" s="309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0" t="s">
        <v>16</v>
      </c>
      <c r="D6" s="311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6" t="str">
        <f>'Rekapitulace stavby'!AN8</f>
        <v>25. 4. 2022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3"/>
      <c r="B9" s="312"/>
      <c r="C9" s="313" t="s">
        <v>57</v>
      </c>
      <c r="D9" s="314" t="s">
        <v>58</v>
      </c>
      <c r="E9" s="314" t="s">
        <v>261</v>
      </c>
      <c r="F9" s="315" t="s">
        <v>6425</v>
      </c>
      <c r="G9" s="203"/>
      <c r="H9" s="312"/>
    </row>
    <row r="10" s="2" customFormat="1" ht="26.4" customHeight="1">
      <c r="A10" s="39"/>
      <c r="B10" s="45"/>
      <c r="C10" s="316" t="s">
        <v>6426</v>
      </c>
      <c r="D10" s="316" t="s">
        <v>81</v>
      </c>
      <c r="E10" s="39"/>
      <c r="F10" s="39"/>
      <c r="G10" s="39"/>
      <c r="H10" s="45"/>
    </row>
    <row r="11" s="2" customFormat="1" ht="16.8" customHeight="1">
      <c r="A11" s="39"/>
      <c r="B11" s="45"/>
      <c r="C11" s="317" t="s">
        <v>173</v>
      </c>
      <c r="D11" s="318" t="s">
        <v>1</v>
      </c>
      <c r="E11" s="319" t="s">
        <v>1</v>
      </c>
      <c r="F11" s="320">
        <v>95.099999999999994</v>
      </c>
      <c r="G11" s="39"/>
      <c r="H11" s="45"/>
    </row>
    <row r="12" s="2" customFormat="1" ht="16.8" customHeight="1">
      <c r="A12" s="39"/>
      <c r="B12" s="45"/>
      <c r="C12" s="321" t="s">
        <v>1</v>
      </c>
      <c r="D12" s="321" t="s">
        <v>174</v>
      </c>
      <c r="E12" s="18" t="s">
        <v>1</v>
      </c>
      <c r="F12" s="322">
        <v>95.099999999999994</v>
      </c>
      <c r="G12" s="39"/>
      <c r="H12" s="45"/>
    </row>
    <row r="13" s="2" customFormat="1" ht="16.8" customHeight="1">
      <c r="A13" s="39"/>
      <c r="B13" s="45"/>
      <c r="C13" s="321" t="s">
        <v>173</v>
      </c>
      <c r="D13" s="321" t="s">
        <v>285</v>
      </c>
      <c r="E13" s="18" t="s">
        <v>1</v>
      </c>
      <c r="F13" s="322">
        <v>95.099999999999994</v>
      </c>
      <c r="G13" s="39"/>
      <c r="H13" s="45"/>
    </row>
    <row r="14" s="2" customFormat="1" ht="16.8" customHeight="1">
      <c r="A14" s="39"/>
      <c r="B14" s="45"/>
      <c r="C14" s="323" t="s">
        <v>6427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21" t="s">
        <v>2556</v>
      </c>
      <c r="D15" s="321" t="s">
        <v>2557</v>
      </c>
      <c r="E15" s="18" t="s">
        <v>279</v>
      </c>
      <c r="F15" s="322">
        <v>95.099999999999994</v>
      </c>
      <c r="G15" s="39"/>
      <c r="H15" s="45"/>
    </row>
    <row r="16" s="2" customFormat="1" ht="16.8" customHeight="1">
      <c r="A16" s="39"/>
      <c r="B16" s="45"/>
      <c r="C16" s="321" t="s">
        <v>2565</v>
      </c>
      <c r="D16" s="321" t="s">
        <v>2566</v>
      </c>
      <c r="E16" s="18" t="s">
        <v>279</v>
      </c>
      <c r="F16" s="322">
        <v>95.099999999999994</v>
      </c>
      <c r="G16" s="39"/>
      <c r="H16" s="45"/>
    </row>
    <row r="17" s="2" customFormat="1" ht="16.8" customHeight="1">
      <c r="A17" s="39"/>
      <c r="B17" s="45"/>
      <c r="C17" s="317" t="s">
        <v>175</v>
      </c>
      <c r="D17" s="318" t="s">
        <v>1</v>
      </c>
      <c r="E17" s="319" t="s">
        <v>1</v>
      </c>
      <c r="F17" s="320">
        <v>299.78100000000001</v>
      </c>
      <c r="G17" s="39"/>
      <c r="H17" s="45"/>
    </row>
    <row r="18" s="2" customFormat="1" ht="16.8" customHeight="1">
      <c r="A18" s="39"/>
      <c r="B18" s="45"/>
      <c r="C18" s="321" t="s">
        <v>1</v>
      </c>
      <c r="D18" s="321" t="s">
        <v>412</v>
      </c>
      <c r="E18" s="18" t="s">
        <v>1</v>
      </c>
      <c r="F18" s="322">
        <v>0</v>
      </c>
      <c r="G18" s="39"/>
      <c r="H18" s="45"/>
    </row>
    <row r="19" s="2" customFormat="1" ht="16.8" customHeight="1">
      <c r="A19" s="39"/>
      <c r="B19" s="45"/>
      <c r="C19" s="321" t="s">
        <v>1</v>
      </c>
      <c r="D19" s="321" t="s">
        <v>1656</v>
      </c>
      <c r="E19" s="18" t="s">
        <v>1</v>
      </c>
      <c r="F19" s="322">
        <v>22.850000000000001</v>
      </c>
      <c r="G19" s="39"/>
      <c r="H19" s="45"/>
    </row>
    <row r="20" s="2" customFormat="1" ht="16.8" customHeight="1">
      <c r="A20" s="39"/>
      <c r="B20" s="45"/>
      <c r="C20" s="321" t="s">
        <v>1</v>
      </c>
      <c r="D20" s="321" t="s">
        <v>1657</v>
      </c>
      <c r="E20" s="18" t="s">
        <v>1</v>
      </c>
      <c r="F20" s="322">
        <v>165.893</v>
      </c>
      <c r="G20" s="39"/>
      <c r="H20" s="45"/>
    </row>
    <row r="21" s="2" customFormat="1" ht="16.8" customHeight="1">
      <c r="A21" s="39"/>
      <c r="B21" s="45"/>
      <c r="C21" s="321" t="s">
        <v>1</v>
      </c>
      <c r="D21" s="321" t="s">
        <v>1595</v>
      </c>
      <c r="E21" s="18" t="s">
        <v>1</v>
      </c>
      <c r="F21" s="322">
        <v>23.888000000000002</v>
      </c>
      <c r="G21" s="39"/>
      <c r="H21" s="45"/>
    </row>
    <row r="22" s="2" customFormat="1" ht="16.8" customHeight="1">
      <c r="A22" s="39"/>
      <c r="B22" s="45"/>
      <c r="C22" s="321" t="s">
        <v>1</v>
      </c>
      <c r="D22" s="321" t="s">
        <v>415</v>
      </c>
      <c r="E22" s="18" t="s">
        <v>1</v>
      </c>
      <c r="F22" s="322">
        <v>0</v>
      </c>
      <c r="G22" s="39"/>
      <c r="H22" s="45"/>
    </row>
    <row r="23" s="2" customFormat="1" ht="16.8" customHeight="1">
      <c r="A23" s="39"/>
      <c r="B23" s="45"/>
      <c r="C23" s="321" t="s">
        <v>1</v>
      </c>
      <c r="D23" s="321" t="s">
        <v>1658</v>
      </c>
      <c r="E23" s="18" t="s">
        <v>1</v>
      </c>
      <c r="F23" s="322">
        <v>26.199999999999999</v>
      </c>
      <c r="G23" s="39"/>
      <c r="H23" s="45"/>
    </row>
    <row r="24" s="2" customFormat="1" ht="16.8" customHeight="1">
      <c r="A24" s="39"/>
      <c r="B24" s="45"/>
      <c r="C24" s="321" t="s">
        <v>1</v>
      </c>
      <c r="D24" s="321" t="s">
        <v>1659</v>
      </c>
      <c r="E24" s="18" t="s">
        <v>1</v>
      </c>
      <c r="F24" s="322">
        <v>60.950000000000003</v>
      </c>
      <c r="G24" s="39"/>
      <c r="H24" s="45"/>
    </row>
    <row r="25" s="2" customFormat="1" ht="16.8" customHeight="1">
      <c r="A25" s="39"/>
      <c r="B25" s="45"/>
      <c r="C25" s="321" t="s">
        <v>175</v>
      </c>
      <c r="D25" s="321" t="s">
        <v>286</v>
      </c>
      <c r="E25" s="18" t="s">
        <v>1</v>
      </c>
      <c r="F25" s="322">
        <v>299.78100000000001</v>
      </c>
      <c r="G25" s="39"/>
      <c r="H25" s="45"/>
    </row>
    <row r="26" s="2" customFormat="1" ht="16.8" customHeight="1">
      <c r="A26" s="39"/>
      <c r="B26" s="45"/>
      <c r="C26" s="323" t="s">
        <v>6427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21" t="s">
        <v>1653</v>
      </c>
      <c r="D27" s="321" t="s">
        <v>1654</v>
      </c>
      <c r="E27" s="18" t="s">
        <v>279</v>
      </c>
      <c r="F27" s="322">
        <v>299.78100000000001</v>
      </c>
      <c r="G27" s="39"/>
      <c r="H27" s="45"/>
    </row>
    <row r="28" s="2" customFormat="1" ht="16.8" customHeight="1">
      <c r="A28" s="39"/>
      <c r="B28" s="45"/>
      <c r="C28" s="321" t="s">
        <v>1677</v>
      </c>
      <c r="D28" s="321" t="s">
        <v>1678</v>
      </c>
      <c r="E28" s="18" t="s">
        <v>279</v>
      </c>
      <c r="F28" s="322">
        <v>299.78100000000001</v>
      </c>
      <c r="G28" s="39"/>
      <c r="H28" s="45"/>
    </row>
    <row r="29" s="2" customFormat="1" ht="16.8" customHeight="1">
      <c r="A29" s="39"/>
      <c r="B29" s="45"/>
      <c r="C29" s="321" t="s">
        <v>1684</v>
      </c>
      <c r="D29" s="321" t="s">
        <v>1685</v>
      </c>
      <c r="E29" s="18" t="s">
        <v>279</v>
      </c>
      <c r="F29" s="322">
        <v>299.78100000000001</v>
      </c>
      <c r="G29" s="39"/>
      <c r="H29" s="45"/>
    </row>
    <row r="30" s="2" customFormat="1" ht="16.8" customHeight="1">
      <c r="A30" s="39"/>
      <c r="B30" s="45"/>
      <c r="C30" s="317" t="s">
        <v>178</v>
      </c>
      <c r="D30" s="318" t="s">
        <v>1</v>
      </c>
      <c r="E30" s="319" t="s">
        <v>1</v>
      </c>
      <c r="F30" s="320">
        <v>1577.75</v>
      </c>
      <c r="G30" s="39"/>
      <c r="H30" s="45"/>
    </row>
    <row r="31" s="2" customFormat="1" ht="16.8" customHeight="1">
      <c r="A31" s="39"/>
      <c r="B31" s="45"/>
      <c r="C31" s="321" t="s">
        <v>1</v>
      </c>
      <c r="D31" s="321" t="s">
        <v>412</v>
      </c>
      <c r="E31" s="18" t="s">
        <v>1</v>
      </c>
      <c r="F31" s="322">
        <v>0</v>
      </c>
      <c r="G31" s="39"/>
      <c r="H31" s="45"/>
    </row>
    <row r="32" s="2" customFormat="1" ht="16.8" customHeight="1">
      <c r="A32" s="39"/>
      <c r="B32" s="45"/>
      <c r="C32" s="321" t="s">
        <v>1</v>
      </c>
      <c r="D32" s="321" t="s">
        <v>1643</v>
      </c>
      <c r="E32" s="18" t="s">
        <v>1</v>
      </c>
      <c r="F32" s="322">
        <v>450.60000000000002</v>
      </c>
      <c r="G32" s="39"/>
      <c r="H32" s="45"/>
    </row>
    <row r="33" s="2" customFormat="1" ht="16.8" customHeight="1">
      <c r="A33" s="39"/>
      <c r="B33" s="45"/>
      <c r="C33" s="321" t="s">
        <v>1</v>
      </c>
      <c r="D33" s="321" t="s">
        <v>1644</v>
      </c>
      <c r="E33" s="18" t="s">
        <v>1</v>
      </c>
      <c r="F33" s="322">
        <v>9.25</v>
      </c>
      <c r="G33" s="39"/>
      <c r="H33" s="45"/>
    </row>
    <row r="34" s="2" customFormat="1" ht="16.8" customHeight="1">
      <c r="A34" s="39"/>
      <c r="B34" s="45"/>
      <c r="C34" s="321" t="s">
        <v>1</v>
      </c>
      <c r="D34" s="321" t="s">
        <v>415</v>
      </c>
      <c r="E34" s="18" t="s">
        <v>1</v>
      </c>
      <c r="F34" s="322">
        <v>0</v>
      </c>
      <c r="G34" s="39"/>
      <c r="H34" s="45"/>
    </row>
    <row r="35" s="2" customFormat="1" ht="16.8" customHeight="1">
      <c r="A35" s="39"/>
      <c r="B35" s="45"/>
      <c r="C35" s="321" t="s">
        <v>1</v>
      </c>
      <c r="D35" s="321" t="s">
        <v>1645</v>
      </c>
      <c r="E35" s="18" t="s">
        <v>1</v>
      </c>
      <c r="F35" s="322">
        <v>385.10000000000002</v>
      </c>
      <c r="G35" s="39"/>
      <c r="H35" s="45"/>
    </row>
    <row r="36" s="2" customFormat="1" ht="16.8" customHeight="1">
      <c r="A36" s="39"/>
      <c r="B36" s="45"/>
      <c r="C36" s="321" t="s">
        <v>1</v>
      </c>
      <c r="D36" s="321" t="s">
        <v>1646</v>
      </c>
      <c r="E36" s="18" t="s">
        <v>1</v>
      </c>
      <c r="F36" s="322">
        <v>732.79999999999995</v>
      </c>
      <c r="G36" s="39"/>
      <c r="H36" s="45"/>
    </row>
    <row r="37" s="2" customFormat="1" ht="16.8" customHeight="1">
      <c r="A37" s="39"/>
      <c r="B37" s="45"/>
      <c r="C37" s="321" t="s">
        <v>178</v>
      </c>
      <c r="D37" s="321" t="s">
        <v>286</v>
      </c>
      <c r="E37" s="18" t="s">
        <v>1</v>
      </c>
      <c r="F37" s="322">
        <v>1577.75</v>
      </c>
      <c r="G37" s="39"/>
      <c r="H37" s="45"/>
    </row>
    <row r="38" s="2" customFormat="1" ht="16.8" customHeight="1">
      <c r="A38" s="39"/>
      <c r="B38" s="45"/>
      <c r="C38" s="323" t="s">
        <v>6427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321" t="s">
        <v>1640</v>
      </c>
      <c r="D39" s="321" t="s">
        <v>1641</v>
      </c>
      <c r="E39" s="18" t="s">
        <v>279</v>
      </c>
      <c r="F39" s="322">
        <v>1577.75</v>
      </c>
      <c r="G39" s="39"/>
      <c r="H39" s="45"/>
    </row>
    <row r="40" s="2" customFormat="1" ht="16.8" customHeight="1">
      <c r="A40" s="39"/>
      <c r="B40" s="45"/>
      <c r="C40" s="321" t="s">
        <v>1664</v>
      </c>
      <c r="D40" s="321" t="s">
        <v>1665</v>
      </c>
      <c r="E40" s="18" t="s">
        <v>279</v>
      </c>
      <c r="F40" s="322">
        <v>1577.75</v>
      </c>
      <c r="G40" s="39"/>
      <c r="H40" s="45"/>
    </row>
    <row r="41" s="2" customFormat="1" ht="16.8" customHeight="1">
      <c r="A41" s="39"/>
      <c r="B41" s="45"/>
      <c r="C41" s="321" t="s">
        <v>1671</v>
      </c>
      <c r="D41" s="321" t="s">
        <v>1672</v>
      </c>
      <c r="E41" s="18" t="s">
        <v>279</v>
      </c>
      <c r="F41" s="322">
        <v>1577.75</v>
      </c>
      <c r="G41" s="39"/>
      <c r="H41" s="45"/>
    </row>
    <row r="42" s="2" customFormat="1" ht="16.8" customHeight="1">
      <c r="A42" s="39"/>
      <c r="B42" s="45"/>
      <c r="C42" s="317" t="s">
        <v>180</v>
      </c>
      <c r="D42" s="318" t="s">
        <v>1</v>
      </c>
      <c r="E42" s="319" t="s">
        <v>1</v>
      </c>
      <c r="F42" s="320">
        <v>6008.6809999999996</v>
      </c>
      <c r="G42" s="39"/>
      <c r="H42" s="45"/>
    </row>
    <row r="43" s="2" customFormat="1" ht="16.8" customHeight="1">
      <c r="A43" s="39"/>
      <c r="B43" s="45"/>
      <c r="C43" s="321" t="s">
        <v>1</v>
      </c>
      <c r="D43" s="321" t="s">
        <v>291</v>
      </c>
      <c r="E43" s="18" t="s">
        <v>1</v>
      </c>
      <c r="F43" s="322">
        <v>1020.008</v>
      </c>
      <c r="G43" s="39"/>
      <c r="H43" s="45"/>
    </row>
    <row r="44" s="2" customFormat="1" ht="16.8" customHeight="1">
      <c r="A44" s="39"/>
      <c r="B44" s="45"/>
      <c r="C44" s="321" t="s">
        <v>1</v>
      </c>
      <c r="D44" s="321" t="s">
        <v>292</v>
      </c>
      <c r="E44" s="18" t="s">
        <v>1</v>
      </c>
      <c r="F44" s="322">
        <v>250</v>
      </c>
      <c r="G44" s="39"/>
      <c r="H44" s="45"/>
    </row>
    <row r="45" s="2" customFormat="1" ht="16.8" customHeight="1">
      <c r="A45" s="39"/>
      <c r="B45" s="45"/>
      <c r="C45" s="321" t="s">
        <v>1</v>
      </c>
      <c r="D45" s="321" t="s">
        <v>293</v>
      </c>
      <c r="E45" s="18" t="s">
        <v>1</v>
      </c>
      <c r="F45" s="322">
        <v>74.159999999999997</v>
      </c>
      <c r="G45" s="39"/>
      <c r="H45" s="45"/>
    </row>
    <row r="46" s="2" customFormat="1" ht="16.8" customHeight="1">
      <c r="A46" s="39"/>
      <c r="B46" s="45"/>
      <c r="C46" s="321" t="s">
        <v>1</v>
      </c>
      <c r="D46" s="321" t="s">
        <v>294</v>
      </c>
      <c r="E46" s="18" t="s">
        <v>1</v>
      </c>
      <c r="F46" s="322">
        <v>131.32499999999999</v>
      </c>
      <c r="G46" s="39"/>
      <c r="H46" s="45"/>
    </row>
    <row r="47" s="2" customFormat="1" ht="16.8" customHeight="1">
      <c r="A47" s="39"/>
      <c r="B47" s="45"/>
      <c r="C47" s="321" t="s">
        <v>1</v>
      </c>
      <c r="D47" s="321" t="s">
        <v>295</v>
      </c>
      <c r="E47" s="18" t="s">
        <v>1</v>
      </c>
      <c r="F47" s="322">
        <v>105</v>
      </c>
      <c r="G47" s="39"/>
      <c r="H47" s="45"/>
    </row>
    <row r="48" s="2" customFormat="1" ht="16.8" customHeight="1">
      <c r="A48" s="39"/>
      <c r="B48" s="45"/>
      <c r="C48" s="321" t="s">
        <v>1</v>
      </c>
      <c r="D48" s="321" t="s">
        <v>296</v>
      </c>
      <c r="E48" s="18" t="s">
        <v>1</v>
      </c>
      <c r="F48" s="322">
        <v>40.463000000000001</v>
      </c>
      <c r="G48" s="39"/>
      <c r="H48" s="45"/>
    </row>
    <row r="49" s="2" customFormat="1" ht="16.8" customHeight="1">
      <c r="A49" s="39"/>
      <c r="B49" s="45"/>
      <c r="C49" s="321" t="s">
        <v>1</v>
      </c>
      <c r="D49" s="321" t="s">
        <v>297</v>
      </c>
      <c r="E49" s="18" t="s">
        <v>1</v>
      </c>
      <c r="F49" s="322">
        <v>67.724999999999994</v>
      </c>
      <c r="G49" s="39"/>
      <c r="H49" s="45"/>
    </row>
    <row r="50" s="2" customFormat="1" ht="16.8" customHeight="1">
      <c r="A50" s="39"/>
      <c r="B50" s="45"/>
      <c r="C50" s="321" t="s">
        <v>1</v>
      </c>
      <c r="D50" s="321" t="s">
        <v>298</v>
      </c>
      <c r="E50" s="18" t="s">
        <v>1</v>
      </c>
      <c r="F50" s="322">
        <v>2</v>
      </c>
      <c r="G50" s="39"/>
      <c r="H50" s="45"/>
    </row>
    <row r="51" s="2" customFormat="1" ht="16.8" customHeight="1">
      <c r="A51" s="39"/>
      <c r="B51" s="45"/>
      <c r="C51" s="321" t="s">
        <v>1</v>
      </c>
      <c r="D51" s="321" t="s">
        <v>299</v>
      </c>
      <c r="E51" s="18" t="s">
        <v>1</v>
      </c>
      <c r="F51" s="322">
        <v>1077</v>
      </c>
      <c r="G51" s="39"/>
      <c r="H51" s="45"/>
    </row>
    <row r="52" s="2" customFormat="1" ht="16.8" customHeight="1">
      <c r="A52" s="39"/>
      <c r="B52" s="45"/>
      <c r="C52" s="321" t="s">
        <v>1</v>
      </c>
      <c r="D52" s="321" t="s">
        <v>300</v>
      </c>
      <c r="E52" s="18" t="s">
        <v>1</v>
      </c>
      <c r="F52" s="322">
        <v>3241</v>
      </c>
      <c r="G52" s="39"/>
      <c r="H52" s="45"/>
    </row>
    <row r="53" s="2" customFormat="1" ht="16.8" customHeight="1">
      <c r="A53" s="39"/>
      <c r="B53" s="45"/>
      <c r="C53" s="321" t="s">
        <v>180</v>
      </c>
      <c r="D53" s="321" t="s">
        <v>286</v>
      </c>
      <c r="E53" s="18" t="s">
        <v>1</v>
      </c>
      <c r="F53" s="322">
        <v>6008.6809999999996</v>
      </c>
      <c r="G53" s="39"/>
      <c r="H53" s="45"/>
    </row>
    <row r="54" s="2" customFormat="1" ht="16.8" customHeight="1">
      <c r="A54" s="39"/>
      <c r="B54" s="45"/>
      <c r="C54" s="323" t="s">
        <v>6427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21" t="s">
        <v>287</v>
      </c>
      <c r="D55" s="321" t="s">
        <v>288</v>
      </c>
      <c r="E55" s="18" t="s">
        <v>289</v>
      </c>
      <c r="F55" s="322">
        <v>6008.6809999999996</v>
      </c>
      <c r="G55" s="39"/>
      <c r="H55" s="45"/>
    </row>
    <row r="56" s="2" customFormat="1">
      <c r="A56" s="39"/>
      <c r="B56" s="45"/>
      <c r="C56" s="321" t="s">
        <v>322</v>
      </c>
      <c r="D56" s="321" t="s">
        <v>323</v>
      </c>
      <c r="E56" s="18" t="s">
        <v>289</v>
      </c>
      <c r="F56" s="322">
        <v>4073.6819999999998</v>
      </c>
      <c r="G56" s="39"/>
      <c r="H56" s="45"/>
    </row>
    <row r="57" s="2" customFormat="1" ht="16.8" customHeight="1">
      <c r="A57" s="39"/>
      <c r="B57" s="45"/>
      <c r="C57" s="321" t="s">
        <v>328</v>
      </c>
      <c r="D57" s="321" t="s">
        <v>329</v>
      </c>
      <c r="E57" s="18" t="s">
        <v>289</v>
      </c>
      <c r="F57" s="322">
        <v>8796.4220000000005</v>
      </c>
      <c r="G57" s="39"/>
      <c r="H57" s="45"/>
    </row>
    <row r="58" s="2" customFormat="1" ht="16.8" customHeight="1">
      <c r="A58" s="39"/>
      <c r="B58" s="45"/>
      <c r="C58" s="317" t="s">
        <v>182</v>
      </c>
      <c r="D58" s="318" t="s">
        <v>1</v>
      </c>
      <c r="E58" s="319" t="s">
        <v>1</v>
      </c>
      <c r="F58" s="320">
        <v>126.3</v>
      </c>
      <c r="G58" s="39"/>
      <c r="H58" s="45"/>
    </row>
    <row r="59" s="2" customFormat="1" ht="16.8" customHeight="1">
      <c r="A59" s="39"/>
      <c r="B59" s="45"/>
      <c r="C59" s="321" t="s">
        <v>182</v>
      </c>
      <c r="D59" s="321" t="s">
        <v>2634</v>
      </c>
      <c r="E59" s="18" t="s">
        <v>1</v>
      </c>
      <c r="F59" s="322">
        <v>126.3</v>
      </c>
      <c r="G59" s="39"/>
      <c r="H59" s="45"/>
    </row>
    <row r="60" s="2" customFormat="1" ht="16.8" customHeight="1">
      <c r="A60" s="39"/>
      <c r="B60" s="45"/>
      <c r="C60" s="323" t="s">
        <v>6427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321" t="s">
        <v>2628</v>
      </c>
      <c r="D61" s="321" t="s">
        <v>2629</v>
      </c>
      <c r="E61" s="18" t="s">
        <v>279</v>
      </c>
      <c r="F61" s="322">
        <v>1652.8</v>
      </c>
      <c r="G61" s="39"/>
      <c r="H61" s="45"/>
    </row>
    <row r="62" s="2" customFormat="1" ht="16.8" customHeight="1">
      <c r="A62" s="39"/>
      <c r="B62" s="45"/>
      <c r="C62" s="321" t="s">
        <v>2641</v>
      </c>
      <c r="D62" s="321" t="s">
        <v>2642</v>
      </c>
      <c r="E62" s="18" t="s">
        <v>279</v>
      </c>
      <c r="F62" s="322">
        <v>2587.125</v>
      </c>
      <c r="G62" s="39"/>
      <c r="H62" s="45"/>
    </row>
    <row r="63" s="2" customFormat="1" ht="16.8" customHeight="1">
      <c r="A63" s="39"/>
      <c r="B63" s="45"/>
      <c r="C63" s="321" t="s">
        <v>2646</v>
      </c>
      <c r="D63" s="321" t="s">
        <v>2647</v>
      </c>
      <c r="E63" s="18" t="s">
        <v>279</v>
      </c>
      <c r="F63" s="322">
        <v>1652.8</v>
      </c>
      <c r="G63" s="39"/>
      <c r="H63" s="45"/>
    </row>
    <row r="64" s="2" customFormat="1" ht="16.8" customHeight="1">
      <c r="A64" s="39"/>
      <c r="B64" s="45"/>
      <c r="C64" s="321" t="s">
        <v>2665</v>
      </c>
      <c r="D64" s="321" t="s">
        <v>2666</v>
      </c>
      <c r="E64" s="18" t="s">
        <v>279</v>
      </c>
      <c r="F64" s="322">
        <v>126.3</v>
      </c>
      <c r="G64" s="39"/>
      <c r="H64" s="45"/>
    </row>
    <row r="65" s="2" customFormat="1" ht="16.8" customHeight="1">
      <c r="A65" s="39"/>
      <c r="B65" s="45"/>
      <c r="C65" s="317" t="s">
        <v>184</v>
      </c>
      <c r="D65" s="318" t="s">
        <v>1</v>
      </c>
      <c r="E65" s="319" t="s">
        <v>1</v>
      </c>
      <c r="F65" s="320">
        <v>109.09999999999999</v>
      </c>
      <c r="G65" s="39"/>
      <c r="H65" s="45"/>
    </row>
    <row r="66" s="2" customFormat="1" ht="16.8" customHeight="1">
      <c r="A66" s="39"/>
      <c r="B66" s="45"/>
      <c r="C66" s="321" t="s">
        <v>1</v>
      </c>
      <c r="D66" s="321" t="s">
        <v>2715</v>
      </c>
      <c r="E66" s="18" t="s">
        <v>1</v>
      </c>
      <c r="F66" s="322">
        <v>109.09999999999999</v>
      </c>
      <c r="G66" s="39"/>
      <c r="H66" s="45"/>
    </row>
    <row r="67" s="2" customFormat="1" ht="16.8" customHeight="1">
      <c r="A67" s="39"/>
      <c r="B67" s="45"/>
      <c r="C67" s="321" t="s">
        <v>184</v>
      </c>
      <c r="D67" s="321" t="s">
        <v>286</v>
      </c>
      <c r="E67" s="18" t="s">
        <v>1</v>
      </c>
      <c r="F67" s="322">
        <v>109.09999999999999</v>
      </c>
      <c r="G67" s="39"/>
      <c r="H67" s="45"/>
    </row>
    <row r="68" s="2" customFormat="1" ht="16.8" customHeight="1">
      <c r="A68" s="39"/>
      <c r="B68" s="45"/>
      <c r="C68" s="323" t="s">
        <v>6427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21" t="s">
        <v>2712</v>
      </c>
      <c r="D69" s="321" t="s">
        <v>2713</v>
      </c>
      <c r="E69" s="18" t="s">
        <v>398</v>
      </c>
      <c r="F69" s="322">
        <v>109.09999999999999</v>
      </c>
      <c r="G69" s="39"/>
      <c r="H69" s="45"/>
    </row>
    <row r="70" s="2" customFormat="1" ht="16.8" customHeight="1">
      <c r="A70" s="39"/>
      <c r="B70" s="45"/>
      <c r="C70" s="321" t="s">
        <v>2641</v>
      </c>
      <c r="D70" s="321" t="s">
        <v>2642</v>
      </c>
      <c r="E70" s="18" t="s">
        <v>279</v>
      </c>
      <c r="F70" s="322">
        <v>2587.125</v>
      </c>
      <c r="G70" s="39"/>
      <c r="H70" s="45"/>
    </row>
    <row r="71" s="2" customFormat="1" ht="16.8" customHeight="1">
      <c r="A71" s="39"/>
      <c r="B71" s="45"/>
      <c r="C71" s="317" t="s">
        <v>187</v>
      </c>
      <c r="D71" s="318" t="s">
        <v>1</v>
      </c>
      <c r="E71" s="319" t="s">
        <v>1</v>
      </c>
      <c r="F71" s="320">
        <v>936</v>
      </c>
      <c r="G71" s="39"/>
      <c r="H71" s="45"/>
    </row>
    <row r="72" s="2" customFormat="1" ht="16.8" customHeight="1">
      <c r="A72" s="39"/>
      <c r="B72" s="45"/>
      <c r="C72" s="321" t="s">
        <v>1</v>
      </c>
      <c r="D72" s="321" t="s">
        <v>1559</v>
      </c>
      <c r="E72" s="18" t="s">
        <v>1</v>
      </c>
      <c r="F72" s="322">
        <v>936</v>
      </c>
      <c r="G72" s="39"/>
      <c r="H72" s="45"/>
    </row>
    <row r="73" s="2" customFormat="1" ht="16.8" customHeight="1">
      <c r="A73" s="39"/>
      <c r="B73" s="45"/>
      <c r="C73" s="321" t="s">
        <v>187</v>
      </c>
      <c r="D73" s="321" t="s">
        <v>286</v>
      </c>
      <c r="E73" s="18" t="s">
        <v>1</v>
      </c>
      <c r="F73" s="322">
        <v>936</v>
      </c>
      <c r="G73" s="39"/>
      <c r="H73" s="45"/>
    </row>
    <row r="74" s="2" customFormat="1" ht="16.8" customHeight="1">
      <c r="A74" s="39"/>
      <c r="B74" s="45"/>
      <c r="C74" s="323" t="s">
        <v>6427</v>
      </c>
      <c r="D74" s="39"/>
      <c r="E74" s="39"/>
      <c r="F74" s="39"/>
      <c r="G74" s="39"/>
      <c r="H74" s="45"/>
    </row>
    <row r="75" s="2" customFormat="1">
      <c r="A75" s="39"/>
      <c r="B75" s="45"/>
      <c r="C75" s="321" t="s">
        <v>1556</v>
      </c>
      <c r="D75" s="321" t="s">
        <v>1557</v>
      </c>
      <c r="E75" s="18" t="s">
        <v>279</v>
      </c>
      <c r="F75" s="322">
        <v>936</v>
      </c>
      <c r="G75" s="39"/>
      <c r="H75" s="45"/>
    </row>
    <row r="76" s="2" customFormat="1">
      <c r="A76" s="39"/>
      <c r="B76" s="45"/>
      <c r="C76" s="321" t="s">
        <v>1561</v>
      </c>
      <c r="D76" s="321" t="s">
        <v>1562</v>
      </c>
      <c r="E76" s="18" t="s">
        <v>279</v>
      </c>
      <c r="F76" s="322">
        <v>56160</v>
      </c>
      <c r="G76" s="39"/>
      <c r="H76" s="45"/>
    </row>
    <row r="77" s="2" customFormat="1">
      <c r="A77" s="39"/>
      <c r="B77" s="45"/>
      <c r="C77" s="321" t="s">
        <v>1566</v>
      </c>
      <c r="D77" s="321" t="s">
        <v>1567</v>
      </c>
      <c r="E77" s="18" t="s">
        <v>279</v>
      </c>
      <c r="F77" s="322">
        <v>936</v>
      </c>
      <c r="G77" s="39"/>
      <c r="H77" s="45"/>
    </row>
    <row r="78" s="2" customFormat="1" ht="16.8" customHeight="1">
      <c r="A78" s="39"/>
      <c r="B78" s="45"/>
      <c r="C78" s="317" t="s">
        <v>190</v>
      </c>
      <c r="D78" s="318" t="s">
        <v>1</v>
      </c>
      <c r="E78" s="319" t="s">
        <v>1</v>
      </c>
      <c r="F78" s="320">
        <v>4435.6999999999998</v>
      </c>
      <c r="G78" s="39"/>
      <c r="H78" s="45"/>
    </row>
    <row r="79" s="2" customFormat="1" ht="16.8" customHeight="1">
      <c r="A79" s="39"/>
      <c r="B79" s="45"/>
      <c r="C79" s="321" t="s">
        <v>1</v>
      </c>
      <c r="D79" s="321" t="s">
        <v>2867</v>
      </c>
      <c r="E79" s="18" t="s">
        <v>1</v>
      </c>
      <c r="F79" s="322">
        <v>3523.8000000000002</v>
      </c>
      <c r="G79" s="39"/>
      <c r="H79" s="45"/>
    </row>
    <row r="80" s="2" customFormat="1" ht="16.8" customHeight="1">
      <c r="A80" s="39"/>
      <c r="B80" s="45"/>
      <c r="C80" s="321" t="s">
        <v>1</v>
      </c>
      <c r="D80" s="321" t="s">
        <v>2868</v>
      </c>
      <c r="E80" s="18" t="s">
        <v>1</v>
      </c>
      <c r="F80" s="322">
        <v>159.5</v>
      </c>
      <c r="G80" s="39"/>
      <c r="H80" s="45"/>
    </row>
    <row r="81" s="2" customFormat="1" ht="16.8" customHeight="1">
      <c r="A81" s="39"/>
      <c r="B81" s="45"/>
      <c r="C81" s="321" t="s">
        <v>1</v>
      </c>
      <c r="D81" s="321" t="s">
        <v>2869</v>
      </c>
      <c r="E81" s="18" t="s">
        <v>1</v>
      </c>
      <c r="F81" s="322">
        <v>752.39999999999998</v>
      </c>
      <c r="G81" s="39"/>
      <c r="H81" s="45"/>
    </row>
    <row r="82" s="2" customFormat="1" ht="16.8" customHeight="1">
      <c r="A82" s="39"/>
      <c r="B82" s="45"/>
      <c r="C82" s="321" t="s">
        <v>190</v>
      </c>
      <c r="D82" s="321" t="s">
        <v>286</v>
      </c>
      <c r="E82" s="18" t="s">
        <v>1</v>
      </c>
      <c r="F82" s="322">
        <v>4435.6999999999998</v>
      </c>
      <c r="G82" s="39"/>
      <c r="H82" s="45"/>
    </row>
    <row r="83" s="2" customFormat="1" ht="16.8" customHeight="1">
      <c r="A83" s="39"/>
      <c r="B83" s="45"/>
      <c r="C83" s="323" t="s">
        <v>6427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321" t="s">
        <v>2864</v>
      </c>
      <c r="D84" s="321" t="s">
        <v>2865</v>
      </c>
      <c r="E84" s="18" t="s">
        <v>279</v>
      </c>
      <c r="F84" s="322">
        <v>4435.6999999999998</v>
      </c>
      <c r="G84" s="39"/>
      <c r="H84" s="45"/>
    </row>
    <row r="85" s="2" customFormat="1" ht="16.8" customHeight="1">
      <c r="A85" s="39"/>
      <c r="B85" s="45"/>
      <c r="C85" s="321" t="s">
        <v>2875</v>
      </c>
      <c r="D85" s="321" t="s">
        <v>2876</v>
      </c>
      <c r="E85" s="18" t="s">
        <v>279</v>
      </c>
      <c r="F85" s="322">
        <v>4435.6999999999998</v>
      </c>
      <c r="G85" s="39"/>
      <c r="H85" s="45"/>
    </row>
    <row r="86" s="2" customFormat="1" ht="16.8" customHeight="1">
      <c r="A86" s="39"/>
      <c r="B86" s="45"/>
      <c r="C86" s="321" t="s">
        <v>2879</v>
      </c>
      <c r="D86" s="321" t="s">
        <v>2880</v>
      </c>
      <c r="E86" s="18" t="s">
        <v>279</v>
      </c>
      <c r="F86" s="322">
        <v>4435.6999999999998</v>
      </c>
      <c r="G86" s="39"/>
      <c r="H86" s="45"/>
    </row>
    <row r="87" s="2" customFormat="1" ht="16.8" customHeight="1">
      <c r="A87" s="39"/>
      <c r="B87" s="45"/>
      <c r="C87" s="317" t="s">
        <v>192</v>
      </c>
      <c r="D87" s="318" t="s">
        <v>1</v>
      </c>
      <c r="E87" s="319" t="s">
        <v>1</v>
      </c>
      <c r="F87" s="320">
        <v>981</v>
      </c>
      <c r="G87" s="39"/>
      <c r="H87" s="45"/>
    </row>
    <row r="88" s="2" customFormat="1" ht="16.8" customHeight="1">
      <c r="A88" s="39"/>
      <c r="B88" s="45"/>
      <c r="C88" s="321" t="s">
        <v>1</v>
      </c>
      <c r="D88" s="321" t="s">
        <v>337</v>
      </c>
      <c r="E88" s="18" t="s">
        <v>1</v>
      </c>
      <c r="F88" s="322">
        <v>981</v>
      </c>
      <c r="G88" s="39"/>
      <c r="H88" s="45"/>
    </row>
    <row r="89" s="2" customFormat="1" ht="16.8" customHeight="1">
      <c r="A89" s="39"/>
      <c r="B89" s="45"/>
      <c r="C89" s="321" t="s">
        <v>192</v>
      </c>
      <c r="D89" s="321" t="s">
        <v>286</v>
      </c>
      <c r="E89" s="18" t="s">
        <v>1</v>
      </c>
      <c r="F89" s="322">
        <v>981</v>
      </c>
      <c r="G89" s="39"/>
      <c r="H89" s="45"/>
    </row>
    <row r="90" s="2" customFormat="1" ht="16.8" customHeight="1">
      <c r="A90" s="39"/>
      <c r="B90" s="45"/>
      <c r="C90" s="323" t="s">
        <v>6427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1" t="s">
        <v>334</v>
      </c>
      <c r="D91" s="321" t="s">
        <v>335</v>
      </c>
      <c r="E91" s="18" t="s">
        <v>289</v>
      </c>
      <c r="F91" s="322">
        <v>981</v>
      </c>
      <c r="G91" s="39"/>
      <c r="H91" s="45"/>
    </row>
    <row r="92" s="2" customFormat="1">
      <c r="A92" s="39"/>
      <c r="B92" s="45"/>
      <c r="C92" s="321" t="s">
        <v>317</v>
      </c>
      <c r="D92" s="321" t="s">
        <v>318</v>
      </c>
      <c r="E92" s="18" t="s">
        <v>289</v>
      </c>
      <c r="F92" s="322">
        <v>2481.8699999999999</v>
      </c>
      <c r="G92" s="39"/>
      <c r="H92" s="45"/>
    </row>
    <row r="93" s="2" customFormat="1">
      <c r="A93" s="39"/>
      <c r="B93" s="45"/>
      <c r="C93" s="321" t="s">
        <v>322</v>
      </c>
      <c r="D93" s="321" t="s">
        <v>323</v>
      </c>
      <c r="E93" s="18" t="s">
        <v>289</v>
      </c>
      <c r="F93" s="322">
        <v>4073.6819999999998</v>
      </c>
      <c r="G93" s="39"/>
      <c r="H93" s="45"/>
    </row>
    <row r="94" s="2" customFormat="1" ht="16.8" customHeight="1">
      <c r="A94" s="39"/>
      <c r="B94" s="45"/>
      <c r="C94" s="321" t="s">
        <v>328</v>
      </c>
      <c r="D94" s="321" t="s">
        <v>329</v>
      </c>
      <c r="E94" s="18" t="s">
        <v>289</v>
      </c>
      <c r="F94" s="322">
        <v>8796.4220000000005</v>
      </c>
      <c r="G94" s="39"/>
      <c r="H94" s="45"/>
    </row>
    <row r="95" s="2" customFormat="1" ht="16.8" customHeight="1">
      <c r="A95" s="39"/>
      <c r="B95" s="45"/>
      <c r="C95" s="321" t="s">
        <v>345</v>
      </c>
      <c r="D95" s="321" t="s">
        <v>346</v>
      </c>
      <c r="E95" s="18" t="s">
        <v>289</v>
      </c>
      <c r="F95" s="322">
        <v>6314.5519999999997</v>
      </c>
      <c r="G95" s="39"/>
      <c r="H95" s="45"/>
    </row>
    <row r="96" s="2" customFormat="1" ht="16.8" customHeight="1">
      <c r="A96" s="39"/>
      <c r="B96" s="45"/>
      <c r="C96" s="317" t="s">
        <v>1039</v>
      </c>
      <c r="D96" s="318" t="s">
        <v>1</v>
      </c>
      <c r="E96" s="319" t="s">
        <v>1</v>
      </c>
      <c r="F96" s="320">
        <v>13.77</v>
      </c>
      <c r="G96" s="39"/>
      <c r="H96" s="45"/>
    </row>
    <row r="97" s="2" customFormat="1" ht="16.8" customHeight="1">
      <c r="A97" s="39"/>
      <c r="B97" s="45"/>
      <c r="C97" s="321" t="s">
        <v>1</v>
      </c>
      <c r="D97" s="321" t="s">
        <v>1022</v>
      </c>
      <c r="E97" s="18" t="s">
        <v>1</v>
      </c>
      <c r="F97" s="322">
        <v>1.4310000000000001</v>
      </c>
      <c r="G97" s="39"/>
      <c r="H97" s="45"/>
    </row>
    <row r="98" s="2" customFormat="1" ht="16.8" customHeight="1">
      <c r="A98" s="39"/>
      <c r="B98" s="45"/>
      <c r="C98" s="321" t="s">
        <v>1</v>
      </c>
      <c r="D98" s="321" t="s">
        <v>1023</v>
      </c>
      <c r="E98" s="18" t="s">
        <v>1</v>
      </c>
      <c r="F98" s="322">
        <v>0.27100000000000002</v>
      </c>
      <c r="G98" s="39"/>
      <c r="H98" s="45"/>
    </row>
    <row r="99" s="2" customFormat="1" ht="16.8" customHeight="1">
      <c r="A99" s="39"/>
      <c r="B99" s="45"/>
      <c r="C99" s="321" t="s">
        <v>1</v>
      </c>
      <c r="D99" s="321" t="s">
        <v>1024</v>
      </c>
      <c r="E99" s="18" t="s">
        <v>1</v>
      </c>
      <c r="F99" s="322">
        <v>0.54200000000000004</v>
      </c>
      <c r="G99" s="39"/>
      <c r="H99" s="45"/>
    </row>
    <row r="100" s="2" customFormat="1" ht="16.8" customHeight="1">
      <c r="A100" s="39"/>
      <c r="B100" s="45"/>
      <c r="C100" s="321" t="s">
        <v>1</v>
      </c>
      <c r="D100" s="321" t="s">
        <v>1025</v>
      </c>
      <c r="E100" s="18" t="s">
        <v>1</v>
      </c>
      <c r="F100" s="322">
        <v>0.313</v>
      </c>
      <c r="G100" s="39"/>
      <c r="H100" s="45"/>
    </row>
    <row r="101" s="2" customFormat="1" ht="16.8" customHeight="1">
      <c r="A101" s="39"/>
      <c r="B101" s="45"/>
      <c r="C101" s="321" t="s">
        <v>1</v>
      </c>
      <c r="D101" s="321" t="s">
        <v>1026</v>
      </c>
      <c r="E101" s="18" t="s">
        <v>1</v>
      </c>
      <c r="F101" s="322">
        <v>0.192</v>
      </c>
      <c r="G101" s="39"/>
      <c r="H101" s="45"/>
    </row>
    <row r="102" s="2" customFormat="1" ht="16.8" customHeight="1">
      <c r="A102" s="39"/>
      <c r="B102" s="45"/>
      <c r="C102" s="321" t="s">
        <v>1</v>
      </c>
      <c r="D102" s="321" t="s">
        <v>1027</v>
      </c>
      <c r="E102" s="18" t="s">
        <v>1</v>
      </c>
      <c r="F102" s="322">
        <v>0.92600000000000005</v>
      </c>
      <c r="G102" s="39"/>
      <c r="H102" s="45"/>
    </row>
    <row r="103" s="2" customFormat="1" ht="16.8" customHeight="1">
      <c r="A103" s="39"/>
      <c r="B103" s="45"/>
      <c r="C103" s="321" t="s">
        <v>1</v>
      </c>
      <c r="D103" s="321" t="s">
        <v>1028</v>
      </c>
      <c r="E103" s="18" t="s">
        <v>1</v>
      </c>
      <c r="F103" s="322">
        <v>0.318</v>
      </c>
      <c r="G103" s="39"/>
      <c r="H103" s="45"/>
    </row>
    <row r="104" s="2" customFormat="1" ht="16.8" customHeight="1">
      <c r="A104" s="39"/>
      <c r="B104" s="45"/>
      <c r="C104" s="321" t="s">
        <v>1</v>
      </c>
      <c r="D104" s="321" t="s">
        <v>1029</v>
      </c>
      <c r="E104" s="18" t="s">
        <v>1</v>
      </c>
      <c r="F104" s="322">
        <v>0.22400000000000001</v>
      </c>
      <c r="G104" s="39"/>
      <c r="H104" s="45"/>
    </row>
    <row r="105" s="2" customFormat="1" ht="16.8" customHeight="1">
      <c r="A105" s="39"/>
      <c r="B105" s="45"/>
      <c r="C105" s="321" t="s">
        <v>1</v>
      </c>
      <c r="D105" s="321" t="s">
        <v>1030</v>
      </c>
      <c r="E105" s="18" t="s">
        <v>1</v>
      </c>
      <c r="F105" s="322">
        <v>0.22500000000000001</v>
      </c>
      <c r="G105" s="39"/>
      <c r="H105" s="45"/>
    </row>
    <row r="106" s="2" customFormat="1" ht="16.8" customHeight="1">
      <c r="A106" s="39"/>
      <c r="B106" s="45"/>
      <c r="C106" s="321" t="s">
        <v>1</v>
      </c>
      <c r="D106" s="321" t="s">
        <v>1031</v>
      </c>
      <c r="E106" s="18" t="s">
        <v>1</v>
      </c>
      <c r="F106" s="322">
        <v>0.191</v>
      </c>
      <c r="G106" s="39"/>
      <c r="H106" s="45"/>
    </row>
    <row r="107" s="2" customFormat="1" ht="16.8" customHeight="1">
      <c r="A107" s="39"/>
      <c r="B107" s="45"/>
      <c r="C107" s="321" t="s">
        <v>1</v>
      </c>
      <c r="D107" s="321" t="s">
        <v>1032</v>
      </c>
      <c r="E107" s="18" t="s">
        <v>1</v>
      </c>
      <c r="F107" s="322">
        <v>0.191</v>
      </c>
      <c r="G107" s="39"/>
      <c r="H107" s="45"/>
    </row>
    <row r="108" s="2" customFormat="1" ht="16.8" customHeight="1">
      <c r="A108" s="39"/>
      <c r="B108" s="45"/>
      <c r="C108" s="321" t="s">
        <v>1</v>
      </c>
      <c r="D108" s="321" t="s">
        <v>1033</v>
      </c>
      <c r="E108" s="18" t="s">
        <v>1</v>
      </c>
      <c r="F108" s="322">
        <v>0.45000000000000001</v>
      </c>
      <c r="G108" s="39"/>
      <c r="H108" s="45"/>
    </row>
    <row r="109" s="2" customFormat="1" ht="16.8" customHeight="1">
      <c r="A109" s="39"/>
      <c r="B109" s="45"/>
      <c r="C109" s="321" t="s">
        <v>1</v>
      </c>
      <c r="D109" s="321" t="s">
        <v>1034</v>
      </c>
      <c r="E109" s="18" t="s">
        <v>1</v>
      </c>
      <c r="F109" s="322">
        <v>0.27500000000000002</v>
      </c>
      <c r="G109" s="39"/>
      <c r="H109" s="45"/>
    </row>
    <row r="110" s="2" customFormat="1" ht="16.8" customHeight="1">
      <c r="A110" s="39"/>
      <c r="B110" s="45"/>
      <c r="C110" s="321" t="s">
        <v>1</v>
      </c>
      <c r="D110" s="321" t="s">
        <v>1035</v>
      </c>
      <c r="E110" s="18" t="s">
        <v>1</v>
      </c>
      <c r="F110" s="322">
        <v>0.20999999999999999</v>
      </c>
      <c r="G110" s="39"/>
      <c r="H110" s="45"/>
    </row>
    <row r="111" s="2" customFormat="1" ht="16.8" customHeight="1">
      <c r="A111" s="39"/>
      <c r="B111" s="45"/>
      <c r="C111" s="321" t="s">
        <v>1</v>
      </c>
      <c r="D111" s="321" t="s">
        <v>1036</v>
      </c>
      <c r="E111" s="18" t="s">
        <v>1</v>
      </c>
      <c r="F111" s="322">
        <v>0.39000000000000001</v>
      </c>
      <c r="G111" s="39"/>
      <c r="H111" s="45"/>
    </row>
    <row r="112" s="2" customFormat="1" ht="16.8" customHeight="1">
      <c r="A112" s="39"/>
      <c r="B112" s="45"/>
      <c r="C112" s="321" t="s">
        <v>1</v>
      </c>
      <c r="D112" s="321" t="s">
        <v>1037</v>
      </c>
      <c r="E112" s="18" t="s">
        <v>1</v>
      </c>
      <c r="F112" s="322">
        <v>0.124</v>
      </c>
      <c r="G112" s="39"/>
      <c r="H112" s="45"/>
    </row>
    <row r="113" s="2" customFormat="1" ht="16.8" customHeight="1">
      <c r="A113" s="39"/>
      <c r="B113" s="45"/>
      <c r="C113" s="321" t="s">
        <v>1</v>
      </c>
      <c r="D113" s="321" t="s">
        <v>1038</v>
      </c>
      <c r="E113" s="18" t="s">
        <v>1</v>
      </c>
      <c r="F113" s="322">
        <v>7.4969999999999999</v>
      </c>
      <c r="G113" s="39"/>
      <c r="H113" s="45"/>
    </row>
    <row r="114" s="2" customFormat="1" ht="16.8" customHeight="1">
      <c r="A114" s="39"/>
      <c r="B114" s="45"/>
      <c r="C114" s="321" t="s">
        <v>1039</v>
      </c>
      <c r="D114" s="321" t="s">
        <v>286</v>
      </c>
      <c r="E114" s="18" t="s">
        <v>1</v>
      </c>
      <c r="F114" s="322">
        <v>13.77</v>
      </c>
      <c r="G114" s="39"/>
      <c r="H114" s="45"/>
    </row>
    <row r="115" s="2" customFormat="1" ht="16.8" customHeight="1">
      <c r="A115" s="39"/>
      <c r="B115" s="45"/>
      <c r="C115" s="317" t="s">
        <v>493</v>
      </c>
      <c r="D115" s="318" t="s">
        <v>1</v>
      </c>
      <c r="E115" s="319" t="s">
        <v>1</v>
      </c>
      <c r="F115" s="320">
        <v>168.27000000000001</v>
      </c>
      <c r="G115" s="39"/>
      <c r="H115" s="45"/>
    </row>
    <row r="116" s="2" customFormat="1" ht="16.8" customHeight="1">
      <c r="A116" s="39"/>
      <c r="B116" s="45"/>
      <c r="C116" s="321" t="s">
        <v>1</v>
      </c>
      <c r="D116" s="321" t="s">
        <v>491</v>
      </c>
      <c r="E116" s="18" t="s">
        <v>1</v>
      </c>
      <c r="F116" s="322">
        <v>0</v>
      </c>
      <c r="G116" s="39"/>
      <c r="H116" s="45"/>
    </row>
    <row r="117" s="2" customFormat="1" ht="16.8" customHeight="1">
      <c r="A117" s="39"/>
      <c r="B117" s="45"/>
      <c r="C117" s="321" t="s">
        <v>1</v>
      </c>
      <c r="D117" s="321" t="s">
        <v>492</v>
      </c>
      <c r="E117" s="18" t="s">
        <v>1</v>
      </c>
      <c r="F117" s="322">
        <v>168.27000000000001</v>
      </c>
      <c r="G117" s="39"/>
      <c r="H117" s="45"/>
    </row>
    <row r="118" s="2" customFormat="1" ht="16.8" customHeight="1">
      <c r="A118" s="39"/>
      <c r="B118" s="45"/>
      <c r="C118" s="321" t="s">
        <v>493</v>
      </c>
      <c r="D118" s="321" t="s">
        <v>286</v>
      </c>
      <c r="E118" s="18" t="s">
        <v>1</v>
      </c>
      <c r="F118" s="322">
        <v>168.27000000000001</v>
      </c>
      <c r="G118" s="39"/>
      <c r="H118" s="45"/>
    </row>
    <row r="119" s="2" customFormat="1" ht="16.8" customHeight="1">
      <c r="A119" s="39"/>
      <c r="B119" s="45"/>
      <c r="C119" s="317" t="s">
        <v>194</v>
      </c>
      <c r="D119" s="318" t="s">
        <v>1</v>
      </c>
      <c r="E119" s="319" t="s">
        <v>1</v>
      </c>
      <c r="F119" s="320">
        <v>50.799999999999997</v>
      </c>
      <c r="G119" s="39"/>
      <c r="H119" s="45"/>
    </row>
    <row r="120" s="2" customFormat="1" ht="16.8" customHeight="1">
      <c r="A120" s="39"/>
      <c r="B120" s="45"/>
      <c r="C120" s="321" t="s">
        <v>1</v>
      </c>
      <c r="D120" s="321" t="s">
        <v>195</v>
      </c>
      <c r="E120" s="18" t="s">
        <v>1</v>
      </c>
      <c r="F120" s="322">
        <v>50.799999999999997</v>
      </c>
      <c r="G120" s="39"/>
      <c r="H120" s="45"/>
    </row>
    <row r="121" s="2" customFormat="1" ht="16.8" customHeight="1">
      <c r="A121" s="39"/>
      <c r="B121" s="45"/>
      <c r="C121" s="321" t="s">
        <v>194</v>
      </c>
      <c r="D121" s="321" t="s">
        <v>286</v>
      </c>
      <c r="E121" s="18" t="s">
        <v>1</v>
      </c>
      <c r="F121" s="322">
        <v>50.799999999999997</v>
      </c>
      <c r="G121" s="39"/>
      <c r="H121" s="45"/>
    </row>
    <row r="122" s="2" customFormat="1" ht="16.8" customHeight="1">
      <c r="A122" s="39"/>
      <c r="B122" s="45"/>
      <c r="C122" s="323" t="s">
        <v>6427</v>
      </c>
      <c r="D122" s="39"/>
      <c r="E122" s="39"/>
      <c r="F122" s="39"/>
      <c r="G122" s="39"/>
      <c r="H122" s="45"/>
    </row>
    <row r="123" s="2" customFormat="1" ht="16.8" customHeight="1">
      <c r="A123" s="39"/>
      <c r="B123" s="45"/>
      <c r="C123" s="321" t="s">
        <v>2774</v>
      </c>
      <c r="D123" s="321" t="s">
        <v>2775</v>
      </c>
      <c r="E123" s="18" t="s">
        <v>279</v>
      </c>
      <c r="F123" s="322">
        <v>50.799999999999997</v>
      </c>
      <c r="G123" s="39"/>
      <c r="H123" s="45"/>
    </row>
    <row r="124" s="2" customFormat="1" ht="16.8" customHeight="1">
      <c r="A124" s="39"/>
      <c r="B124" s="45"/>
      <c r="C124" s="321" t="s">
        <v>2802</v>
      </c>
      <c r="D124" s="321" t="s">
        <v>2803</v>
      </c>
      <c r="E124" s="18" t="s">
        <v>279</v>
      </c>
      <c r="F124" s="322">
        <v>50.799999999999997</v>
      </c>
      <c r="G124" s="39"/>
      <c r="H124" s="45"/>
    </row>
    <row r="125" s="2" customFormat="1" ht="16.8" customHeight="1">
      <c r="A125" s="39"/>
      <c r="B125" s="45"/>
      <c r="C125" s="317" t="s">
        <v>196</v>
      </c>
      <c r="D125" s="318" t="s">
        <v>1</v>
      </c>
      <c r="E125" s="319" t="s">
        <v>1</v>
      </c>
      <c r="F125" s="320">
        <v>2410</v>
      </c>
      <c r="G125" s="39"/>
      <c r="H125" s="45"/>
    </row>
    <row r="126" s="2" customFormat="1" ht="16.8" customHeight="1">
      <c r="A126" s="39"/>
      <c r="B126" s="45"/>
      <c r="C126" s="321" t="s">
        <v>1</v>
      </c>
      <c r="D126" s="321" t="s">
        <v>284</v>
      </c>
      <c r="E126" s="18" t="s">
        <v>1</v>
      </c>
      <c r="F126" s="322">
        <v>2410</v>
      </c>
      <c r="G126" s="39"/>
      <c r="H126" s="45"/>
    </row>
    <row r="127" s="2" customFormat="1" ht="16.8" customHeight="1">
      <c r="A127" s="39"/>
      <c r="B127" s="45"/>
      <c r="C127" s="321" t="s">
        <v>196</v>
      </c>
      <c r="D127" s="321" t="s">
        <v>286</v>
      </c>
      <c r="E127" s="18" t="s">
        <v>1</v>
      </c>
      <c r="F127" s="322">
        <v>2410</v>
      </c>
      <c r="G127" s="39"/>
      <c r="H127" s="45"/>
    </row>
    <row r="128" s="2" customFormat="1" ht="16.8" customHeight="1">
      <c r="A128" s="39"/>
      <c r="B128" s="45"/>
      <c r="C128" s="323" t="s">
        <v>6427</v>
      </c>
      <c r="D128" s="39"/>
      <c r="E128" s="39"/>
      <c r="F128" s="39"/>
      <c r="G128" s="39"/>
      <c r="H128" s="45"/>
    </row>
    <row r="129" s="2" customFormat="1" ht="16.8" customHeight="1">
      <c r="A129" s="39"/>
      <c r="B129" s="45"/>
      <c r="C129" s="321" t="s">
        <v>277</v>
      </c>
      <c r="D129" s="321" t="s">
        <v>278</v>
      </c>
      <c r="E129" s="18" t="s">
        <v>279</v>
      </c>
      <c r="F129" s="322">
        <v>2410</v>
      </c>
      <c r="G129" s="39"/>
      <c r="H129" s="45"/>
    </row>
    <row r="130" s="2" customFormat="1">
      <c r="A130" s="39"/>
      <c r="B130" s="45"/>
      <c r="C130" s="321" t="s">
        <v>317</v>
      </c>
      <c r="D130" s="321" t="s">
        <v>318</v>
      </c>
      <c r="E130" s="18" t="s">
        <v>289</v>
      </c>
      <c r="F130" s="322">
        <v>2481.8699999999999</v>
      </c>
      <c r="G130" s="39"/>
      <c r="H130" s="45"/>
    </row>
    <row r="131" s="2" customFormat="1" ht="16.8" customHeight="1">
      <c r="A131" s="39"/>
      <c r="B131" s="45"/>
      <c r="C131" s="321" t="s">
        <v>328</v>
      </c>
      <c r="D131" s="321" t="s">
        <v>329</v>
      </c>
      <c r="E131" s="18" t="s">
        <v>289</v>
      </c>
      <c r="F131" s="322">
        <v>8796.4220000000005</v>
      </c>
      <c r="G131" s="39"/>
      <c r="H131" s="45"/>
    </row>
    <row r="132" s="2" customFormat="1">
      <c r="A132" s="39"/>
      <c r="B132" s="45"/>
      <c r="C132" s="321" t="s">
        <v>362</v>
      </c>
      <c r="D132" s="321" t="s">
        <v>363</v>
      </c>
      <c r="E132" s="18" t="s">
        <v>279</v>
      </c>
      <c r="F132" s="322">
        <v>2410</v>
      </c>
      <c r="G132" s="39"/>
      <c r="H132" s="45"/>
    </row>
    <row r="133" s="2" customFormat="1" ht="16.8" customHeight="1">
      <c r="A133" s="39"/>
      <c r="B133" s="45"/>
      <c r="C133" s="321" t="s">
        <v>366</v>
      </c>
      <c r="D133" s="321" t="s">
        <v>367</v>
      </c>
      <c r="E133" s="18" t="s">
        <v>279</v>
      </c>
      <c r="F133" s="322">
        <v>2410</v>
      </c>
      <c r="G133" s="39"/>
      <c r="H133" s="45"/>
    </row>
    <row r="134" s="2" customFormat="1" ht="16.8" customHeight="1">
      <c r="A134" s="39"/>
      <c r="B134" s="45"/>
      <c r="C134" s="317" t="s">
        <v>467</v>
      </c>
      <c r="D134" s="318" t="s">
        <v>1</v>
      </c>
      <c r="E134" s="319" t="s">
        <v>1</v>
      </c>
      <c r="F134" s="320">
        <v>147.917</v>
      </c>
      <c r="G134" s="39"/>
      <c r="H134" s="45"/>
    </row>
    <row r="135" s="2" customFormat="1" ht="16.8" customHeight="1">
      <c r="A135" s="39"/>
      <c r="B135" s="45"/>
      <c r="C135" s="321" t="s">
        <v>1</v>
      </c>
      <c r="D135" s="321" t="s">
        <v>415</v>
      </c>
      <c r="E135" s="18" t="s">
        <v>1</v>
      </c>
      <c r="F135" s="322">
        <v>0</v>
      </c>
      <c r="G135" s="39"/>
      <c r="H135" s="45"/>
    </row>
    <row r="136" s="2" customFormat="1" ht="16.8" customHeight="1">
      <c r="A136" s="39"/>
      <c r="B136" s="45"/>
      <c r="C136" s="321" t="s">
        <v>1</v>
      </c>
      <c r="D136" s="321" t="s">
        <v>448</v>
      </c>
      <c r="E136" s="18" t="s">
        <v>1</v>
      </c>
      <c r="F136" s="322">
        <v>51.040999999999997</v>
      </c>
      <c r="G136" s="39"/>
      <c r="H136" s="45"/>
    </row>
    <row r="137" s="2" customFormat="1" ht="16.8" customHeight="1">
      <c r="A137" s="39"/>
      <c r="B137" s="45"/>
      <c r="C137" s="321" t="s">
        <v>1</v>
      </c>
      <c r="D137" s="321" t="s">
        <v>449</v>
      </c>
      <c r="E137" s="18" t="s">
        <v>1</v>
      </c>
      <c r="F137" s="322">
        <v>8.3640000000000008</v>
      </c>
      <c r="G137" s="39"/>
      <c r="H137" s="45"/>
    </row>
    <row r="138" s="2" customFormat="1" ht="16.8" customHeight="1">
      <c r="A138" s="39"/>
      <c r="B138" s="45"/>
      <c r="C138" s="321" t="s">
        <v>1</v>
      </c>
      <c r="D138" s="321" t="s">
        <v>450</v>
      </c>
      <c r="E138" s="18" t="s">
        <v>1</v>
      </c>
      <c r="F138" s="322">
        <v>9.1899999999999995</v>
      </c>
      <c r="G138" s="39"/>
      <c r="H138" s="45"/>
    </row>
    <row r="139" s="2" customFormat="1" ht="16.8" customHeight="1">
      <c r="A139" s="39"/>
      <c r="B139" s="45"/>
      <c r="C139" s="321" t="s">
        <v>1</v>
      </c>
      <c r="D139" s="321" t="s">
        <v>451</v>
      </c>
      <c r="E139" s="18" t="s">
        <v>1</v>
      </c>
      <c r="F139" s="322">
        <v>16.172999999999998</v>
      </c>
      <c r="G139" s="39"/>
      <c r="H139" s="45"/>
    </row>
    <row r="140" s="2" customFormat="1" ht="16.8" customHeight="1">
      <c r="A140" s="39"/>
      <c r="B140" s="45"/>
      <c r="C140" s="321" t="s">
        <v>1</v>
      </c>
      <c r="D140" s="321" t="s">
        <v>452</v>
      </c>
      <c r="E140" s="18" t="s">
        <v>1</v>
      </c>
      <c r="F140" s="322">
        <v>16.609000000000002</v>
      </c>
      <c r="G140" s="39"/>
      <c r="H140" s="45"/>
    </row>
    <row r="141" s="2" customFormat="1" ht="16.8" customHeight="1">
      <c r="A141" s="39"/>
      <c r="B141" s="45"/>
      <c r="C141" s="321" t="s">
        <v>1</v>
      </c>
      <c r="D141" s="321" t="s">
        <v>453</v>
      </c>
      <c r="E141" s="18" t="s">
        <v>1</v>
      </c>
      <c r="F141" s="322">
        <v>3.1739999999999999</v>
      </c>
      <c r="G141" s="39"/>
      <c r="H141" s="45"/>
    </row>
    <row r="142" s="2" customFormat="1" ht="16.8" customHeight="1">
      <c r="A142" s="39"/>
      <c r="B142" s="45"/>
      <c r="C142" s="321" t="s">
        <v>1</v>
      </c>
      <c r="D142" s="321" t="s">
        <v>454</v>
      </c>
      <c r="E142" s="18" t="s">
        <v>1</v>
      </c>
      <c r="F142" s="322">
        <v>21.971</v>
      </c>
      <c r="G142" s="39"/>
      <c r="H142" s="45"/>
    </row>
    <row r="143" s="2" customFormat="1" ht="16.8" customHeight="1">
      <c r="A143" s="39"/>
      <c r="B143" s="45"/>
      <c r="C143" s="321" t="s">
        <v>1</v>
      </c>
      <c r="D143" s="321" t="s">
        <v>455</v>
      </c>
      <c r="E143" s="18" t="s">
        <v>1</v>
      </c>
      <c r="F143" s="322">
        <v>9.6199999999999992</v>
      </c>
      <c r="G143" s="39"/>
      <c r="H143" s="45"/>
    </row>
    <row r="144" s="2" customFormat="1" ht="16.8" customHeight="1">
      <c r="A144" s="39"/>
      <c r="B144" s="45"/>
      <c r="C144" s="321" t="s">
        <v>1</v>
      </c>
      <c r="D144" s="321" t="s">
        <v>456</v>
      </c>
      <c r="E144" s="18" t="s">
        <v>1</v>
      </c>
      <c r="F144" s="322">
        <v>1.8799999999999999</v>
      </c>
      <c r="G144" s="39"/>
      <c r="H144" s="45"/>
    </row>
    <row r="145" s="2" customFormat="1" ht="16.8" customHeight="1">
      <c r="A145" s="39"/>
      <c r="B145" s="45"/>
      <c r="C145" s="321" t="s">
        <v>1</v>
      </c>
      <c r="D145" s="321" t="s">
        <v>457</v>
      </c>
      <c r="E145" s="18" t="s">
        <v>1</v>
      </c>
      <c r="F145" s="322">
        <v>2.2200000000000002</v>
      </c>
      <c r="G145" s="39"/>
      <c r="H145" s="45"/>
    </row>
    <row r="146" s="2" customFormat="1" ht="16.8" customHeight="1">
      <c r="A146" s="39"/>
      <c r="B146" s="45"/>
      <c r="C146" s="321" t="s">
        <v>1</v>
      </c>
      <c r="D146" s="321" t="s">
        <v>458</v>
      </c>
      <c r="E146" s="18" t="s">
        <v>1</v>
      </c>
      <c r="F146" s="322">
        <v>2.843</v>
      </c>
      <c r="G146" s="39"/>
      <c r="H146" s="45"/>
    </row>
    <row r="147" s="2" customFormat="1" ht="16.8" customHeight="1">
      <c r="A147" s="39"/>
      <c r="B147" s="45"/>
      <c r="C147" s="321" t="s">
        <v>1</v>
      </c>
      <c r="D147" s="321" t="s">
        <v>459</v>
      </c>
      <c r="E147" s="18" t="s">
        <v>1</v>
      </c>
      <c r="F147" s="322">
        <v>0.64000000000000001</v>
      </c>
      <c r="G147" s="39"/>
      <c r="H147" s="45"/>
    </row>
    <row r="148" s="2" customFormat="1" ht="16.8" customHeight="1">
      <c r="A148" s="39"/>
      <c r="B148" s="45"/>
      <c r="C148" s="321" t="s">
        <v>1</v>
      </c>
      <c r="D148" s="321" t="s">
        <v>460</v>
      </c>
      <c r="E148" s="18" t="s">
        <v>1</v>
      </c>
      <c r="F148" s="322">
        <v>2.6859999999999999</v>
      </c>
      <c r="G148" s="39"/>
      <c r="H148" s="45"/>
    </row>
    <row r="149" s="2" customFormat="1" ht="16.8" customHeight="1">
      <c r="A149" s="39"/>
      <c r="B149" s="45"/>
      <c r="C149" s="321" t="s">
        <v>1</v>
      </c>
      <c r="D149" s="321" t="s">
        <v>461</v>
      </c>
      <c r="E149" s="18" t="s">
        <v>1</v>
      </c>
      <c r="F149" s="322">
        <v>0.71499999999999997</v>
      </c>
      <c r="G149" s="39"/>
      <c r="H149" s="45"/>
    </row>
    <row r="150" s="2" customFormat="1" ht="16.8" customHeight="1">
      <c r="A150" s="39"/>
      <c r="B150" s="45"/>
      <c r="C150" s="321" t="s">
        <v>1</v>
      </c>
      <c r="D150" s="321" t="s">
        <v>462</v>
      </c>
      <c r="E150" s="18" t="s">
        <v>1</v>
      </c>
      <c r="F150" s="322">
        <v>0.79100000000000004</v>
      </c>
      <c r="G150" s="39"/>
      <c r="H150" s="45"/>
    </row>
    <row r="151" s="2" customFormat="1" ht="16.8" customHeight="1">
      <c r="A151" s="39"/>
      <c r="B151" s="45"/>
      <c r="C151" s="321" t="s">
        <v>467</v>
      </c>
      <c r="D151" s="321" t="s">
        <v>286</v>
      </c>
      <c r="E151" s="18" t="s">
        <v>1</v>
      </c>
      <c r="F151" s="322">
        <v>147.917</v>
      </c>
      <c r="G151" s="39"/>
      <c r="H151" s="45"/>
    </row>
    <row r="152" s="2" customFormat="1" ht="16.8" customHeight="1">
      <c r="A152" s="39"/>
      <c r="B152" s="45"/>
      <c r="C152" s="317" t="s">
        <v>198</v>
      </c>
      <c r="D152" s="318" t="s">
        <v>1</v>
      </c>
      <c r="E152" s="319" t="s">
        <v>1</v>
      </c>
      <c r="F152" s="320">
        <v>126.37000000000001</v>
      </c>
      <c r="G152" s="39"/>
      <c r="H152" s="45"/>
    </row>
    <row r="153" s="2" customFormat="1">
      <c r="A153" s="39"/>
      <c r="B153" s="45"/>
      <c r="C153" s="321" t="s">
        <v>1</v>
      </c>
      <c r="D153" s="321" t="s">
        <v>1295</v>
      </c>
      <c r="E153" s="18" t="s">
        <v>1</v>
      </c>
      <c r="F153" s="322">
        <v>126.37000000000001</v>
      </c>
      <c r="G153" s="39"/>
      <c r="H153" s="45"/>
    </row>
    <row r="154" s="2" customFormat="1" ht="16.8" customHeight="1">
      <c r="A154" s="39"/>
      <c r="B154" s="45"/>
      <c r="C154" s="321" t="s">
        <v>198</v>
      </c>
      <c r="D154" s="321" t="s">
        <v>286</v>
      </c>
      <c r="E154" s="18" t="s">
        <v>1</v>
      </c>
      <c r="F154" s="322">
        <v>126.37000000000001</v>
      </c>
      <c r="G154" s="39"/>
      <c r="H154" s="45"/>
    </row>
    <row r="155" s="2" customFormat="1" ht="16.8" customHeight="1">
      <c r="A155" s="39"/>
      <c r="B155" s="45"/>
      <c r="C155" s="323" t="s">
        <v>6427</v>
      </c>
      <c r="D155" s="39"/>
      <c r="E155" s="39"/>
      <c r="F155" s="39"/>
      <c r="G155" s="39"/>
      <c r="H155" s="45"/>
    </row>
    <row r="156" s="2" customFormat="1" ht="16.8" customHeight="1">
      <c r="A156" s="39"/>
      <c r="B156" s="45"/>
      <c r="C156" s="321" t="s">
        <v>1292</v>
      </c>
      <c r="D156" s="321" t="s">
        <v>1293</v>
      </c>
      <c r="E156" s="18" t="s">
        <v>279</v>
      </c>
      <c r="F156" s="322">
        <v>126.37000000000001</v>
      </c>
      <c r="G156" s="39"/>
      <c r="H156" s="45"/>
    </row>
    <row r="157" s="2" customFormat="1" ht="16.8" customHeight="1">
      <c r="A157" s="39"/>
      <c r="B157" s="45"/>
      <c r="C157" s="321" t="s">
        <v>1297</v>
      </c>
      <c r="D157" s="321" t="s">
        <v>1298</v>
      </c>
      <c r="E157" s="18" t="s">
        <v>279</v>
      </c>
      <c r="F157" s="322">
        <v>126.37000000000001</v>
      </c>
      <c r="G157" s="39"/>
      <c r="H157" s="45"/>
    </row>
    <row r="158" s="2" customFormat="1" ht="16.8" customHeight="1">
      <c r="A158" s="39"/>
      <c r="B158" s="45"/>
      <c r="C158" s="321" t="s">
        <v>1301</v>
      </c>
      <c r="D158" s="321" t="s">
        <v>1302</v>
      </c>
      <c r="E158" s="18" t="s">
        <v>279</v>
      </c>
      <c r="F158" s="322">
        <v>126.37000000000001</v>
      </c>
      <c r="G158" s="39"/>
      <c r="H158" s="45"/>
    </row>
    <row r="159" s="2" customFormat="1">
      <c r="A159" s="39"/>
      <c r="B159" s="45"/>
      <c r="C159" s="321" t="s">
        <v>1305</v>
      </c>
      <c r="D159" s="321" t="s">
        <v>1306</v>
      </c>
      <c r="E159" s="18" t="s">
        <v>279</v>
      </c>
      <c r="F159" s="322">
        <v>252.74000000000001</v>
      </c>
      <c r="G159" s="39"/>
      <c r="H159" s="45"/>
    </row>
    <row r="160" s="2" customFormat="1" ht="16.8" customHeight="1">
      <c r="A160" s="39"/>
      <c r="B160" s="45"/>
      <c r="C160" s="321" t="s">
        <v>1310</v>
      </c>
      <c r="D160" s="321" t="s">
        <v>1311</v>
      </c>
      <c r="E160" s="18" t="s">
        <v>279</v>
      </c>
      <c r="F160" s="322">
        <v>126.37000000000001</v>
      </c>
      <c r="G160" s="39"/>
      <c r="H160" s="45"/>
    </row>
    <row r="161" s="2" customFormat="1">
      <c r="A161" s="39"/>
      <c r="B161" s="45"/>
      <c r="C161" s="321" t="s">
        <v>1570</v>
      </c>
      <c r="D161" s="321" t="s">
        <v>1571</v>
      </c>
      <c r="E161" s="18" t="s">
        <v>279</v>
      </c>
      <c r="F161" s="322">
        <v>1846.3699999999999</v>
      </c>
      <c r="G161" s="39"/>
      <c r="H161" s="45"/>
    </row>
    <row r="162" s="2" customFormat="1" ht="16.8" customHeight="1">
      <c r="A162" s="39"/>
      <c r="B162" s="45"/>
      <c r="C162" s="317" t="s">
        <v>200</v>
      </c>
      <c r="D162" s="318" t="s">
        <v>1</v>
      </c>
      <c r="E162" s="319" t="s">
        <v>1</v>
      </c>
      <c r="F162" s="320">
        <v>4073.6819999999998</v>
      </c>
      <c r="G162" s="39"/>
      <c r="H162" s="45"/>
    </row>
    <row r="163" s="2" customFormat="1" ht="16.8" customHeight="1">
      <c r="A163" s="39"/>
      <c r="B163" s="45"/>
      <c r="C163" s="321" t="s">
        <v>1</v>
      </c>
      <c r="D163" s="321" t="s">
        <v>180</v>
      </c>
      <c r="E163" s="18" t="s">
        <v>1</v>
      </c>
      <c r="F163" s="322">
        <v>6008.6809999999996</v>
      </c>
      <c r="G163" s="39"/>
      <c r="H163" s="45"/>
    </row>
    <row r="164" s="2" customFormat="1" ht="16.8" customHeight="1">
      <c r="A164" s="39"/>
      <c r="B164" s="45"/>
      <c r="C164" s="321" t="s">
        <v>1</v>
      </c>
      <c r="D164" s="321" t="s">
        <v>212</v>
      </c>
      <c r="E164" s="18" t="s">
        <v>1</v>
      </c>
      <c r="F164" s="322">
        <v>257.697</v>
      </c>
      <c r="G164" s="39"/>
      <c r="H164" s="45"/>
    </row>
    <row r="165" s="2" customFormat="1" ht="16.8" customHeight="1">
      <c r="A165" s="39"/>
      <c r="B165" s="45"/>
      <c r="C165" s="321" t="s">
        <v>1</v>
      </c>
      <c r="D165" s="321" t="s">
        <v>214</v>
      </c>
      <c r="E165" s="18" t="s">
        <v>1</v>
      </c>
      <c r="F165" s="322">
        <v>48.173999999999999</v>
      </c>
      <c r="G165" s="39"/>
      <c r="H165" s="45"/>
    </row>
    <row r="166" s="2" customFormat="1" ht="16.8" customHeight="1">
      <c r="A166" s="39"/>
      <c r="B166" s="45"/>
      <c r="C166" s="321" t="s">
        <v>1</v>
      </c>
      <c r="D166" s="321" t="s">
        <v>325</v>
      </c>
      <c r="E166" s="18" t="s">
        <v>1</v>
      </c>
      <c r="F166" s="322">
        <v>-1259.8699999999999</v>
      </c>
      <c r="G166" s="39"/>
      <c r="H166" s="45"/>
    </row>
    <row r="167" s="2" customFormat="1" ht="16.8" customHeight="1">
      <c r="A167" s="39"/>
      <c r="B167" s="45"/>
      <c r="C167" s="321" t="s">
        <v>1</v>
      </c>
      <c r="D167" s="321" t="s">
        <v>326</v>
      </c>
      <c r="E167" s="18" t="s">
        <v>1</v>
      </c>
      <c r="F167" s="322">
        <v>-981</v>
      </c>
      <c r="G167" s="39"/>
      <c r="H167" s="45"/>
    </row>
    <row r="168" s="2" customFormat="1" ht="16.8" customHeight="1">
      <c r="A168" s="39"/>
      <c r="B168" s="45"/>
      <c r="C168" s="321" t="s">
        <v>200</v>
      </c>
      <c r="D168" s="321" t="s">
        <v>285</v>
      </c>
      <c r="E168" s="18" t="s">
        <v>1</v>
      </c>
      <c r="F168" s="322">
        <v>4073.6819999999998</v>
      </c>
      <c r="G168" s="39"/>
      <c r="H168" s="45"/>
    </row>
    <row r="169" s="2" customFormat="1" ht="16.8" customHeight="1">
      <c r="A169" s="39"/>
      <c r="B169" s="45"/>
      <c r="C169" s="323" t="s">
        <v>6427</v>
      </c>
      <c r="D169" s="39"/>
      <c r="E169" s="39"/>
      <c r="F169" s="39"/>
      <c r="G169" s="39"/>
      <c r="H169" s="45"/>
    </row>
    <row r="170" s="2" customFormat="1">
      <c r="A170" s="39"/>
      <c r="B170" s="45"/>
      <c r="C170" s="321" t="s">
        <v>322</v>
      </c>
      <c r="D170" s="321" t="s">
        <v>323</v>
      </c>
      <c r="E170" s="18" t="s">
        <v>289</v>
      </c>
      <c r="F170" s="322">
        <v>4073.6819999999998</v>
      </c>
      <c r="G170" s="39"/>
      <c r="H170" s="45"/>
    </row>
    <row r="171" s="2" customFormat="1">
      <c r="A171" s="39"/>
      <c r="B171" s="45"/>
      <c r="C171" s="321" t="s">
        <v>339</v>
      </c>
      <c r="D171" s="321" t="s">
        <v>340</v>
      </c>
      <c r="E171" s="18" t="s">
        <v>341</v>
      </c>
      <c r="F171" s="322">
        <v>7536.3119999999999</v>
      </c>
      <c r="G171" s="39"/>
      <c r="H171" s="45"/>
    </row>
    <row r="172" s="2" customFormat="1" ht="16.8" customHeight="1">
      <c r="A172" s="39"/>
      <c r="B172" s="45"/>
      <c r="C172" s="321" t="s">
        <v>345</v>
      </c>
      <c r="D172" s="321" t="s">
        <v>346</v>
      </c>
      <c r="E172" s="18" t="s">
        <v>289</v>
      </c>
      <c r="F172" s="322">
        <v>6314.5519999999997</v>
      </c>
      <c r="G172" s="39"/>
      <c r="H172" s="45"/>
    </row>
    <row r="173" s="2" customFormat="1" ht="16.8" customHeight="1">
      <c r="A173" s="39"/>
      <c r="B173" s="45"/>
      <c r="C173" s="317" t="s">
        <v>202</v>
      </c>
      <c r="D173" s="318" t="s">
        <v>1</v>
      </c>
      <c r="E173" s="319" t="s">
        <v>1</v>
      </c>
      <c r="F173" s="320">
        <v>2587.125</v>
      </c>
      <c r="G173" s="39"/>
      <c r="H173" s="45"/>
    </row>
    <row r="174" s="2" customFormat="1" ht="16.8" customHeight="1">
      <c r="A174" s="39"/>
      <c r="B174" s="45"/>
      <c r="C174" s="321" t="s">
        <v>1</v>
      </c>
      <c r="D174" s="321" t="s">
        <v>204</v>
      </c>
      <c r="E174" s="18" t="s">
        <v>1</v>
      </c>
      <c r="F174" s="322">
        <v>1282.4000000000001</v>
      </c>
      <c r="G174" s="39"/>
      <c r="H174" s="45"/>
    </row>
    <row r="175" s="2" customFormat="1" ht="16.8" customHeight="1">
      <c r="A175" s="39"/>
      <c r="B175" s="45"/>
      <c r="C175" s="321" t="s">
        <v>1</v>
      </c>
      <c r="D175" s="321" t="s">
        <v>206</v>
      </c>
      <c r="E175" s="18" t="s">
        <v>1</v>
      </c>
      <c r="F175" s="322">
        <v>113.3</v>
      </c>
      <c r="G175" s="39"/>
      <c r="H175" s="45"/>
    </row>
    <row r="176" s="2" customFormat="1" ht="16.8" customHeight="1">
      <c r="A176" s="39"/>
      <c r="B176" s="45"/>
      <c r="C176" s="321" t="s">
        <v>1</v>
      </c>
      <c r="D176" s="321" t="s">
        <v>208</v>
      </c>
      <c r="E176" s="18" t="s">
        <v>1</v>
      </c>
      <c r="F176" s="322">
        <v>130.80000000000001</v>
      </c>
      <c r="G176" s="39"/>
      <c r="H176" s="45"/>
    </row>
    <row r="177" s="2" customFormat="1" ht="16.8" customHeight="1">
      <c r="A177" s="39"/>
      <c r="B177" s="45"/>
      <c r="C177" s="321" t="s">
        <v>1</v>
      </c>
      <c r="D177" s="321" t="s">
        <v>182</v>
      </c>
      <c r="E177" s="18" t="s">
        <v>1</v>
      </c>
      <c r="F177" s="322">
        <v>126.3</v>
      </c>
      <c r="G177" s="39"/>
      <c r="H177" s="45"/>
    </row>
    <row r="178" s="2" customFormat="1" ht="16.8" customHeight="1">
      <c r="A178" s="39"/>
      <c r="B178" s="45"/>
      <c r="C178" s="321" t="s">
        <v>1</v>
      </c>
      <c r="D178" s="321" t="s">
        <v>2644</v>
      </c>
      <c r="E178" s="18" t="s">
        <v>1</v>
      </c>
      <c r="F178" s="322">
        <v>5.4550000000000001</v>
      </c>
      <c r="G178" s="39"/>
      <c r="H178" s="45"/>
    </row>
    <row r="179" s="2" customFormat="1" ht="16.8" customHeight="1">
      <c r="A179" s="39"/>
      <c r="B179" s="45"/>
      <c r="C179" s="321" t="s">
        <v>1</v>
      </c>
      <c r="D179" s="321" t="s">
        <v>210</v>
      </c>
      <c r="E179" s="18" t="s">
        <v>1</v>
      </c>
      <c r="F179" s="322">
        <v>928.87</v>
      </c>
      <c r="G179" s="39"/>
      <c r="H179" s="45"/>
    </row>
    <row r="180" s="2" customFormat="1" ht="16.8" customHeight="1">
      <c r="A180" s="39"/>
      <c r="B180" s="45"/>
      <c r="C180" s="321" t="s">
        <v>202</v>
      </c>
      <c r="D180" s="321" t="s">
        <v>286</v>
      </c>
      <c r="E180" s="18" t="s">
        <v>1</v>
      </c>
      <c r="F180" s="322">
        <v>2587.125</v>
      </c>
      <c r="G180" s="39"/>
      <c r="H180" s="45"/>
    </row>
    <row r="181" s="2" customFormat="1" ht="16.8" customHeight="1">
      <c r="A181" s="39"/>
      <c r="B181" s="45"/>
      <c r="C181" s="323" t="s">
        <v>6427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21" t="s">
        <v>2641</v>
      </c>
      <c r="D182" s="321" t="s">
        <v>2642</v>
      </c>
      <c r="E182" s="18" t="s">
        <v>279</v>
      </c>
      <c r="F182" s="322">
        <v>2587.125</v>
      </c>
      <c r="G182" s="39"/>
      <c r="H182" s="45"/>
    </row>
    <row r="183" s="2" customFormat="1" ht="16.8" customHeight="1">
      <c r="A183" s="39"/>
      <c r="B183" s="45"/>
      <c r="C183" s="321" t="s">
        <v>2759</v>
      </c>
      <c r="D183" s="321" t="s">
        <v>2760</v>
      </c>
      <c r="E183" s="18" t="s">
        <v>279</v>
      </c>
      <c r="F183" s="322">
        <v>2596.75</v>
      </c>
      <c r="G183" s="39"/>
      <c r="H183" s="45"/>
    </row>
    <row r="184" s="2" customFormat="1" ht="16.8" customHeight="1">
      <c r="A184" s="39"/>
      <c r="B184" s="45"/>
      <c r="C184" s="321" t="s">
        <v>2764</v>
      </c>
      <c r="D184" s="321" t="s">
        <v>2765</v>
      </c>
      <c r="E184" s="18" t="s">
        <v>279</v>
      </c>
      <c r="F184" s="322">
        <v>2596.75</v>
      </c>
      <c r="G184" s="39"/>
      <c r="H184" s="45"/>
    </row>
    <row r="185" s="2" customFormat="1" ht="16.8" customHeight="1">
      <c r="A185" s="39"/>
      <c r="B185" s="45"/>
      <c r="C185" s="317" t="s">
        <v>204</v>
      </c>
      <c r="D185" s="318" t="s">
        <v>1</v>
      </c>
      <c r="E185" s="319" t="s">
        <v>1</v>
      </c>
      <c r="F185" s="320">
        <v>1282.4000000000001</v>
      </c>
      <c r="G185" s="39"/>
      <c r="H185" s="45"/>
    </row>
    <row r="186" s="2" customFormat="1" ht="16.8" customHeight="1">
      <c r="A186" s="39"/>
      <c r="B186" s="45"/>
      <c r="C186" s="321" t="s">
        <v>204</v>
      </c>
      <c r="D186" s="321" t="s">
        <v>2631</v>
      </c>
      <c r="E186" s="18" t="s">
        <v>1</v>
      </c>
      <c r="F186" s="322">
        <v>1282.4000000000001</v>
      </c>
      <c r="G186" s="39"/>
      <c r="H186" s="45"/>
    </row>
    <row r="187" s="2" customFormat="1" ht="16.8" customHeight="1">
      <c r="A187" s="39"/>
      <c r="B187" s="45"/>
      <c r="C187" s="323" t="s">
        <v>6427</v>
      </c>
      <c r="D187" s="39"/>
      <c r="E187" s="39"/>
      <c r="F187" s="39"/>
      <c r="G187" s="39"/>
      <c r="H187" s="45"/>
    </row>
    <row r="188" s="2" customFormat="1" ht="16.8" customHeight="1">
      <c r="A188" s="39"/>
      <c r="B188" s="45"/>
      <c r="C188" s="321" t="s">
        <v>2628</v>
      </c>
      <c r="D188" s="321" t="s">
        <v>2629</v>
      </c>
      <c r="E188" s="18" t="s">
        <v>279</v>
      </c>
      <c r="F188" s="322">
        <v>1652.8</v>
      </c>
      <c r="G188" s="39"/>
      <c r="H188" s="45"/>
    </row>
    <row r="189" s="2" customFormat="1" ht="16.8" customHeight="1">
      <c r="A189" s="39"/>
      <c r="B189" s="45"/>
      <c r="C189" s="321" t="s">
        <v>2641</v>
      </c>
      <c r="D189" s="321" t="s">
        <v>2642</v>
      </c>
      <c r="E189" s="18" t="s">
        <v>279</v>
      </c>
      <c r="F189" s="322">
        <v>2587.125</v>
      </c>
      <c r="G189" s="39"/>
      <c r="H189" s="45"/>
    </row>
    <row r="190" s="2" customFormat="1" ht="16.8" customHeight="1">
      <c r="A190" s="39"/>
      <c r="B190" s="45"/>
      <c r="C190" s="321" t="s">
        <v>2646</v>
      </c>
      <c r="D190" s="321" t="s">
        <v>2647</v>
      </c>
      <c r="E190" s="18" t="s">
        <v>279</v>
      </c>
      <c r="F190" s="322">
        <v>1652.8</v>
      </c>
      <c r="G190" s="39"/>
      <c r="H190" s="45"/>
    </row>
    <row r="191" s="2" customFormat="1" ht="16.8" customHeight="1">
      <c r="A191" s="39"/>
      <c r="B191" s="45"/>
      <c r="C191" s="321" t="s">
        <v>2674</v>
      </c>
      <c r="D191" s="321" t="s">
        <v>2675</v>
      </c>
      <c r="E191" s="18" t="s">
        <v>279</v>
      </c>
      <c r="F191" s="322">
        <v>1526.5</v>
      </c>
      <c r="G191" s="39"/>
      <c r="H191" s="45"/>
    </row>
    <row r="192" s="2" customFormat="1" ht="16.8" customHeight="1">
      <c r="A192" s="39"/>
      <c r="B192" s="45"/>
      <c r="C192" s="321" t="s">
        <v>2678</v>
      </c>
      <c r="D192" s="321" t="s">
        <v>2679</v>
      </c>
      <c r="E192" s="18" t="s">
        <v>279</v>
      </c>
      <c r="F192" s="322">
        <v>1410.6400000000001</v>
      </c>
      <c r="G192" s="39"/>
      <c r="H192" s="45"/>
    </row>
    <row r="193" s="2" customFormat="1" ht="16.8" customHeight="1">
      <c r="A193" s="39"/>
      <c r="B193" s="45"/>
      <c r="C193" s="317" t="s">
        <v>206</v>
      </c>
      <c r="D193" s="318" t="s">
        <v>1</v>
      </c>
      <c r="E193" s="319" t="s">
        <v>1</v>
      </c>
      <c r="F193" s="320">
        <v>113.3</v>
      </c>
      <c r="G193" s="39"/>
      <c r="H193" s="45"/>
    </row>
    <row r="194" s="2" customFormat="1" ht="16.8" customHeight="1">
      <c r="A194" s="39"/>
      <c r="B194" s="45"/>
      <c r="C194" s="321" t="s">
        <v>206</v>
      </c>
      <c r="D194" s="321" t="s">
        <v>2632</v>
      </c>
      <c r="E194" s="18" t="s">
        <v>1</v>
      </c>
      <c r="F194" s="322">
        <v>113.3</v>
      </c>
      <c r="G194" s="39"/>
      <c r="H194" s="45"/>
    </row>
    <row r="195" s="2" customFormat="1" ht="16.8" customHeight="1">
      <c r="A195" s="39"/>
      <c r="B195" s="45"/>
      <c r="C195" s="323" t="s">
        <v>6427</v>
      </c>
      <c r="D195" s="39"/>
      <c r="E195" s="39"/>
      <c r="F195" s="39"/>
      <c r="G195" s="39"/>
      <c r="H195" s="45"/>
    </row>
    <row r="196" s="2" customFormat="1" ht="16.8" customHeight="1">
      <c r="A196" s="39"/>
      <c r="B196" s="45"/>
      <c r="C196" s="321" t="s">
        <v>2628</v>
      </c>
      <c r="D196" s="321" t="s">
        <v>2629</v>
      </c>
      <c r="E196" s="18" t="s">
        <v>279</v>
      </c>
      <c r="F196" s="322">
        <v>1652.8</v>
      </c>
      <c r="G196" s="39"/>
      <c r="H196" s="45"/>
    </row>
    <row r="197" s="2" customFormat="1" ht="16.8" customHeight="1">
      <c r="A197" s="39"/>
      <c r="B197" s="45"/>
      <c r="C197" s="321" t="s">
        <v>2641</v>
      </c>
      <c r="D197" s="321" t="s">
        <v>2642</v>
      </c>
      <c r="E197" s="18" t="s">
        <v>279</v>
      </c>
      <c r="F197" s="322">
        <v>2587.125</v>
      </c>
      <c r="G197" s="39"/>
      <c r="H197" s="45"/>
    </row>
    <row r="198" s="2" customFormat="1" ht="16.8" customHeight="1">
      <c r="A198" s="39"/>
      <c r="B198" s="45"/>
      <c r="C198" s="321" t="s">
        <v>2646</v>
      </c>
      <c r="D198" s="321" t="s">
        <v>2647</v>
      </c>
      <c r="E198" s="18" t="s">
        <v>279</v>
      </c>
      <c r="F198" s="322">
        <v>1652.8</v>
      </c>
      <c r="G198" s="39"/>
      <c r="H198" s="45"/>
    </row>
    <row r="199" s="2" customFormat="1" ht="16.8" customHeight="1">
      <c r="A199" s="39"/>
      <c r="B199" s="45"/>
      <c r="C199" s="321" t="s">
        <v>2674</v>
      </c>
      <c r="D199" s="321" t="s">
        <v>2675</v>
      </c>
      <c r="E199" s="18" t="s">
        <v>279</v>
      </c>
      <c r="F199" s="322">
        <v>1526.5</v>
      </c>
      <c r="G199" s="39"/>
      <c r="H199" s="45"/>
    </row>
    <row r="200" s="2" customFormat="1" ht="16.8" customHeight="1">
      <c r="A200" s="39"/>
      <c r="B200" s="45"/>
      <c r="C200" s="321" t="s">
        <v>2683</v>
      </c>
      <c r="D200" s="321" t="s">
        <v>2684</v>
      </c>
      <c r="E200" s="18" t="s">
        <v>279</v>
      </c>
      <c r="F200" s="322">
        <v>124.63</v>
      </c>
      <c r="G200" s="39"/>
      <c r="H200" s="45"/>
    </row>
    <row r="201" s="2" customFormat="1" ht="16.8" customHeight="1">
      <c r="A201" s="39"/>
      <c r="B201" s="45"/>
      <c r="C201" s="317" t="s">
        <v>208</v>
      </c>
      <c r="D201" s="318" t="s">
        <v>1</v>
      </c>
      <c r="E201" s="319" t="s">
        <v>1</v>
      </c>
      <c r="F201" s="320">
        <v>130.80000000000001</v>
      </c>
      <c r="G201" s="39"/>
      <c r="H201" s="45"/>
    </row>
    <row r="202" s="2" customFormat="1" ht="16.8" customHeight="1">
      <c r="A202" s="39"/>
      <c r="B202" s="45"/>
      <c r="C202" s="321" t="s">
        <v>208</v>
      </c>
      <c r="D202" s="321" t="s">
        <v>2633</v>
      </c>
      <c r="E202" s="18" t="s">
        <v>1</v>
      </c>
      <c r="F202" s="322">
        <v>130.80000000000001</v>
      </c>
      <c r="G202" s="39"/>
      <c r="H202" s="45"/>
    </row>
    <row r="203" s="2" customFormat="1" ht="16.8" customHeight="1">
      <c r="A203" s="39"/>
      <c r="B203" s="45"/>
      <c r="C203" s="323" t="s">
        <v>6427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21" t="s">
        <v>2628</v>
      </c>
      <c r="D204" s="321" t="s">
        <v>2629</v>
      </c>
      <c r="E204" s="18" t="s">
        <v>279</v>
      </c>
      <c r="F204" s="322">
        <v>1652.8</v>
      </c>
      <c r="G204" s="39"/>
      <c r="H204" s="45"/>
    </row>
    <row r="205" s="2" customFormat="1" ht="16.8" customHeight="1">
      <c r="A205" s="39"/>
      <c r="B205" s="45"/>
      <c r="C205" s="321" t="s">
        <v>2641</v>
      </c>
      <c r="D205" s="321" t="s">
        <v>2642</v>
      </c>
      <c r="E205" s="18" t="s">
        <v>279</v>
      </c>
      <c r="F205" s="322">
        <v>2587.125</v>
      </c>
      <c r="G205" s="39"/>
      <c r="H205" s="45"/>
    </row>
    <row r="206" s="2" customFormat="1" ht="16.8" customHeight="1">
      <c r="A206" s="39"/>
      <c r="B206" s="45"/>
      <c r="C206" s="321" t="s">
        <v>2646</v>
      </c>
      <c r="D206" s="321" t="s">
        <v>2647</v>
      </c>
      <c r="E206" s="18" t="s">
        <v>279</v>
      </c>
      <c r="F206" s="322">
        <v>1652.8</v>
      </c>
      <c r="G206" s="39"/>
      <c r="H206" s="45"/>
    </row>
    <row r="207" s="2" customFormat="1" ht="16.8" customHeight="1">
      <c r="A207" s="39"/>
      <c r="B207" s="45"/>
      <c r="C207" s="321" t="s">
        <v>2674</v>
      </c>
      <c r="D207" s="321" t="s">
        <v>2675</v>
      </c>
      <c r="E207" s="18" t="s">
        <v>279</v>
      </c>
      <c r="F207" s="322">
        <v>1526.5</v>
      </c>
      <c r="G207" s="39"/>
      <c r="H207" s="45"/>
    </row>
    <row r="208" s="2" customFormat="1" ht="16.8" customHeight="1">
      <c r="A208" s="39"/>
      <c r="B208" s="45"/>
      <c r="C208" s="321" t="s">
        <v>2688</v>
      </c>
      <c r="D208" s="321" t="s">
        <v>2689</v>
      </c>
      <c r="E208" s="18" t="s">
        <v>279</v>
      </c>
      <c r="F208" s="322">
        <v>143.88</v>
      </c>
      <c r="G208" s="39"/>
      <c r="H208" s="45"/>
    </row>
    <row r="209" s="2" customFormat="1" ht="16.8" customHeight="1">
      <c r="A209" s="39"/>
      <c r="B209" s="45"/>
      <c r="C209" s="317" t="s">
        <v>210</v>
      </c>
      <c r="D209" s="318" t="s">
        <v>1</v>
      </c>
      <c r="E209" s="319" t="s">
        <v>1</v>
      </c>
      <c r="F209" s="320">
        <v>928.87</v>
      </c>
      <c r="G209" s="39"/>
      <c r="H209" s="45"/>
    </row>
    <row r="210" s="2" customFormat="1" ht="16.8" customHeight="1">
      <c r="A210" s="39"/>
      <c r="B210" s="45"/>
      <c r="C210" s="321" t="s">
        <v>1</v>
      </c>
      <c r="D210" s="321" t="s">
        <v>2742</v>
      </c>
      <c r="E210" s="18" t="s">
        <v>1</v>
      </c>
      <c r="F210" s="322">
        <v>27.039999999999999</v>
      </c>
      <c r="G210" s="39"/>
      <c r="H210" s="45"/>
    </row>
    <row r="211" s="2" customFormat="1" ht="16.8" customHeight="1">
      <c r="A211" s="39"/>
      <c r="B211" s="45"/>
      <c r="C211" s="321" t="s">
        <v>1</v>
      </c>
      <c r="D211" s="321" t="s">
        <v>2743</v>
      </c>
      <c r="E211" s="18" t="s">
        <v>1</v>
      </c>
      <c r="F211" s="322">
        <v>169.59</v>
      </c>
      <c r="G211" s="39"/>
      <c r="H211" s="45"/>
    </row>
    <row r="212" s="2" customFormat="1" ht="16.8" customHeight="1">
      <c r="A212" s="39"/>
      <c r="B212" s="45"/>
      <c r="C212" s="321" t="s">
        <v>1</v>
      </c>
      <c r="D212" s="321" t="s">
        <v>2744</v>
      </c>
      <c r="E212" s="18" t="s">
        <v>1</v>
      </c>
      <c r="F212" s="322">
        <v>5.1799999999999997</v>
      </c>
      <c r="G212" s="39"/>
      <c r="H212" s="45"/>
    </row>
    <row r="213" s="2" customFormat="1" ht="16.8" customHeight="1">
      <c r="A213" s="39"/>
      <c r="B213" s="45"/>
      <c r="C213" s="321" t="s">
        <v>1</v>
      </c>
      <c r="D213" s="321" t="s">
        <v>2745</v>
      </c>
      <c r="E213" s="18" t="s">
        <v>1</v>
      </c>
      <c r="F213" s="322">
        <v>3.3599999999999999</v>
      </c>
      <c r="G213" s="39"/>
      <c r="H213" s="45"/>
    </row>
    <row r="214" s="2" customFormat="1" ht="16.8" customHeight="1">
      <c r="A214" s="39"/>
      <c r="B214" s="45"/>
      <c r="C214" s="321" t="s">
        <v>1</v>
      </c>
      <c r="D214" s="321" t="s">
        <v>2746</v>
      </c>
      <c r="E214" s="18" t="s">
        <v>1</v>
      </c>
      <c r="F214" s="322">
        <v>723.70000000000005</v>
      </c>
      <c r="G214" s="39"/>
      <c r="H214" s="45"/>
    </row>
    <row r="215" s="2" customFormat="1" ht="16.8" customHeight="1">
      <c r="A215" s="39"/>
      <c r="B215" s="45"/>
      <c r="C215" s="321" t="s">
        <v>210</v>
      </c>
      <c r="D215" s="321" t="s">
        <v>285</v>
      </c>
      <c r="E215" s="18" t="s">
        <v>1</v>
      </c>
      <c r="F215" s="322">
        <v>928.87</v>
      </c>
      <c r="G215" s="39"/>
      <c r="H215" s="45"/>
    </row>
    <row r="216" s="2" customFormat="1" ht="16.8" customHeight="1">
      <c r="A216" s="39"/>
      <c r="B216" s="45"/>
      <c r="C216" s="323" t="s">
        <v>6427</v>
      </c>
      <c r="D216" s="39"/>
      <c r="E216" s="39"/>
      <c r="F216" s="39"/>
      <c r="G216" s="39"/>
      <c r="H216" s="45"/>
    </row>
    <row r="217" s="2" customFormat="1" ht="16.8" customHeight="1">
      <c r="A217" s="39"/>
      <c r="B217" s="45"/>
      <c r="C217" s="321" t="s">
        <v>2739</v>
      </c>
      <c r="D217" s="321" t="s">
        <v>2740</v>
      </c>
      <c r="E217" s="18" t="s">
        <v>279</v>
      </c>
      <c r="F217" s="322">
        <v>928.87</v>
      </c>
      <c r="G217" s="39"/>
      <c r="H217" s="45"/>
    </row>
    <row r="218" s="2" customFormat="1" ht="16.8" customHeight="1">
      <c r="A218" s="39"/>
      <c r="B218" s="45"/>
      <c r="C218" s="321" t="s">
        <v>2641</v>
      </c>
      <c r="D218" s="321" t="s">
        <v>2642</v>
      </c>
      <c r="E218" s="18" t="s">
        <v>279</v>
      </c>
      <c r="F218" s="322">
        <v>2587.125</v>
      </c>
      <c r="G218" s="39"/>
      <c r="H218" s="45"/>
    </row>
    <row r="219" s="2" customFormat="1" ht="16.8" customHeight="1">
      <c r="A219" s="39"/>
      <c r="B219" s="45"/>
      <c r="C219" s="317" t="s">
        <v>212</v>
      </c>
      <c r="D219" s="318" t="s">
        <v>1</v>
      </c>
      <c r="E219" s="319" t="s">
        <v>1</v>
      </c>
      <c r="F219" s="320">
        <v>257.697</v>
      </c>
      <c r="G219" s="39"/>
      <c r="H219" s="45"/>
    </row>
    <row r="220" s="2" customFormat="1" ht="16.8" customHeight="1">
      <c r="A220" s="39"/>
      <c r="B220" s="45"/>
      <c r="C220" s="321" t="s">
        <v>1</v>
      </c>
      <c r="D220" s="321" t="s">
        <v>304</v>
      </c>
      <c r="E220" s="18" t="s">
        <v>1</v>
      </c>
      <c r="F220" s="322">
        <v>29.640000000000001</v>
      </c>
      <c r="G220" s="39"/>
      <c r="H220" s="45"/>
    </row>
    <row r="221" s="2" customFormat="1" ht="16.8" customHeight="1">
      <c r="A221" s="39"/>
      <c r="B221" s="45"/>
      <c r="C221" s="321" t="s">
        <v>1</v>
      </c>
      <c r="D221" s="321" t="s">
        <v>305</v>
      </c>
      <c r="E221" s="18" t="s">
        <v>1</v>
      </c>
      <c r="F221" s="322">
        <v>2.0699999999999998</v>
      </c>
      <c r="G221" s="39"/>
      <c r="H221" s="45"/>
    </row>
    <row r="222" s="2" customFormat="1" ht="16.8" customHeight="1">
      <c r="A222" s="39"/>
      <c r="B222" s="45"/>
      <c r="C222" s="321" t="s">
        <v>1</v>
      </c>
      <c r="D222" s="321" t="s">
        <v>306</v>
      </c>
      <c r="E222" s="18" t="s">
        <v>1</v>
      </c>
      <c r="F222" s="322">
        <v>8.8800000000000008</v>
      </c>
      <c r="G222" s="39"/>
      <c r="H222" s="45"/>
    </row>
    <row r="223" s="2" customFormat="1" ht="16.8" customHeight="1">
      <c r="A223" s="39"/>
      <c r="B223" s="45"/>
      <c r="C223" s="321" t="s">
        <v>1</v>
      </c>
      <c r="D223" s="321" t="s">
        <v>307</v>
      </c>
      <c r="E223" s="18" t="s">
        <v>1</v>
      </c>
      <c r="F223" s="322">
        <v>0</v>
      </c>
      <c r="G223" s="39"/>
      <c r="H223" s="45"/>
    </row>
    <row r="224" s="2" customFormat="1" ht="16.8" customHeight="1">
      <c r="A224" s="39"/>
      <c r="B224" s="45"/>
      <c r="C224" s="321" t="s">
        <v>1</v>
      </c>
      <c r="D224" s="321" t="s">
        <v>308</v>
      </c>
      <c r="E224" s="18" t="s">
        <v>1</v>
      </c>
      <c r="F224" s="322">
        <v>74.141999999999996</v>
      </c>
      <c r="G224" s="39"/>
      <c r="H224" s="45"/>
    </row>
    <row r="225" s="2" customFormat="1" ht="16.8" customHeight="1">
      <c r="A225" s="39"/>
      <c r="B225" s="45"/>
      <c r="C225" s="321" t="s">
        <v>1</v>
      </c>
      <c r="D225" s="321" t="s">
        <v>309</v>
      </c>
      <c r="E225" s="18" t="s">
        <v>1</v>
      </c>
      <c r="F225" s="322">
        <v>142.965</v>
      </c>
      <c r="G225" s="39"/>
      <c r="H225" s="45"/>
    </row>
    <row r="226" s="2" customFormat="1" ht="16.8" customHeight="1">
      <c r="A226" s="39"/>
      <c r="B226" s="45"/>
      <c r="C226" s="321" t="s">
        <v>212</v>
      </c>
      <c r="D226" s="321" t="s">
        <v>286</v>
      </c>
      <c r="E226" s="18" t="s">
        <v>1</v>
      </c>
      <c r="F226" s="322">
        <v>257.697</v>
      </c>
      <c r="G226" s="39"/>
      <c r="H226" s="45"/>
    </row>
    <row r="227" s="2" customFormat="1" ht="16.8" customHeight="1">
      <c r="A227" s="39"/>
      <c r="B227" s="45"/>
      <c r="C227" s="323" t="s">
        <v>6427</v>
      </c>
      <c r="D227" s="39"/>
      <c r="E227" s="39"/>
      <c r="F227" s="39"/>
      <c r="G227" s="39"/>
      <c r="H227" s="45"/>
    </row>
    <row r="228" s="2" customFormat="1">
      <c r="A228" s="39"/>
      <c r="B228" s="45"/>
      <c r="C228" s="321" t="s">
        <v>301</v>
      </c>
      <c r="D228" s="321" t="s">
        <v>302</v>
      </c>
      <c r="E228" s="18" t="s">
        <v>289</v>
      </c>
      <c r="F228" s="322">
        <v>257.697</v>
      </c>
      <c r="G228" s="39"/>
      <c r="H228" s="45"/>
    </row>
    <row r="229" s="2" customFormat="1">
      <c r="A229" s="39"/>
      <c r="B229" s="45"/>
      <c r="C229" s="321" t="s">
        <v>322</v>
      </c>
      <c r="D229" s="321" t="s">
        <v>323</v>
      </c>
      <c r="E229" s="18" t="s">
        <v>289</v>
      </c>
      <c r="F229" s="322">
        <v>4073.6819999999998</v>
      </c>
      <c r="G229" s="39"/>
      <c r="H229" s="45"/>
    </row>
    <row r="230" s="2" customFormat="1" ht="16.8" customHeight="1">
      <c r="A230" s="39"/>
      <c r="B230" s="45"/>
      <c r="C230" s="321" t="s">
        <v>328</v>
      </c>
      <c r="D230" s="321" t="s">
        <v>329</v>
      </c>
      <c r="E230" s="18" t="s">
        <v>289</v>
      </c>
      <c r="F230" s="322">
        <v>8796.4220000000005</v>
      </c>
      <c r="G230" s="39"/>
      <c r="H230" s="45"/>
    </row>
    <row r="231" s="2" customFormat="1" ht="16.8" customHeight="1">
      <c r="A231" s="39"/>
      <c r="B231" s="45"/>
      <c r="C231" s="317" t="s">
        <v>214</v>
      </c>
      <c r="D231" s="318" t="s">
        <v>1</v>
      </c>
      <c r="E231" s="319" t="s">
        <v>1</v>
      </c>
      <c r="F231" s="320">
        <v>48.173999999999999</v>
      </c>
      <c r="G231" s="39"/>
      <c r="H231" s="45"/>
    </row>
    <row r="232" s="2" customFormat="1" ht="16.8" customHeight="1">
      <c r="A232" s="39"/>
      <c r="B232" s="45"/>
      <c r="C232" s="321" t="s">
        <v>1</v>
      </c>
      <c r="D232" s="321" t="s">
        <v>313</v>
      </c>
      <c r="E232" s="18" t="s">
        <v>1</v>
      </c>
      <c r="F232" s="322">
        <v>39.810000000000002</v>
      </c>
      <c r="G232" s="39"/>
      <c r="H232" s="45"/>
    </row>
    <row r="233" s="2" customFormat="1" ht="16.8" customHeight="1">
      <c r="A233" s="39"/>
      <c r="B233" s="45"/>
      <c r="C233" s="321" t="s">
        <v>1</v>
      </c>
      <c r="D233" s="321" t="s">
        <v>314</v>
      </c>
      <c r="E233" s="18" t="s">
        <v>1</v>
      </c>
      <c r="F233" s="322">
        <v>1.5</v>
      </c>
      <c r="G233" s="39"/>
      <c r="H233" s="45"/>
    </row>
    <row r="234" s="2" customFormat="1" ht="16.8" customHeight="1">
      <c r="A234" s="39"/>
      <c r="B234" s="45"/>
      <c r="C234" s="321" t="s">
        <v>1</v>
      </c>
      <c r="D234" s="321" t="s">
        <v>315</v>
      </c>
      <c r="E234" s="18" t="s">
        <v>1</v>
      </c>
      <c r="F234" s="322">
        <v>6.8639999999999999</v>
      </c>
      <c r="G234" s="39"/>
      <c r="H234" s="45"/>
    </row>
    <row r="235" s="2" customFormat="1" ht="16.8" customHeight="1">
      <c r="A235" s="39"/>
      <c r="B235" s="45"/>
      <c r="C235" s="321" t="s">
        <v>214</v>
      </c>
      <c r="D235" s="321" t="s">
        <v>286</v>
      </c>
      <c r="E235" s="18" t="s">
        <v>1</v>
      </c>
      <c r="F235" s="322">
        <v>48.173999999999999</v>
      </c>
      <c r="G235" s="39"/>
      <c r="H235" s="45"/>
    </row>
    <row r="236" s="2" customFormat="1" ht="16.8" customHeight="1">
      <c r="A236" s="39"/>
      <c r="B236" s="45"/>
      <c r="C236" s="323" t="s">
        <v>6427</v>
      </c>
      <c r="D236" s="39"/>
      <c r="E236" s="39"/>
      <c r="F236" s="39"/>
      <c r="G236" s="39"/>
      <c r="H236" s="45"/>
    </row>
    <row r="237" s="2" customFormat="1">
      <c r="A237" s="39"/>
      <c r="B237" s="45"/>
      <c r="C237" s="321" t="s">
        <v>310</v>
      </c>
      <c r="D237" s="321" t="s">
        <v>311</v>
      </c>
      <c r="E237" s="18" t="s">
        <v>289</v>
      </c>
      <c r="F237" s="322">
        <v>48.173999999999999</v>
      </c>
      <c r="G237" s="39"/>
      <c r="H237" s="45"/>
    </row>
    <row r="238" s="2" customFormat="1">
      <c r="A238" s="39"/>
      <c r="B238" s="45"/>
      <c r="C238" s="321" t="s">
        <v>322</v>
      </c>
      <c r="D238" s="321" t="s">
        <v>323</v>
      </c>
      <c r="E238" s="18" t="s">
        <v>289</v>
      </c>
      <c r="F238" s="322">
        <v>4073.6819999999998</v>
      </c>
      <c r="G238" s="39"/>
      <c r="H238" s="45"/>
    </row>
    <row r="239" s="2" customFormat="1" ht="16.8" customHeight="1">
      <c r="A239" s="39"/>
      <c r="B239" s="45"/>
      <c r="C239" s="321" t="s">
        <v>328</v>
      </c>
      <c r="D239" s="321" t="s">
        <v>329</v>
      </c>
      <c r="E239" s="18" t="s">
        <v>289</v>
      </c>
      <c r="F239" s="322">
        <v>8796.4220000000005</v>
      </c>
      <c r="G239" s="39"/>
      <c r="H239" s="45"/>
    </row>
    <row r="240" s="2" customFormat="1" ht="16.8" customHeight="1">
      <c r="A240" s="39"/>
      <c r="B240" s="45"/>
      <c r="C240" s="317" t="s">
        <v>216</v>
      </c>
      <c r="D240" s="318" t="s">
        <v>1</v>
      </c>
      <c r="E240" s="319" t="s">
        <v>1</v>
      </c>
      <c r="F240" s="320">
        <v>657.20000000000005</v>
      </c>
      <c r="G240" s="39"/>
      <c r="H240" s="45"/>
    </row>
    <row r="241" s="2" customFormat="1" ht="16.8" customHeight="1">
      <c r="A241" s="39"/>
      <c r="B241" s="45"/>
      <c r="C241" s="321" t="s">
        <v>1</v>
      </c>
      <c r="D241" s="321" t="s">
        <v>217</v>
      </c>
      <c r="E241" s="18" t="s">
        <v>1</v>
      </c>
      <c r="F241" s="322">
        <v>657.20000000000005</v>
      </c>
      <c r="G241" s="39"/>
      <c r="H241" s="45"/>
    </row>
    <row r="242" s="2" customFormat="1" ht="16.8" customHeight="1">
      <c r="A242" s="39"/>
      <c r="B242" s="45"/>
      <c r="C242" s="321" t="s">
        <v>216</v>
      </c>
      <c r="D242" s="321" t="s">
        <v>286</v>
      </c>
      <c r="E242" s="18" t="s">
        <v>1</v>
      </c>
      <c r="F242" s="322">
        <v>657.20000000000005</v>
      </c>
      <c r="G242" s="39"/>
      <c r="H242" s="45"/>
    </row>
    <row r="243" s="2" customFormat="1" ht="16.8" customHeight="1">
      <c r="A243" s="39"/>
      <c r="B243" s="45"/>
      <c r="C243" s="323" t="s">
        <v>6427</v>
      </c>
      <c r="D243" s="39"/>
      <c r="E243" s="39"/>
      <c r="F243" s="39"/>
      <c r="G243" s="39"/>
      <c r="H243" s="45"/>
    </row>
    <row r="244" s="2" customFormat="1" ht="16.8" customHeight="1">
      <c r="A244" s="39"/>
      <c r="B244" s="45"/>
      <c r="C244" s="321" t="s">
        <v>1944</v>
      </c>
      <c r="D244" s="321" t="s">
        <v>1945</v>
      </c>
      <c r="E244" s="18" t="s">
        <v>279</v>
      </c>
      <c r="F244" s="322">
        <v>657.20000000000005</v>
      </c>
      <c r="G244" s="39"/>
      <c r="H244" s="45"/>
    </row>
    <row r="245" s="2" customFormat="1" ht="16.8" customHeight="1">
      <c r="A245" s="39"/>
      <c r="B245" s="45"/>
      <c r="C245" s="321" t="s">
        <v>2864</v>
      </c>
      <c r="D245" s="321" t="s">
        <v>2865</v>
      </c>
      <c r="E245" s="18" t="s">
        <v>279</v>
      </c>
      <c r="F245" s="322">
        <v>4435.6999999999998</v>
      </c>
      <c r="G245" s="39"/>
      <c r="H245" s="45"/>
    </row>
    <row r="246" s="2" customFormat="1" ht="16.8" customHeight="1">
      <c r="A246" s="39"/>
      <c r="B246" s="45"/>
      <c r="C246" s="317" t="s">
        <v>218</v>
      </c>
      <c r="D246" s="318" t="s">
        <v>1</v>
      </c>
      <c r="E246" s="319" t="s">
        <v>1</v>
      </c>
      <c r="F246" s="320">
        <v>95.200000000000003</v>
      </c>
      <c r="G246" s="39"/>
      <c r="H246" s="45"/>
    </row>
    <row r="247" s="2" customFormat="1" ht="16.8" customHeight="1">
      <c r="A247" s="39"/>
      <c r="B247" s="45"/>
      <c r="C247" s="321" t="s">
        <v>1</v>
      </c>
      <c r="D247" s="321" t="s">
        <v>219</v>
      </c>
      <c r="E247" s="18" t="s">
        <v>1</v>
      </c>
      <c r="F247" s="322">
        <v>95.200000000000003</v>
      </c>
      <c r="G247" s="39"/>
      <c r="H247" s="45"/>
    </row>
    <row r="248" s="2" customFormat="1" ht="16.8" customHeight="1">
      <c r="A248" s="39"/>
      <c r="B248" s="45"/>
      <c r="C248" s="321" t="s">
        <v>218</v>
      </c>
      <c r="D248" s="321" t="s">
        <v>286</v>
      </c>
      <c r="E248" s="18" t="s">
        <v>1</v>
      </c>
      <c r="F248" s="322">
        <v>95.200000000000003</v>
      </c>
      <c r="G248" s="39"/>
      <c r="H248" s="45"/>
    </row>
    <row r="249" s="2" customFormat="1" ht="16.8" customHeight="1">
      <c r="A249" s="39"/>
      <c r="B249" s="45"/>
      <c r="C249" s="323" t="s">
        <v>6427</v>
      </c>
      <c r="D249" s="39"/>
      <c r="E249" s="39"/>
      <c r="F249" s="39"/>
      <c r="G249" s="39"/>
      <c r="H249" s="45"/>
    </row>
    <row r="250" s="2" customFormat="1" ht="16.8" customHeight="1">
      <c r="A250" s="39"/>
      <c r="B250" s="45"/>
      <c r="C250" s="321" t="s">
        <v>1948</v>
      </c>
      <c r="D250" s="321" t="s">
        <v>1949</v>
      </c>
      <c r="E250" s="18" t="s">
        <v>279</v>
      </c>
      <c r="F250" s="322">
        <v>95.200000000000003</v>
      </c>
      <c r="G250" s="39"/>
      <c r="H250" s="45"/>
    </row>
    <row r="251" s="2" customFormat="1" ht="16.8" customHeight="1">
      <c r="A251" s="39"/>
      <c r="B251" s="45"/>
      <c r="C251" s="321" t="s">
        <v>2864</v>
      </c>
      <c r="D251" s="321" t="s">
        <v>2865</v>
      </c>
      <c r="E251" s="18" t="s">
        <v>279</v>
      </c>
      <c r="F251" s="322">
        <v>4435.6999999999998</v>
      </c>
      <c r="G251" s="39"/>
      <c r="H251" s="45"/>
    </row>
    <row r="252" s="2" customFormat="1" ht="16.8" customHeight="1">
      <c r="A252" s="39"/>
      <c r="B252" s="45"/>
      <c r="C252" s="317" t="s">
        <v>220</v>
      </c>
      <c r="D252" s="318" t="s">
        <v>1</v>
      </c>
      <c r="E252" s="319" t="s">
        <v>1</v>
      </c>
      <c r="F252" s="320">
        <v>9.625</v>
      </c>
      <c r="G252" s="39"/>
      <c r="H252" s="45"/>
    </row>
    <row r="253" s="2" customFormat="1" ht="16.8" customHeight="1">
      <c r="A253" s="39"/>
      <c r="B253" s="45"/>
      <c r="C253" s="321" t="s">
        <v>1</v>
      </c>
      <c r="D253" s="321" t="s">
        <v>2639</v>
      </c>
      <c r="E253" s="18" t="s">
        <v>1</v>
      </c>
      <c r="F253" s="322">
        <v>9.625</v>
      </c>
      <c r="G253" s="39"/>
      <c r="H253" s="45"/>
    </row>
    <row r="254" s="2" customFormat="1" ht="16.8" customHeight="1">
      <c r="A254" s="39"/>
      <c r="B254" s="45"/>
      <c r="C254" s="321" t="s">
        <v>220</v>
      </c>
      <c r="D254" s="321" t="s">
        <v>286</v>
      </c>
      <c r="E254" s="18" t="s">
        <v>1</v>
      </c>
      <c r="F254" s="322">
        <v>9.625</v>
      </c>
      <c r="G254" s="39"/>
      <c r="H254" s="45"/>
    </row>
    <row r="255" s="2" customFormat="1" ht="16.8" customHeight="1">
      <c r="A255" s="39"/>
      <c r="B255" s="45"/>
      <c r="C255" s="323" t="s">
        <v>6427</v>
      </c>
      <c r="D255" s="39"/>
      <c r="E255" s="39"/>
      <c r="F255" s="39"/>
      <c r="G255" s="39"/>
      <c r="H255" s="45"/>
    </row>
    <row r="256" s="2" customFormat="1" ht="16.8" customHeight="1">
      <c r="A256" s="39"/>
      <c r="B256" s="45"/>
      <c r="C256" s="321" t="s">
        <v>2636</v>
      </c>
      <c r="D256" s="321" t="s">
        <v>2637</v>
      </c>
      <c r="E256" s="18" t="s">
        <v>279</v>
      </c>
      <c r="F256" s="322">
        <v>9.625</v>
      </c>
      <c r="G256" s="39"/>
      <c r="H256" s="45"/>
    </row>
    <row r="257" s="2" customFormat="1" ht="16.8" customHeight="1">
      <c r="A257" s="39"/>
      <c r="B257" s="45"/>
      <c r="C257" s="321" t="s">
        <v>2759</v>
      </c>
      <c r="D257" s="321" t="s">
        <v>2760</v>
      </c>
      <c r="E257" s="18" t="s">
        <v>279</v>
      </c>
      <c r="F257" s="322">
        <v>2596.75</v>
      </c>
      <c r="G257" s="39"/>
      <c r="H257" s="45"/>
    </row>
    <row r="258" s="2" customFormat="1" ht="16.8" customHeight="1">
      <c r="A258" s="39"/>
      <c r="B258" s="45"/>
      <c r="C258" s="321" t="s">
        <v>2764</v>
      </c>
      <c r="D258" s="321" t="s">
        <v>2765</v>
      </c>
      <c r="E258" s="18" t="s">
        <v>279</v>
      </c>
      <c r="F258" s="322">
        <v>2596.75</v>
      </c>
      <c r="G258" s="39"/>
      <c r="H258" s="45"/>
    </row>
    <row r="259" s="2" customFormat="1" ht="16.8" customHeight="1">
      <c r="A259" s="39"/>
      <c r="B259" s="45"/>
      <c r="C259" s="317" t="s">
        <v>222</v>
      </c>
      <c r="D259" s="318" t="s">
        <v>1</v>
      </c>
      <c r="E259" s="319" t="s">
        <v>1</v>
      </c>
      <c r="F259" s="320">
        <v>2.3809999999999998</v>
      </c>
      <c r="G259" s="39"/>
      <c r="H259" s="45"/>
    </row>
    <row r="260" s="2" customFormat="1" ht="16.8" customHeight="1">
      <c r="A260" s="39"/>
      <c r="B260" s="45"/>
      <c r="C260" s="321" t="s">
        <v>1</v>
      </c>
      <c r="D260" s="321" t="s">
        <v>1191</v>
      </c>
      <c r="E260" s="18" t="s">
        <v>1</v>
      </c>
      <c r="F260" s="322">
        <v>0.69999999999999996</v>
      </c>
      <c r="G260" s="39"/>
      <c r="H260" s="45"/>
    </row>
    <row r="261" s="2" customFormat="1" ht="16.8" customHeight="1">
      <c r="A261" s="39"/>
      <c r="B261" s="45"/>
      <c r="C261" s="321" t="s">
        <v>1</v>
      </c>
      <c r="D261" s="321" t="s">
        <v>1192</v>
      </c>
      <c r="E261" s="18" t="s">
        <v>1</v>
      </c>
      <c r="F261" s="322">
        <v>1.0609999999999999</v>
      </c>
      <c r="G261" s="39"/>
      <c r="H261" s="45"/>
    </row>
    <row r="262" s="2" customFormat="1" ht="16.8" customHeight="1">
      <c r="A262" s="39"/>
      <c r="B262" s="45"/>
      <c r="C262" s="321" t="s">
        <v>1</v>
      </c>
      <c r="D262" s="321" t="s">
        <v>1193</v>
      </c>
      <c r="E262" s="18" t="s">
        <v>1</v>
      </c>
      <c r="F262" s="322">
        <v>0.104</v>
      </c>
      <c r="G262" s="39"/>
      <c r="H262" s="45"/>
    </row>
    <row r="263" s="2" customFormat="1" ht="16.8" customHeight="1">
      <c r="A263" s="39"/>
      <c r="B263" s="45"/>
      <c r="C263" s="321" t="s">
        <v>1</v>
      </c>
      <c r="D263" s="321" t="s">
        <v>1194</v>
      </c>
      <c r="E263" s="18" t="s">
        <v>1</v>
      </c>
      <c r="F263" s="322">
        <v>0.51600000000000001</v>
      </c>
      <c r="G263" s="39"/>
      <c r="H263" s="45"/>
    </row>
    <row r="264" s="2" customFormat="1" ht="16.8" customHeight="1">
      <c r="A264" s="39"/>
      <c r="B264" s="45"/>
      <c r="C264" s="321" t="s">
        <v>222</v>
      </c>
      <c r="D264" s="321" t="s">
        <v>286</v>
      </c>
      <c r="E264" s="18" t="s">
        <v>1</v>
      </c>
      <c r="F264" s="322">
        <v>2.3809999999999998</v>
      </c>
      <c r="G264" s="39"/>
      <c r="H264" s="45"/>
    </row>
    <row r="265" s="2" customFormat="1" ht="16.8" customHeight="1">
      <c r="A265" s="39"/>
      <c r="B265" s="45"/>
      <c r="C265" s="323" t="s">
        <v>6427</v>
      </c>
      <c r="D265" s="39"/>
      <c r="E265" s="39"/>
      <c r="F265" s="39"/>
      <c r="G265" s="39"/>
      <c r="H265" s="45"/>
    </row>
    <row r="266" s="2" customFormat="1" ht="16.8" customHeight="1">
      <c r="A266" s="39"/>
      <c r="B266" s="45"/>
      <c r="C266" s="321" t="s">
        <v>1188</v>
      </c>
      <c r="D266" s="321" t="s">
        <v>1189</v>
      </c>
      <c r="E266" s="18" t="s">
        <v>289</v>
      </c>
      <c r="F266" s="322">
        <v>2.3809999999999998</v>
      </c>
      <c r="G266" s="39"/>
      <c r="H266" s="45"/>
    </row>
    <row r="267" s="2" customFormat="1" ht="16.8" customHeight="1">
      <c r="A267" s="39"/>
      <c r="B267" s="45"/>
      <c r="C267" s="321" t="s">
        <v>1196</v>
      </c>
      <c r="D267" s="321" t="s">
        <v>1197</v>
      </c>
      <c r="E267" s="18" t="s">
        <v>341</v>
      </c>
      <c r="F267" s="322">
        <v>0.35699999999999998</v>
      </c>
      <c r="G267" s="39"/>
      <c r="H267" s="45"/>
    </row>
    <row r="268" s="2" customFormat="1" ht="16.8" customHeight="1">
      <c r="A268" s="39"/>
      <c r="B268" s="45"/>
      <c r="C268" s="317" t="s">
        <v>2826</v>
      </c>
      <c r="D268" s="318" t="s">
        <v>1</v>
      </c>
      <c r="E268" s="319" t="s">
        <v>1</v>
      </c>
      <c r="F268" s="320">
        <v>141.30699999999999</v>
      </c>
      <c r="G268" s="39"/>
      <c r="H268" s="45"/>
    </row>
    <row r="269" s="2" customFormat="1" ht="16.8" customHeight="1">
      <c r="A269" s="39"/>
      <c r="B269" s="45"/>
      <c r="C269" s="321" t="s">
        <v>1</v>
      </c>
      <c r="D269" s="321" t="s">
        <v>2817</v>
      </c>
      <c r="E269" s="18" t="s">
        <v>1</v>
      </c>
      <c r="F269" s="322">
        <v>0</v>
      </c>
      <c r="G269" s="39"/>
      <c r="H269" s="45"/>
    </row>
    <row r="270" s="2" customFormat="1">
      <c r="A270" s="39"/>
      <c r="B270" s="45"/>
      <c r="C270" s="321" t="s">
        <v>1</v>
      </c>
      <c r="D270" s="321" t="s">
        <v>2818</v>
      </c>
      <c r="E270" s="18" t="s">
        <v>1</v>
      </c>
      <c r="F270" s="322">
        <v>44.770000000000003</v>
      </c>
      <c r="G270" s="39"/>
      <c r="H270" s="45"/>
    </row>
    <row r="271" s="2" customFormat="1" ht="16.8" customHeight="1">
      <c r="A271" s="39"/>
      <c r="B271" s="45"/>
      <c r="C271" s="321" t="s">
        <v>1</v>
      </c>
      <c r="D271" s="321" t="s">
        <v>2819</v>
      </c>
      <c r="E271" s="18" t="s">
        <v>1</v>
      </c>
      <c r="F271" s="322">
        <v>21.111999999999998</v>
      </c>
      <c r="G271" s="39"/>
      <c r="H271" s="45"/>
    </row>
    <row r="272" s="2" customFormat="1" ht="16.8" customHeight="1">
      <c r="A272" s="39"/>
      <c r="B272" s="45"/>
      <c r="C272" s="321" t="s">
        <v>1</v>
      </c>
      <c r="D272" s="321" t="s">
        <v>2820</v>
      </c>
      <c r="E272" s="18" t="s">
        <v>1</v>
      </c>
      <c r="F272" s="322">
        <v>1.694</v>
      </c>
      <c r="G272" s="39"/>
      <c r="H272" s="45"/>
    </row>
    <row r="273" s="2" customFormat="1" ht="16.8" customHeight="1">
      <c r="A273" s="39"/>
      <c r="B273" s="45"/>
      <c r="C273" s="321" t="s">
        <v>1</v>
      </c>
      <c r="D273" s="321" t="s">
        <v>2821</v>
      </c>
      <c r="E273" s="18" t="s">
        <v>1</v>
      </c>
      <c r="F273" s="322">
        <v>27.018000000000001</v>
      </c>
      <c r="G273" s="39"/>
      <c r="H273" s="45"/>
    </row>
    <row r="274" s="2" customFormat="1" ht="16.8" customHeight="1">
      <c r="A274" s="39"/>
      <c r="B274" s="45"/>
      <c r="C274" s="321" t="s">
        <v>1</v>
      </c>
      <c r="D274" s="321" t="s">
        <v>2822</v>
      </c>
      <c r="E274" s="18" t="s">
        <v>1</v>
      </c>
      <c r="F274" s="322">
        <v>28.728000000000002</v>
      </c>
      <c r="G274" s="39"/>
      <c r="H274" s="45"/>
    </row>
    <row r="275" s="2" customFormat="1" ht="16.8" customHeight="1">
      <c r="A275" s="39"/>
      <c r="B275" s="45"/>
      <c r="C275" s="321" t="s">
        <v>1</v>
      </c>
      <c r="D275" s="321" t="s">
        <v>2823</v>
      </c>
      <c r="E275" s="18" t="s">
        <v>1</v>
      </c>
      <c r="F275" s="322">
        <v>9.9540000000000006</v>
      </c>
      <c r="G275" s="39"/>
      <c r="H275" s="45"/>
    </row>
    <row r="276" s="2" customFormat="1" ht="16.8" customHeight="1">
      <c r="A276" s="39"/>
      <c r="B276" s="45"/>
      <c r="C276" s="321" t="s">
        <v>1</v>
      </c>
      <c r="D276" s="321" t="s">
        <v>2824</v>
      </c>
      <c r="E276" s="18" t="s">
        <v>1</v>
      </c>
      <c r="F276" s="322">
        <v>1.3620000000000001</v>
      </c>
      <c r="G276" s="39"/>
      <c r="H276" s="45"/>
    </row>
    <row r="277" s="2" customFormat="1" ht="16.8" customHeight="1">
      <c r="A277" s="39"/>
      <c r="B277" s="45"/>
      <c r="C277" s="321" t="s">
        <v>1</v>
      </c>
      <c r="D277" s="321" t="s">
        <v>2825</v>
      </c>
      <c r="E277" s="18" t="s">
        <v>1</v>
      </c>
      <c r="F277" s="322">
        <v>6.6689999999999996</v>
      </c>
      <c r="G277" s="39"/>
      <c r="H277" s="45"/>
    </row>
    <row r="278" s="2" customFormat="1" ht="16.8" customHeight="1">
      <c r="A278" s="39"/>
      <c r="B278" s="45"/>
      <c r="C278" s="321" t="s">
        <v>2826</v>
      </c>
      <c r="D278" s="321" t="s">
        <v>286</v>
      </c>
      <c r="E278" s="18" t="s">
        <v>1</v>
      </c>
      <c r="F278" s="322">
        <v>141.30699999999999</v>
      </c>
      <c r="G278" s="39"/>
      <c r="H278" s="45"/>
    </row>
    <row r="279" s="2" customFormat="1" ht="16.8" customHeight="1">
      <c r="A279" s="39"/>
      <c r="B279" s="45"/>
      <c r="C279" s="317" t="s">
        <v>224</v>
      </c>
      <c r="D279" s="318" t="s">
        <v>1</v>
      </c>
      <c r="E279" s="319" t="s">
        <v>1</v>
      </c>
      <c r="F279" s="320">
        <v>1259.8699999999999</v>
      </c>
      <c r="G279" s="39"/>
      <c r="H279" s="45"/>
    </row>
    <row r="280" s="2" customFormat="1" ht="16.8" customHeight="1">
      <c r="A280" s="39"/>
      <c r="B280" s="45"/>
      <c r="C280" s="321" t="s">
        <v>1</v>
      </c>
      <c r="D280" s="321" t="s">
        <v>352</v>
      </c>
      <c r="E280" s="18" t="s">
        <v>1</v>
      </c>
      <c r="F280" s="322">
        <v>0</v>
      </c>
      <c r="G280" s="39"/>
      <c r="H280" s="45"/>
    </row>
    <row r="281" s="2" customFormat="1" ht="16.8" customHeight="1">
      <c r="A281" s="39"/>
      <c r="B281" s="45"/>
      <c r="C281" s="321" t="s">
        <v>1</v>
      </c>
      <c r="D281" s="321" t="s">
        <v>353</v>
      </c>
      <c r="E281" s="18" t="s">
        <v>1</v>
      </c>
      <c r="F281" s="322">
        <v>159.96000000000001</v>
      </c>
      <c r="G281" s="39"/>
      <c r="H281" s="45"/>
    </row>
    <row r="282" s="2" customFormat="1" ht="16.8" customHeight="1">
      <c r="A282" s="39"/>
      <c r="B282" s="45"/>
      <c r="C282" s="321" t="s">
        <v>1</v>
      </c>
      <c r="D282" s="321" t="s">
        <v>354</v>
      </c>
      <c r="E282" s="18" t="s">
        <v>1</v>
      </c>
      <c r="F282" s="322">
        <v>90.545000000000002</v>
      </c>
      <c r="G282" s="39"/>
      <c r="H282" s="45"/>
    </row>
    <row r="283" s="2" customFormat="1" ht="16.8" customHeight="1">
      <c r="A283" s="39"/>
      <c r="B283" s="45"/>
      <c r="C283" s="321" t="s">
        <v>1</v>
      </c>
      <c r="D283" s="321" t="s">
        <v>355</v>
      </c>
      <c r="E283" s="18" t="s">
        <v>1</v>
      </c>
      <c r="F283" s="322">
        <v>353.85000000000002</v>
      </c>
      <c r="G283" s="39"/>
      <c r="H283" s="45"/>
    </row>
    <row r="284" s="2" customFormat="1" ht="16.8" customHeight="1">
      <c r="A284" s="39"/>
      <c r="B284" s="45"/>
      <c r="C284" s="321" t="s">
        <v>1</v>
      </c>
      <c r="D284" s="321" t="s">
        <v>356</v>
      </c>
      <c r="E284" s="18" t="s">
        <v>1</v>
      </c>
      <c r="F284" s="322">
        <v>0</v>
      </c>
      <c r="G284" s="39"/>
      <c r="H284" s="45"/>
    </row>
    <row r="285" s="2" customFormat="1" ht="16.8" customHeight="1">
      <c r="A285" s="39"/>
      <c r="B285" s="45"/>
      <c r="C285" s="321" t="s">
        <v>1</v>
      </c>
      <c r="D285" s="321" t="s">
        <v>357</v>
      </c>
      <c r="E285" s="18" t="s">
        <v>1</v>
      </c>
      <c r="F285" s="322">
        <v>117.99</v>
      </c>
      <c r="G285" s="39"/>
      <c r="H285" s="45"/>
    </row>
    <row r="286" s="2" customFormat="1" ht="16.8" customHeight="1">
      <c r="A286" s="39"/>
      <c r="B286" s="45"/>
      <c r="C286" s="321" t="s">
        <v>1</v>
      </c>
      <c r="D286" s="321" t="s">
        <v>358</v>
      </c>
      <c r="E286" s="18" t="s">
        <v>1</v>
      </c>
      <c r="F286" s="322">
        <v>62.524999999999999</v>
      </c>
      <c r="G286" s="39"/>
      <c r="H286" s="45"/>
    </row>
    <row r="287" s="2" customFormat="1" ht="16.8" customHeight="1">
      <c r="A287" s="39"/>
      <c r="B287" s="45"/>
      <c r="C287" s="321" t="s">
        <v>1</v>
      </c>
      <c r="D287" s="321" t="s">
        <v>359</v>
      </c>
      <c r="E287" s="18" t="s">
        <v>1</v>
      </c>
      <c r="F287" s="322">
        <v>250</v>
      </c>
      <c r="G287" s="39"/>
      <c r="H287" s="45"/>
    </row>
    <row r="288" s="2" customFormat="1" ht="16.8" customHeight="1">
      <c r="A288" s="39"/>
      <c r="B288" s="45"/>
      <c r="C288" s="321" t="s">
        <v>1</v>
      </c>
      <c r="D288" s="321" t="s">
        <v>360</v>
      </c>
      <c r="E288" s="18" t="s">
        <v>1</v>
      </c>
      <c r="F288" s="322">
        <v>225</v>
      </c>
      <c r="G288" s="39"/>
      <c r="H288" s="45"/>
    </row>
    <row r="289" s="2" customFormat="1" ht="16.8" customHeight="1">
      <c r="A289" s="39"/>
      <c r="B289" s="45"/>
      <c r="C289" s="321" t="s">
        <v>224</v>
      </c>
      <c r="D289" s="321" t="s">
        <v>286</v>
      </c>
      <c r="E289" s="18" t="s">
        <v>1</v>
      </c>
      <c r="F289" s="322">
        <v>1259.8699999999999</v>
      </c>
      <c r="G289" s="39"/>
      <c r="H289" s="45"/>
    </row>
    <row r="290" s="2" customFormat="1" ht="16.8" customHeight="1">
      <c r="A290" s="39"/>
      <c r="B290" s="45"/>
      <c r="C290" s="323" t="s">
        <v>6427</v>
      </c>
      <c r="D290" s="39"/>
      <c r="E290" s="39"/>
      <c r="F290" s="39"/>
      <c r="G290" s="39"/>
      <c r="H290" s="45"/>
    </row>
    <row r="291" s="2" customFormat="1" ht="16.8" customHeight="1">
      <c r="A291" s="39"/>
      <c r="B291" s="45"/>
      <c r="C291" s="321" t="s">
        <v>349</v>
      </c>
      <c r="D291" s="321" t="s">
        <v>350</v>
      </c>
      <c r="E291" s="18" t="s">
        <v>289</v>
      </c>
      <c r="F291" s="322">
        <v>1259.8699999999999</v>
      </c>
      <c r="G291" s="39"/>
      <c r="H291" s="45"/>
    </row>
    <row r="292" s="2" customFormat="1">
      <c r="A292" s="39"/>
      <c r="B292" s="45"/>
      <c r="C292" s="321" t="s">
        <v>317</v>
      </c>
      <c r="D292" s="321" t="s">
        <v>318</v>
      </c>
      <c r="E292" s="18" t="s">
        <v>289</v>
      </c>
      <c r="F292" s="322">
        <v>2481.8699999999999</v>
      </c>
      <c r="G292" s="39"/>
      <c r="H292" s="45"/>
    </row>
    <row r="293" s="2" customFormat="1">
      <c r="A293" s="39"/>
      <c r="B293" s="45"/>
      <c r="C293" s="321" t="s">
        <v>322</v>
      </c>
      <c r="D293" s="321" t="s">
        <v>323</v>
      </c>
      <c r="E293" s="18" t="s">
        <v>289</v>
      </c>
      <c r="F293" s="322">
        <v>4073.6819999999998</v>
      </c>
      <c r="G293" s="39"/>
      <c r="H293" s="45"/>
    </row>
    <row r="294" s="2" customFormat="1" ht="16.8" customHeight="1">
      <c r="A294" s="39"/>
      <c r="B294" s="45"/>
      <c r="C294" s="321" t="s">
        <v>328</v>
      </c>
      <c r="D294" s="321" t="s">
        <v>329</v>
      </c>
      <c r="E294" s="18" t="s">
        <v>289</v>
      </c>
      <c r="F294" s="322">
        <v>8796.4220000000005</v>
      </c>
      <c r="G294" s="39"/>
      <c r="H294" s="45"/>
    </row>
    <row r="295" s="2" customFormat="1" ht="16.8" customHeight="1">
      <c r="A295" s="39"/>
      <c r="B295" s="45"/>
      <c r="C295" s="321" t="s">
        <v>345</v>
      </c>
      <c r="D295" s="321" t="s">
        <v>346</v>
      </c>
      <c r="E295" s="18" t="s">
        <v>289</v>
      </c>
      <c r="F295" s="322">
        <v>6314.5519999999997</v>
      </c>
      <c r="G295" s="39"/>
      <c r="H295" s="45"/>
    </row>
    <row r="296" s="2" customFormat="1" ht="16.8" customHeight="1">
      <c r="A296" s="39"/>
      <c r="B296" s="45"/>
      <c r="C296" s="317" t="s">
        <v>226</v>
      </c>
      <c r="D296" s="318" t="s">
        <v>1</v>
      </c>
      <c r="E296" s="319" t="s">
        <v>1</v>
      </c>
      <c r="F296" s="320">
        <v>12.618</v>
      </c>
      <c r="G296" s="39"/>
      <c r="H296" s="45"/>
    </row>
    <row r="297" s="2" customFormat="1" ht="16.8" customHeight="1">
      <c r="A297" s="39"/>
      <c r="B297" s="45"/>
      <c r="C297" s="321" t="s">
        <v>1</v>
      </c>
      <c r="D297" s="321" t="s">
        <v>529</v>
      </c>
      <c r="E297" s="18" t="s">
        <v>1</v>
      </c>
      <c r="F297" s="322">
        <v>0</v>
      </c>
      <c r="G297" s="39"/>
      <c r="H297" s="45"/>
    </row>
    <row r="298" s="2" customFormat="1" ht="16.8" customHeight="1">
      <c r="A298" s="39"/>
      <c r="B298" s="45"/>
      <c r="C298" s="321" t="s">
        <v>1</v>
      </c>
      <c r="D298" s="321" t="s">
        <v>1153</v>
      </c>
      <c r="E298" s="18" t="s">
        <v>1</v>
      </c>
      <c r="F298" s="322">
        <v>3.4180000000000001</v>
      </c>
      <c r="G298" s="39"/>
      <c r="H298" s="45"/>
    </row>
    <row r="299" s="2" customFormat="1" ht="16.8" customHeight="1">
      <c r="A299" s="39"/>
      <c r="B299" s="45"/>
      <c r="C299" s="321" t="s">
        <v>1</v>
      </c>
      <c r="D299" s="321" t="s">
        <v>1154</v>
      </c>
      <c r="E299" s="18" t="s">
        <v>1</v>
      </c>
      <c r="F299" s="322">
        <v>9.1999999999999993</v>
      </c>
      <c r="G299" s="39"/>
      <c r="H299" s="45"/>
    </row>
    <row r="300" s="2" customFormat="1" ht="16.8" customHeight="1">
      <c r="A300" s="39"/>
      <c r="B300" s="45"/>
      <c r="C300" s="321" t="s">
        <v>226</v>
      </c>
      <c r="D300" s="321" t="s">
        <v>285</v>
      </c>
      <c r="E300" s="18" t="s">
        <v>1</v>
      </c>
      <c r="F300" s="322">
        <v>12.618</v>
      </c>
      <c r="G300" s="39"/>
      <c r="H300" s="45"/>
    </row>
    <row r="301" s="2" customFormat="1" ht="16.8" customHeight="1">
      <c r="A301" s="39"/>
      <c r="B301" s="45"/>
      <c r="C301" s="323" t="s">
        <v>6427</v>
      </c>
      <c r="D301" s="39"/>
      <c r="E301" s="39"/>
      <c r="F301" s="39"/>
      <c r="G301" s="39"/>
      <c r="H301" s="45"/>
    </row>
    <row r="302" s="2" customFormat="1" ht="16.8" customHeight="1">
      <c r="A302" s="39"/>
      <c r="B302" s="45"/>
      <c r="C302" s="321" t="s">
        <v>1127</v>
      </c>
      <c r="D302" s="321" t="s">
        <v>1128</v>
      </c>
      <c r="E302" s="18" t="s">
        <v>289</v>
      </c>
      <c r="F302" s="322">
        <v>94.242999999999995</v>
      </c>
      <c r="G302" s="39"/>
      <c r="H302" s="45"/>
    </row>
    <row r="303" s="2" customFormat="1" ht="16.8" customHeight="1">
      <c r="A303" s="39"/>
      <c r="B303" s="45"/>
      <c r="C303" s="321" t="s">
        <v>1180</v>
      </c>
      <c r="D303" s="321" t="s">
        <v>1181</v>
      </c>
      <c r="E303" s="18" t="s">
        <v>341</v>
      </c>
      <c r="F303" s="322">
        <v>9.0299999999999994</v>
      </c>
      <c r="G303" s="39"/>
      <c r="H303" s="45"/>
    </row>
    <row r="304" s="2" customFormat="1" ht="16.8" customHeight="1">
      <c r="A304" s="39"/>
      <c r="B304" s="45"/>
      <c r="C304" s="317" t="s">
        <v>1155</v>
      </c>
      <c r="D304" s="318" t="s">
        <v>1</v>
      </c>
      <c r="E304" s="319" t="s">
        <v>1</v>
      </c>
      <c r="F304" s="320">
        <v>94.242999999999995</v>
      </c>
      <c r="G304" s="39"/>
      <c r="H304" s="45"/>
    </row>
    <row r="305" s="2" customFormat="1" ht="16.8" customHeight="1">
      <c r="A305" s="39"/>
      <c r="B305" s="45"/>
      <c r="C305" s="321" t="s">
        <v>1</v>
      </c>
      <c r="D305" s="321" t="s">
        <v>1130</v>
      </c>
      <c r="E305" s="18" t="s">
        <v>1</v>
      </c>
      <c r="F305" s="322">
        <v>15.488</v>
      </c>
      <c r="G305" s="39"/>
      <c r="H305" s="45"/>
    </row>
    <row r="306" s="2" customFormat="1" ht="16.8" customHeight="1">
      <c r="A306" s="39"/>
      <c r="B306" s="45"/>
      <c r="C306" s="321" t="s">
        <v>1</v>
      </c>
      <c r="D306" s="321" t="s">
        <v>1131</v>
      </c>
      <c r="E306" s="18" t="s">
        <v>1</v>
      </c>
      <c r="F306" s="322">
        <v>16.425000000000001</v>
      </c>
      <c r="G306" s="39"/>
      <c r="H306" s="45"/>
    </row>
    <row r="307" s="2" customFormat="1" ht="16.8" customHeight="1">
      <c r="A307" s="39"/>
      <c r="B307" s="45"/>
      <c r="C307" s="321" t="s">
        <v>1</v>
      </c>
      <c r="D307" s="321" t="s">
        <v>1132</v>
      </c>
      <c r="E307" s="18" t="s">
        <v>1</v>
      </c>
      <c r="F307" s="322">
        <v>1.3859999999999999</v>
      </c>
      <c r="G307" s="39"/>
      <c r="H307" s="45"/>
    </row>
    <row r="308" s="2" customFormat="1" ht="16.8" customHeight="1">
      <c r="A308" s="39"/>
      <c r="B308" s="45"/>
      <c r="C308" s="321" t="s">
        <v>1</v>
      </c>
      <c r="D308" s="321" t="s">
        <v>1133</v>
      </c>
      <c r="E308" s="18" t="s">
        <v>1</v>
      </c>
      <c r="F308" s="322">
        <v>1.3560000000000001</v>
      </c>
      <c r="G308" s="39"/>
      <c r="H308" s="45"/>
    </row>
    <row r="309" s="2" customFormat="1" ht="16.8" customHeight="1">
      <c r="A309" s="39"/>
      <c r="B309" s="45"/>
      <c r="C309" s="321" t="s">
        <v>1</v>
      </c>
      <c r="D309" s="321" t="s">
        <v>1134</v>
      </c>
      <c r="E309" s="18" t="s">
        <v>1</v>
      </c>
      <c r="F309" s="322">
        <v>0.154</v>
      </c>
      <c r="G309" s="39"/>
      <c r="H309" s="45"/>
    </row>
    <row r="310" s="2" customFormat="1" ht="16.8" customHeight="1">
      <c r="A310" s="39"/>
      <c r="B310" s="45"/>
      <c r="C310" s="321" t="s">
        <v>1</v>
      </c>
      <c r="D310" s="321" t="s">
        <v>1135</v>
      </c>
      <c r="E310" s="18" t="s">
        <v>1</v>
      </c>
      <c r="F310" s="322">
        <v>2.6360000000000001</v>
      </c>
      <c r="G310" s="39"/>
      <c r="H310" s="45"/>
    </row>
    <row r="311" s="2" customFormat="1" ht="16.8" customHeight="1">
      <c r="A311" s="39"/>
      <c r="B311" s="45"/>
      <c r="C311" s="321" t="s">
        <v>1</v>
      </c>
      <c r="D311" s="321" t="s">
        <v>1136</v>
      </c>
      <c r="E311" s="18" t="s">
        <v>1</v>
      </c>
      <c r="F311" s="322">
        <v>0.044999999999999998</v>
      </c>
      <c r="G311" s="39"/>
      <c r="H311" s="45"/>
    </row>
    <row r="312" s="2" customFormat="1" ht="16.8" customHeight="1">
      <c r="A312" s="39"/>
      <c r="B312" s="45"/>
      <c r="C312" s="321" t="s">
        <v>1</v>
      </c>
      <c r="D312" s="321" t="s">
        <v>1137</v>
      </c>
      <c r="E312" s="18" t="s">
        <v>1</v>
      </c>
      <c r="F312" s="322">
        <v>0.125</v>
      </c>
      <c r="G312" s="39"/>
      <c r="H312" s="45"/>
    </row>
    <row r="313" s="2" customFormat="1" ht="16.8" customHeight="1">
      <c r="A313" s="39"/>
      <c r="B313" s="45"/>
      <c r="C313" s="321" t="s">
        <v>1</v>
      </c>
      <c r="D313" s="321" t="s">
        <v>1138</v>
      </c>
      <c r="E313" s="18" t="s">
        <v>1</v>
      </c>
      <c r="F313" s="322">
        <v>0.44400000000000001</v>
      </c>
      <c r="G313" s="39"/>
      <c r="H313" s="45"/>
    </row>
    <row r="314" s="2" customFormat="1" ht="16.8" customHeight="1">
      <c r="A314" s="39"/>
      <c r="B314" s="45"/>
      <c r="C314" s="321" t="s">
        <v>1</v>
      </c>
      <c r="D314" s="321" t="s">
        <v>1139</v>
      </c>
      <c r="E314" s="18" t="s">
        <v>1</v>
      </c>
      <c r="F314" s="322">
        <v>3.3410000000000002</v>
      </c>
      <c r="G314" s="39"/>
      <c r="H314" s="45"/>
    </row>
    <row r="315" s="2" customFormat="1" ht="16.8" customHeight="1">
      <c r="A315" s="39"/>
      <c r="B315" s="45"/>
      <c r="C315" s="321" t="s">
        <v>1</v>
      </c>
      <c r="D315" s="321" t="s">
        <v>1140</v>
      </c>
      <c r="E315" s="18" t="s">
        <v>1</v>
      </c>
      <c r="F315" s="322">
        <v>1.8440000000000001</v>
      </c>
      <c r="G315" s="39"/>
      <c r="H315" s="45"/>
    </row>
    <row r="316" s="2" customFormat="1" ht="16.8" customHeight="1">
      <c r="A316" s="39"/>
      <c r="B316" s="45"/>
      <c r="C316" s="321" t="s">
        <v>1</v>
      </c>
      <c r="D316" s="321" t="s">
        <v>1141</v>
      </c>
      <c r="E316" s="18" t="s">
        <v>1</v>
      </c>
      <c r="F316" s="322">
        <v>4.9800000000000004</v>
      </c>
      <c r="G316" s="39"/>
      <c r="H316" s="45"/>
    </row>
    <row r="317" s="2" customFormat="1" ht="16.8" customHeight="1">
      <c r="A317" s="39"/>
      <c r="B317" s="45"/>
      <c r="C317" s="321" t="s">
        <v>1</v>
      </c>
      <c r="D317" s="321" t="s">
        <v>1142</v>
      </c>
      <c r="E317" s="18" t="s">
        <v>1</v>
      </c>
      <c r="F317" s="322">
        <v>0.185</v>
      </c>
      <c r="G317" s="39"/>
      <c r="H317" s="45"/>
    </row>
    <row r="318" s="2" customFormat="1" ht="16.8" customHeight="1">
      <c r="A318" s="39"/>
      <c r="B318" s="45"/>
      <c r="C318" s="321" t="s">
        <v>1</v>
      </c>
      <c r="D318" s="321" t="s">
        <v>491</v>
      </c>
      <c r="E318" s="18" t="s">
        <v>1</v>
      </c>
      <c r="F318" s="322">
        <v>0</v>
      </c>
      <c r="G318" s="39"/>
      <c r="H318" s="45"/>
    </row>
    <row r="319" s="2" customFormat="1" ht="16.8" customHeight="1">
      <c r="A319" s="39"/>
      <c r="B319" s="45"/>
      <c r="C319" s="321" t="s">
        <v>1</v>
      </c>
      <c r="D319" s="321" t="s">
        <v>1143</v>
      </c>
      <c r="E319" s="18" t="s">
        <v>1</v>
      </c>
      <c r="F319" s="322">
        <v>4.9290000000000003</v>
      </c>
      <c r="G319" s="39"/>
      <c r="H319" s="45"/>
    </row>
    <row r="320" s="2" customFormat="1" ht="16.8" customHeight="1">
      <c r="A320" s="39"/>
      <c r="B320" s="45"/>
      <c r="C320" s="321" t="s">
        <v>1</v>
      </c>
      <c r="D320" s="321" t="s">
        <v>1144</v>
      </c>
      <c r="E320" s="18" t="s">
        <v>1</v>
      </c>
      <c r="F320" s="322">
        <v>1.696</v>
      </c>
      <c r="G320" s="39"/>
      <c r="H320" s="45"/>
    </row>
    <row r="321" s="2" customFormat="1" ht="16.8" customHeight="1">
      <c r="A321" s="39"/>
      <c r="B321" s="45"/>
      <c r="C321" s="321" t="s">
        <v>1</v>
      </c>
      <c r="D321" s="321" t="s">
        <v>1145</v>
      </c>
      <c r="E321" s="18" t="s">
        <v>1</v>
      </c>
      <c r="F321" s="322">
        <v>1.7090000000000001</v>
      </c>
      <c r="G321" s="39"/>
      <c r="H321" s="45"/>
    </row>
    <row r="322" s="2" customFormat="1" ht="16.8" customHeight="1">
      <c r="A322" s="39"/>
      <c r="B322" s="45"/>
      <c r="C322" s="321" t="s">
        <v>1</v>
      </c>
      <c r="D322" s="321" t="s">
        <v>498</v>
      </c>
      <c r="E322" s="18" t="s">
        <v>1</v>
      </c>
      <c r="F322" s="322">
        <v>0</v>
      </c>
      <c r="G322" s="39"/>
      <c r="H322" s="45"/>
    </row>
    <row r="323" s="2" customFormat="1" ht="16.8" customHeight="1">
      <c r="A323" s="39"/>
      <c r="B323" s="45"/>
      <c r="C323" s="321" t="s">
        <v>1</v>
      </c>
      <c r="D323" s="321" t="s">
        <v>1146</v>
      </c>
      <c r="E323" s="18" t="s">
        <v>1</v>
      </c>
      <c r="F323" s="322">
        <v>5.3339999999999996</v>
      </c>
      <c r="G323" s="39"/>
      <c r="H323" s="45"/>
    </row>
    <row r="324" s="2" customFormat="1" ht="16.8" customHeight="1">
      <c r="A324" s="39"/>
      <c r="B324" s="45"/>
      <c r="C324" s="321" t="s">
        <v>1</v>
      </c>
      <c r="D324" s="321" t="s">
        <v>1147</v>
      </c>
      <c r="E324" s="18" t="s">
        <v>1</v>
      </c>
      <c r="F324" s="322">
        <v>4.077</v>
      </c>
      <c r="G324" s="39"/>
      <c r="H324" s="45"/>
    </row>
    <row r="325" s="2" customFormat="1" ht="16.8" customHeight="1">
      <c r="A325" s="39"/>
      <c r="B325" s="45"/>
      <c r="C325" s="321" t="s">
        <v>1</v>
      </c>
      <c r="D325" s="321" t="s">
        <v>1148</v>
      </c>
      <c r="E325" s="18" t="s">
        <v>1</v>
      </c>
      <c r="F325" s="322">
        <v>4.0330000000000004</v>
      </c>
      <c r="G325" s="39"/>
      <c r="H325" s="45"/>
    </row>
    <row r="326" s="2" customFormat="1" ht="16.8" customHeight="1">
      <c r="A326" s="39"/>
      <c r="B326" s="45"/>
      <c r="C326" s="321" t="s">
        <v>1</v>
      </c>
      <c r="D326" s="321" t="s">
        <v>1149</v>
      </c>
      <c r="E326" s="18" t="s">
        <v>1</v>
      </c>
      <c r="F326" s="322">
        <v>0</v>
      </c>
      <c r="G326" s="39"/>
      <c r="H326" s="45"/>
    </row>
    <row r="327" s="2" customFormat="1" ht="16.8" customHeight="1">
      <c r="A327" s="39"/>
      <c r="B327" s="45"/>
      <c r="C327" s="321" t="s">
        <v>1</v>
      </c>
      <c r="D327" s="321" t="s">
        <v>1150</v>
      </c>
      <c r="E327" s="18" t="s">
        <v>1</v>
      </c>
      <c r="F327" s="322">
        <v>2.786</v>
      </c>
      <c r="G327" s="39"/>
      <c r="H327" s="45"/>
    </row>
    <row r="328" s="2" customFormat="1" ht="16.8" customHeight="1">
      <c r="A328" s="39"/>
      <c r="B328" s="45"/>
      <c r="C328" s="321" t="s">
        <v>1</v>
      </c>
      <c r="D328" s="321" t="s">
        <v>1151</v>
      </c>
      <c r="E328" s="18" t="s">
        <v>1</v>
      </c>
      <c r="F328" s="322">
        <v>5.3609999999999998</v>
      </c>
      <c r="G328" s="39"/>
      <c r="H328" s="45"/>
    </row>
    <row r="329" s="2" customFormat="1" ht="16.8" customHeight="1">
      <c r="A329" s="39"/>
      <c r="B329" s="45"/>
      <c r="C329" s="321" t="s">
        <v>1</v>
      </c>
      <c r="D329" s="321" t="s">
        <v>1152</v>
      </c>
      <c r="E329" s="18" t="s">
        <v>1</v>
      </c>
      <c r="F329" s="322">
        <v>3.2909999999999999</v>
      </c>
      <c r="G329" s="39"/>
      <c r="H329" s="45"/>
    </row>
    <row r="330" s="2" customFormat="1" ht="16.8" customHeight="1">
      <c r="A330" s="39"/>
      <c r="B330" s="45"/>
      <c r="C330" s="321" t="s">
        <v>1</v>
      </c>
      <c r="D330" s="321" t="s">
        <v>529</v>
      </c>
      <c r="E330" s="18" t="s">
        <v>1</v>
      </c>
      <c r="F330" s="322">
        <v>0</v>
      </c>
      <c r="G330" s="39"/>
      <c r="H330" s="45"/>
    </row>
    <row r="331" s="2" customFormat="1" ht="16.8" customHeight="1">
      <c r="A331" s="39"/>
      <c r="B331" s="45"/>
      <c r="C331" s="321" t="s">
        <v>1</v>
      </c>
      <c r="D331" s="321" t="s">
        <v>1153</v>
      </c>
      <c r="E331" s="18" t="s">
        <v>1</v>
      </c>
      <c r="F331" s="322">
        <v>3.4180000000000001</v>
      </c>
      <c r="G331" s="39"/>
      <c r="H331" s="45"/>
    </row>
    <row r="332" s="2" customFormat="1" ht="16.8" customHeight="1">
      <c r="A332" s="39"/>
      <c r="B332" s="45"/>
      <c r="C332" s="321" t="s">
        <v>1</v>
      </c>
      <c r="D332" s="321" t="s">
        <v>1154</v>
      </c>
      <c r="E332" s="18" t="s">
        <v>1</v>
      </c>
      <c r="F332" s="322">
        <v>9.1999999999999993</v>
      </c>
      <c r="G332" s="39"/>
      <c r="H332" s="45"/>
    </row>
    <row r="333" s="2" customFormat="1" ht="16.8" customHeight="1">
      <c r="A333" s="39"/>
      <c r="B333" s="45"/>
      <c r="C333" s="321" t="s">
        <v>1155</v>
      </c>
      <c r="D333" s="321" t="s">
        <v>286</v>
      </c>
      <c r="E333" s="18" t="s">
        <v>1</v>
      </c>
      <c r="F333" s="322">
        <v>94.242999999999995</v>
      </c>
      <c r="G333" s="39"/>
      <c r="H333" s="45"/>
    </row>
    <row r="334" s="2" customFormat="1" ht="26.4" customHeight="1">
      <c r="A334" s="39"/>
      <c r="B334" s="45"/>
      <c r="C334" s="316" t="s">
        <v>6428</v>
      </c>
      <c r="D334" s="316" t="s">
        <v>96</v>
      </c>
      <c r="E334" s="39"/>
      <c r="F334" s="39"/>
      <c r="G334" s="39"/>
      <c r="H334" s="45"/>
    </row>
    <row r="335" s="2" customFormat="1" ht="16.8" customHeight="1">
      <c r="A335" s="39"/>
      <c r="B335" s="45"/>
      <c r="C335" s="317" t="s">
        <v>3584</v>
      </c>
      <c r="D335" s="318" t="s">
        <v>1</v>
      </c>
      <c r="E335" s="319" t="s">
        <v>1</v>
      </c>
      <c r="F335" s="320">
        <v>21.875</v>
      </c>
      <c r="G335" s="39"/>
      <c r="H335" s="45"/>
    </row>
    <row r="336" s="2" customFormat="1" ht="16.8" customHeight="1">
      <c r="A336" s="39"/>
      <c r="B336" s="45"/>
      <c r="C336" s="321" t="s">
        <v>1</v>
      </c>
      <c r="D336" s="321" t="s">
        <v>3600</v>
      </c>
      <c r="E336" s="18" t="s">
        <v>1</v>
      </c>
      <c r="F336" s="322">
        <v>21.875</v>
      </c>
      <c r="G336" s="39"/>
      <c r="H336" s="45"/>
    </row>
    <row r="337" s="2" customFormat="1" ht="16.8" customHeight="1">
      <c r="A337" s="39"/>
      <c r="B337" s="45"/>
      <c r="C337" s="321" t="s">
        <v>3584</v>
      </c>
      <c r="D337" s="321" t="s">
        <v>286</v>
      </c>
      <c r="E337" s="18" t="s">
        <v>1</v>
      </c>
      <c r="F337" s="322">
        <v>21.875</v>
      </c>
      <c r="G337" s="39"/>
      <c r="H337" s="45"/>
    </row>
    <row r="338" s="2" customFormat="1" ht="16.8" customHeight="1">
      <c r="A338" s="39"/>
      <c r="B338" s="45"/>
      <c r="C338" s="323" t="s">
        <v>6427</v>
      </c>
      <c r="D338" s="39"/>
      <c r="E338" s="39"/>
      <c r="F338" s="39"/>
      <c r="G338" s="39"/>
      <c r="H338" s="45"/>
    </row>
    <row r="339" s="2" customFormat="1" ht="16.8" customHeight="1">
      <c r="A339" s="39"/>
      <c r="B339" s="45"/>
      <c r="C339" s="321" t="s">
        <v>3597</v>
      </c>
      <c r="D339" s="321" t="s">
        <v>3598</v>
      </c>
      <c r="E339" s="18" t="s">
        <v>289</v>
      </c>
      <c r="F339" s="322">
        <v>21.875</v>
      </c>
      <c r="G339" s="39"/>
      <c r="H339" s="45"/>
    </row>
    <row r="340" s="2" customFormat="1">
      <c r="A340" s="39"/>
      <c r="B340" s="45"/>
      <c r="C340" s="321" t="s">
        <v>322</v>
      </c>
      <c r="D340" s="321" t="s">
        <v>323</v>
      </c>
      <c r="E340" s="18" t="s">
        <v>289</v>
      </c>
      <c r="F340" s="322">
        <v>7.5250000000000004</v>
      </c>
      <c r="G340" s="39"/>
      <c r="H340" s="45"/>
    </row>
    <row r="341" s="2" customFormat="1" ht="16.8" customHeight="1">
      <c r="A341" s="39"/>
      <c r="B341" s="45"/>
      <c r="C341" s="317" t="s">
        <v>196</v>
      </c>
      <c r="D341" s="318" t="s">
        <v>1</v>
      </c>
      <c r="E341" s="319" t="s">
        <v>1</v>
      </c>
      <c r="F341" s="320">
        <v>13.199999999999999</v>
      </c>
      <c r="G341" s="39"/>
      <c r="H341" s="45"/>
    </row>
    <row r="342" s="2" customFormat="1" ht="16.8" customHeight="1">
      <c r="A342" s="39"/>
      <c r="B342" s="45"/>
      <c r="C342" s="321" t="s">
        <v>1</v>
      </c>
      <c r="D342" s="321" t="s">
        <v>3596</v>
      </c>
      <c r="E342" s="18" t="s">
        <v>1</v>
      </c>
      <c r="F342" s="322">
        <v>13.199999999999999</v>
      </c>
      <c r="G342" s="39"/>
      <c r="H342" s="45"/>
    </row>
    <row r="343" s="2" customFormat="1" ht="16.8" customHeight="1">
      <c r="A343" s="39"/>
      <c r="B343" s="45"/>
      <c r="C343" s="321" t="s">
        <v>196</v>
      </c>
      <c r="D343" s="321" t="s">
        <v>286</v>
      </c>
      <c r="E343" s="18" t="s">
        <v>1</v>
      </c>
      <c r="F343" s="322">
        <v>13.199999999999999</v>
      </c>
      <c r="G343" s="39"/>
      <c r="H343" s="45"/>
    </row>
    <row r="344" s="2" customFormat="1" ht="16.8" customHeight="1">
      <c r="A344" s="39"/>
      <c r="B344" s="45"/>
      <c r="C344" s="323" t="s">
        <v>6427</v>
      </c>
      <c r="D344" s="39"/>
      <c r="E344" s="39"/>
      <c r="F344" s="39"/>
      <c r="G344" s="39"/>
      <c r="H344" s="45"/>
    </row>
    <row r="345" s="2" customFormat="1" ht="16.8" customHeight="1">
      <c r="A345" s="39"/>
      <c r="B345" s="45"/>
      <c r="C345" s="321" t="s">
        <v>3593</v>
      </c>
      <c r="D345" s="321" t="s">
        <v>3594</v>
      </c>
      <c r="E345" s="18" t="s">
        <v>279</v>
      </c>
      <c r="F345" s="322">
        <v>13.199999999999999</v>
      </c>
      <c r="G345" s="39"/>
      <c r="H345" s="45"/>
    </row>
    <row r="346" s="2" customFormat="1" ht="16.8" customHeight="1">
      <c r="A346" s="39"/>
      <c r="B346" s="45"/>
      <c r="C346" s="321" t="s">
        <v>3645</v>
      </c>
      <c r="D346" s="321" t="s">
        <v>3646</v>
      </c>
      <c r="E346" s="18" t="s">
        <v>279</v>
      </c>
      <c r="F346" s="322">
        <v>13.199999999999999</v>
      </c>
      <c r="G346" s="39"/>
      <c r="H346" s="45"/>
    </row>
    <row r="347" s="2" customFormat="1" ht="16.8" customHeight="1">
      <c r="A347" s="39"/>
      <c r="B347" s="45"/>
      <c r="C347" s="321" t="s">
        <v>3648</v>
      </c>
      <c r="D347" s="321" t="s">
        <v>3649</v>
      </c>
      <c r="E347" s="18" t="s">
        <v>279</v>
      </c>
      <c r="F347" s="322">
        <v>13.199999999999999</v>
      </c>
      <c r="G347" s="39"/>
      <c r="H347" s="45"/>
    </row>
    <row r="348" s="2" customFormat="1" ht="16.8" customHeight="1">
      <c r="A348" s="39"/>
      <c r="B348" s="45"/>
      <c r="C348" s="321" t="s">
        <v>366</v>
      </c>
      <c r="D348" s="321" t="s">
        <v>367</v>
      </c>
      <c r="E348" s="18" t="s">
        <v>279</v>
      </c>
      <c r="F348" s="322">
        <v>13.199999999999999</v>
      </c>
      <c r="G348" s="39"/>
      <c r="H348" s="45"/>
    </row>
    <row r="349" s="2" customFormat="1" ht="16.8" customHeight="1">
      <c r="A349" s="39"/>
      <c r="B349" s="45"/>
      <c r="C349" s="317" t="s">
        <v>200</v>
      </c>
      <c r="D349" s="318" t="s">
        <v>1</v>
      </c>
      <c r="E349" s="319" t="s">
        <v>1</v>
      </c>
      <c r="F349" s="320">
        <v>7.5250000000000004</v>
      </c>
      <c r="G349" s="39"/>
      <c r="H349" s="45"/>
    </row>
    <row r="350" s="2" customFormat="1" ht="16.8" customHeight="1">
      <c r="A350" s="39"/>
      <c r="B350" s="45"/>
      <c r="C350" s="321" t="s">
        <v>1</v>
      </c>
      <c r="D350" s="321" t="s">
        <v>3584</v>
      </c>
      <c r="E350" s="18" t="s">
        <v>1</v>
      </c>
      <c r="F350" s="322">
        <v>21.875</v>
      </c>
      <c r="G350" s="39"/>
      <c r="H350" s="45"/>
    </row>
    <row r="351" s="2" customFormat="1" ht="16.8" customHeight="1">
      <c r="A351" s="39"/>
      <c r="B351" s="45"/>
      <c r="C351" s="321" t="s">
        <v>1</v>
      </c>
      <c r="D351" s="321" t="s">
        <v>3588</v>
      </c>
      <c r="E351" s="18" t="s">
        <v>1</v>
      </c>
      <c r="F351" s="322">
        <v>19.113</v>
      </c>
      <c r="G351" s="39"/>
      <c r="H351" s="45"/>
    </row>
    <row r="352" s="2" customFormat="1" ht="16.8" customHeight="1">
      <c r="A352" s="39"/>
      <c r="B352" s="45"/>
      <c r="C352" s="321" t="s">
        <v>1</v>
      </c>
      <c r="D352" s="321" t="s">
        <v>3626</v>
      </c>
      <c r="E352" s="18" t="s">
        <v>1</v>
      </c>
      <c r="F352" s="322">
        <v>-33.463000000000001</v>
      </c>
      <c r="G352" s="39"/>
      <c r="H352" s="45"/>
    </row>
    <row r="353" s="2" customFormat="1" ht="16.8" customHeight="1">
      <c r="A353" s="39"/>
      <c r="B353" s="45"/>
      <c r="C353" s="321" t="s">
        <v>200</v>
      </c>
      <c r="D353" s="321" t="s">
        <v>286</v>
      </c>
      <c r="E353" s="18" t="s">
        <v>1</v>
      </c>
      <c r="F353" s="322">
        <v>7.5250000000000004</v>
      </c>
      <c r="G353" s="39"/>
      <c r="H353" s="45"/>
    </row>
    <row r="354" s="2" customFormat="1" ht="16.8" customHeight="1">
      <c r="A354" s="39"/>
      <c r="B354" s="45"/>
      <c r="C354" s="323" t="s">
        <v>6427</v>
      </c>
      <c r="D354" s="39"/>
      <c r="E354" s="39"/>
      <c r="F354" s="39"/>
      <c r="G354" s="39"/>
      <c r="H354" s="45"/>
    </row>
    <row r="355" s="2" customFormat="1">
      <c r="A355" s="39"/>
      <c r="B355" s="45"/>
      <c r="C355" s="321" t="s">
        <v>322</v>
      </c>
      <c r="D355" s="321" t="s">
        <v>323</v>
      </c>
      <c r="E355" s="18" t="s">
        <v>289</v>
      </c>
      <c r="F355" s="322">
        <v>7.5250000000000004</v>
      </c>
      <c r="G355" s="39"/>
      <c r="H355" s="45"/>
    </row>
    <row r="356" s="2" customFormat="1" ht="16.8" customHeight="1">
      <c r="A356" s="39"/>
      <c r="B356" s="45"/>
      <c r="C356" s="321" t="s">
        <v>3627</v>
      </c>
      <c r="D356" s="321" t="s">
        <v>3628</v>
      </c>
      <c r="E356" s="18" t="s">
        <v>289</v>
      </c>
      <c r="F356" s="322">
        <v>7.5250000000000004</v>
      </c>
      <c r="G356" s="39"/>
      <c r="H356" s="45"/>
    </row>
    <row r="357" s="2" customFormat="1" ht="16.8" customHeight="1">
      <c r="A357" s="39"/>
      <c r="B357" s="45"/>
      <c r="C357" s="321" t="s">
        <v>3630</v>
      </c>
      <c r="D357" s="321" t="s">
        <v>3631</v>
      </c>
      <c r="E357" s="18" t="s">
        <v>341</v>
      </c>
      <c r="F357" s="322">
        <v>13.920999999999999</v>
      </c>
      <c r="G357" s="39"/>
      <c r="H357" s="45"/>
    </row>
    <row r="358" s="2" customFormat="1" ht="16.8" customHeight="1">
      <c r="A358" s="39"/>
      <c r="B358" s="45"/>
      <c r="C358" s="321" t="s">
        <v>345</v>
      </c>
      <c r="D358" s="321" t="s">
        <v>346</v>
      </c>
      <c r="E358" s="18" t="s">
        <v>289</v>
      </c>
      <c r="F358" s="322">
        <v>7.5250000000000004</v>
      </c>
      <c r="G358" s="39"/>
      <c r="H358" s="45"/>
    </row>
    <row r="359" s="2" customFormat="1" ht="16.8" customHeight="1">
      <c r="A359" s="39"/>
      <c r="B359" s="45"/>
      <c r="C359" s="317" t="s">
        <v>3588</v>
      </c>
      <c r="D359" s="318" t="s">
        <v>1</v>
      </c>
      <c r="E359" s="319" t="s">
        <v>1</v>
      </c>
      <c r="F359" s="320">
        <v>19.113</v>
      </c>
      <c r="G359" s="39"/>
      <c r="H359" s="45"/>
    </row>
    <row r="360" s="2" customFormat="1" ht="16.8" customHeight="1">
      <c r="A360" s="39"/>
      <c r="B360" s="45"/>
      <c r="C360" s="321" t="s">
        <v>1</v>
      </c>
      <c r="D360" s="321" t="s">
        <v>3604</v>
      </c>
      <c r="E360" s="18" t="s">
        <v>1</v>
      </c>
      <c r="F360" s="322">
        <v>19.113</v>
      </c>
      <c r="G360" s="39"/>
      <c r="H360" s="45"/>
    </row>
    <row r="361" s="2" customFormat="1" ht="16.8" customHeight="1">
      <c r="A361" s="39"/>
      <c r="B361" s="45"/>
      <c r="C361" s="321" t="s">
        <v>3588</v>
      </c>
      <c r="D361" s="321" t="s">
        <v>286</v>
      </c>
      <c r="E361" s="18" t="s">
        <v>1</v>
      </c>
      <c r="F361" s="322">
        <v>19.113</v>
      </c>
      <c r="G361" s="39"/>
      <c r="H361" s="45"/>
    </row>
    <row r="362" s="2" customFormat="1" ht="16.8" customHeight="1">
      <c r="A362" s="39"/>
      <c r="B362" s="45"/>
      <c r="C362" s="323" t="s">
        <v>6427</v>
      </c>
      <c r="D362" s="39"/>
      <c r="E362" s="39"/>
      <c r="F362" s="39"/>
      <c r="G362" s="39"/>
      <c r="H362" s="45"/>
    </row>
    <row r="363" s="2" customFormat="1">
      <c r="A363" s="39"/>
      <c r="B363" s="45"/>
      <c r="C363" s="321" t="s">
        <v>3601</v>
      </c>
      <c r="D363" s="321" t="s">
        <v>3602</v>
      </c>
      <c r="E363" s="18" t="s">
        <v>289</v>
      </c>
      <c r="F363" s="322">
        <v>19.113</v>
      </c>
      <c r="G363" s="39"/>
      <c r="H363" s="45"/>
    </row>
    <row r="364" s="2" customFormat="1">
      <c r="A364" s="39"/>
      <c r="B364" s="45"/>
      <c r="C364" s="321" t="s">
        <v>322</v>
      </c>
      <c r="D364" s="321" t="s">
        <v>323</v>
      </c>
      <c r="E364" s="18" t="s">
        <v>289</v>
      </c>
      <c r="F364" s="322">
        <v>7.5250000000000004</v>
      </c>
      <c r="G364" s="39"/>
      <c r="H364" s="45"/>
    </row>
    <row r="365" s="2" customFormat="1" ht="16.8" customHeight="1">
      <c r="A365" s="39"/>
      <c r="B365" s="45"/>
      <c r="C365" s="317" t="s">
        <v>6166</v>
      </c>
      <c r="D365" s="318" t="s">
        <v>1</v>
      </c>
      <c r="E365" s="319" t="s">
        <v>1</v>
      </c>
      <c r="F365" s="320">
        <v>0</v>
      </c>
      <c r="G365" s="39"/>
      <c r="H365" s="45"/>
    </row>
    <row r="366" s="2" customFormat="1" ht="16.8" customHeight="1">
      <c r="A366" s="39"/>
      <c r="B366" s="45"/>
      <c r="C366" s="317" t="s">
        <v>3590</v>
      </c>
      <c r="D366" s="318" t="s">
        <v>1</v>
      </c>
      <c r="E366" s="319" t="s">
        <v>1</v>
      </c>
      <c r="F366" s="320">
        <v>33.463000000000001</v>
      </c>
      <c r="G366" s="39"/>
      <c r="H366" s="45"/>
    </row>
    <row r="367" s="2" customFormat="1" ht="16.8" customHeight="1">
      <c r="A367" s="39"/>
      <c r="B367" s="45"/>
      <c r="C367" s="321" t="s">
        <v>1</v>
      </c>
      <c r="D367" s="321" t="s">
        <v>3635</v>
      </c>
      <c r="E367" s="18" t="s">
        <v>1</v>
      </c>
      <c r="F367" s="322">
        <v>18.52</v>
      </c>
      <c r="G367" s="39"/>
      <c r="H367" s="45"/>
    </row>
    <row r="368" s="2" customFormat="1" ht="16.8" customHeight="1">
      <c r="A368" s="39"/>
      <c r="B368" s="45"/>
      <c r="C368" s="321" t="s">
        <v>1</v>
      </c>
      <c r="D368" s="321" t="s">
        <v>3636</v>
      </c>
      <c r="E368" s="18" t="s">
        <v>1</v>
      </c>
      <c r="F368" s="322">
        <v>14.943</v>
      </c>
      <c r="G368" s="39"/>
      <c r="H368" s="45"/>
    </row>
    <row r="369" s="2" customFormat="1" ht="16.8" customHeight="1">
      <c r="A369" s="39"/>
      <c r="B369" s="45"/>
      <c r="C369" s="321" t="s">
        <v>3590</v>
      </c>
      <c r="D369" s="321" t="s">
        <v>285</v>
      </c>
      <c r="E369" s="18" t="s">
        <v>1</v>
      </c>
      <c r="F369" s="322">
        <v>33.463000000000001</v>
      </c>
      <c r="G369" s="39"/>
      <c r="H369" s="45"/>
    </row>
    <row r="370" s="2" customFormat="1" ht="16.8" customHeight="1">
      <c r="A370" s="39"/>
      <c r="B370" s="45"/>
      <c r="C370" s="323" t="s">
        <v>6427</v>
      </c>
      <c r="D370" s="39"/>
      <c r="E370" s="39"/>
      <c r="F370" s="39"/>
      <c r="G370" s="39"/>
      <c r="H370" s="45"/>
    </row>
    <row r="371" s="2" customFormat="1" ht="16.8" customHeight="1">
      <c r="A371" s="39"/>
      <c r="B371" s="45"/>
      <c r="C371" s="321" t="s">
        <v>349</v>
      </c>
      <c r="D371" s="321" t="s">
        <v>350</v>
      </c>
      <c r="E371" s="18" t="s">
        <v>289</v>
      </c>
      <c r="F371" s="322">
        <v>33.463000000000001</v>
      </c>
      <c r="G371" s="39"/>
      <c r="H371" s="45"/>
    </row>
    <row r="372" s="2" customFormat="1">
      <c r="A372" s="39"/>
      <c r="B372" s="45"/>
      <c r="C372" s="321" t="s">
        <v>322</v>
      </c>
      <c r="D372" s="321" t="s">
        <v>323</v>
      </c>
      <c r="E372" s="18" t="s">
        <v>289</v>
      </c>
      <c r="F372" s="322">
        <v>7.5250000000000004</v>
      </c>
      <c r="G372" s="39"/>
      <c r="H372" s="45"/>
    </row>
    <row r="373" s="2" customFormat="1" ht="26.4" customHeight="1">
      <c r="A373" s="39"/>
      <c r="B373" s="45"/>
      <c r="C373" s="316" t="s">
        <v>6429</v>
      </c>
      <c r="D373" s="316" t="s">
        <v>144</v>
      </c>
      <c r="E373" s="39"/>
      <c r="F373" s="39"/>
      <c r="G373" s="39"/>
      <c r="H373" s="45"/>
    </row>
    <row r="374" s="2" customFormat="1" ht="16.8" customHeight="1">
      <c r="A374" s="39"/>
      <c r="B374" s="45"/>
      <c r="C374" s="317" t="s">
        <v>175</v>
      </c>
      <c r="D374" s="318" t="s">
        <v>1</v>
      </c>
      <c r="E374" s="319" t="s">
        <v>1</v>
      </c>
      <c r="F374" s="320">
        <v>8.3949999999999996</v>
      </c>
      <c r="G374" s="39"/>
      <c r="H374" s="45"/>
    </row>
    <row r="375" s="2" customFormat="1" ht="16.8" customHeight="1">
      <c r="A375" s="39"/>
      <c r="B375" s="45"/>
      <c r="C375" s="321" t="s">
        <v>1</v>
      </c>
      <c r="D375" s="321" t="s">
        <v>5149</v>
      </c>
      <c r="E375" s="18" t="s">
        <v>1</v>
      </c>
      <c r="F375" s="322">
        <v>8.3949999999999996</v>
      </c>
      <c r="G375" s="39"/>
      <c r="H375" s="45"/>
    </row>
    <row r="376" s="2" customFormat="1" ht="16.8" customHeight="1">
      <c r="A376" s="39"/>
      <c r="B376" s="45"/>
      <c r="C376" s="321" t="s">
        <v>175</v>
      </c>
      <c r="D376" s="321" t="s">
        <v>286</v>
      </c>
      <c r="E376" s="18" t="s">
        <v>1</v>
      </c>
      <c r="F376" s="322">
        <v>8.3949999999999996</v>
      </c>
      <c r="G376" s="39"/>
      <c r="H376" s="45"/>
    </row>
    <row r="377" s="2" customFormat="1" ht="16.8" customHeight="1">
      <c r="A377" s="39"/>
      <c r="B377" s="45"/>
      <c r="C377" s="323" t="s">
        <v>6427</v>
      </c>
      <c r="D377" s="39"/>
      <c r="E377" s="39"/>
      <c r="F377" s="39"/>
      <c r="G377" s="39"/>
      <c r="H377" s="45"/>
    </row>
    <row r="378" s="2" customFormat="1" ht="16.8" customHeight="1">
      <c r="A378" s="39"/>
      <c r="B378" s="45"/>
      <c r="C378" s="321" t="s">
        <v>1653</v>
      </c>
      <c r="D378" s="321" t="s">
        <v>1654</v>
      </c>
      <c r="E378" s="18" t="s">
        <v>279</v>
      </c>
      <c r="F378" s="322">
        <v>8.3949999999999996</v>
      </c>
      <c r="G378" s="39"/>
      <c r="H378" s="45"/>
    </row>
    <row r="379" s="2" customFormat="1" ht="16.8" customHeight="1">
      <c r="A379" s="39"/>
      <c r="B379" s="45"/>
      <c r="C379" s="321" t="s">
        <v>1677</v>
      </c>
      <c r="D379" s="321" t="s">
        <v>1678</v>
      </c>
      <c r="E379" s="18" t="s">
        <v>279</v>
      </c>
      <c r="F379" s="322">
        <v>8.3949999999999996</v>
      </c>
      <c r="G379" s="39"/>
      <c r="H379" s="45"/>
    </row>
    <row r="380" s="2" customFormat="1" ht="16.8" customHeight="1">
      <c r="A380" s="39"/>
      <c r="B380" s="45"/>
      <c r="C380" s="321" t="s">
        <v>1684</v>
      </c>
      <c r="D380" s="321" t="s">
        <v>1685</v>
      </c>
      <c r="E380" s="18" t="s">
        <v>279</v>
      </c>
      <c r="F380" s="322">
        <v>8.3949999999999996</v>
      </c>
      <c r="G380" s="39"/>
      <c r="H380" s="45"/>
    </row>
    <row r="381" s="2" customFormat="1" ht="16.8" customHeight="1">
      <c r="A381" s="39"/>
      <c r="B381" s="45"/>
      <c r="C381" s="317" t="s">
        <v>178</v>
      </c>
      <c r="D381" s="318" t="s">
        <v>1</v>
      </c>
      <c r="E381" s="319" t="s">
        <v>1</v>
      </c>
      <c r="F381" s="320">
        <v>17.699999999999999</v>
      </c>
      <c r="G381" s="39"/>
      <c r="H381" s="45"/>
    </row>
    <row r="382" s="2" customFormat="1" ht="16.8" customHeight="1">
      <c r="A382" s="39"/>
      <c r="B382" s="45"/>
      <c r="C382" s="321" t="s">
        <v>1</v>
      </c>
      <c r="D382" s="321" t="s">
        <v>5004</v>
      </c>
      <c r="E382" s="18" t="s">
        <v>1</v>
      </c>
      <c r="F382" s="322">
        <v>17.699999999999999</v>
      </c>
      <c r="G382" s="39"/>
      <c r="H382" s="45"/>
    </row>
    <row r="383" s="2" customFormat="1" ht="16.8" customHeight="1">
      <c r="A383" s="39"/>
      <c r="B383" s="45"/>
      <c r="C383" s="321" t="s">
        <v>178</v>
      </c>
      <c r="D383" s="321" t="s">
        <v>286</v>
      </c>
      <c r="E383" s="18" t="s">
        <v>1</v>
      </c>
      <c r="F383" s="322">
        <v>17.699999999999999</v>
      </c>
      <c r="G383" s="39"/>
      <c r="H383" s="45"/>
    </row>
    <row r="384" s="2" customFormat="1" ht="16.8" customHeight="1">
      <c r="A384" s="39"/>
      <c r="B384" s="45"/>
      <c r="C384" s="323" t="s">
        <v>6427</v>
      </c>
      <c r="D384" s="39"/>
      <c r="E384" s="39"/>
      <c r="F384" s="39"/>
      <c r="G384" s="39"/>
      <c r="H384" s="45"/>
    </row>
    <row r="385" s="2" customFormat="1" ht="16.8" customHeight="1">
      <c r="A385" s="39"/>
      <c r="B385" s="45"/>
      <c r="C385" s="321" t="s">
        <v>1640</v>
      </c>
      <c r="D385" s="321" t="s">
        <v>1641</v>
      </c>
      <c r="E385" s="18" t="s">
        <v>279</v>
      </c>
      <c r="F385" s="322">
        <v>17.699999999999999</v>
      </c>
      <c r="G385" s="39"/>
      <c r="H385" s="45"/>
    </row>
    <row r="386" s="2" customFormat="1" ht="16.8" customHeight="1">
      <c r="A386" s="39"/>
      <c r="B386" s="45"/>
      <c r="C386" s="321" t="s">
        <v>1664</v>
      </c>
      <c r="D386" s="321" t="s">
        <v>1665</v>
      </c>
      <c r="E386" s="18" t="s">
        <v>279</v>
      </c>
      <c r="F386" s="322">
        <v>17.699999999999999</v>
      </c>
      <c r="G386" s="39"/>
      <c r="H386" s="45"/>
    </row>
    <row r="387" s="2" customFormat="1" ht="16.8" customHeight="1">
      <c r="A387" s="39"/>
      <c r="B387" s="45"/>
      <c r="C387" s="321" t="s">
        <v>1671</v>
      </c>
      <c r="D387" s="321" t="s">
        <v>1672</v>
      </c>
      <c r="E387" s="18" t="s">
        <v>279</v>
      </c>
      <c r="F387" s="322">
        <v>17.699999999999999</v>
      </c>
      <c r="G387" s="39"/>
      <c r="H387" s="45"/>
    </row>
    <row r="388" s="2" customFormat="1" ht="16.8" customHeight="1">
      <c r="A388" s="39"/>
      <c r="B388" s="45"/>
      <c r="C388" s="317" t="s">
        <v>3584</v>
      </c>
      <c r="D388" s="318" t="s">
        <v>1</v>
      </c>
      <c r="E388" s="319" t="s">
        <v>1</v>
      </c>
      <c r="F388" s="320">
        <v>45.899999999999999</v>
      </c>
      <c r="G388" s="39"/>
      <c r="H388" s="45"/>
    </row>
    <row r="389" s="2" customFormat="1" ht="16.8" customHeight="1">
      <c r="A389" s="39"/>
      <c r="B389" s="45"/>
      <c r="C389" s="321" t="s">
        <v>1</v>
      </c>
      <c r="D389" s="321" t="s">
        <v>5019</v>
      </c>
      <c r="E389" s="18" t="s">
        <v>1</v>
      </c>
      <c r="F389" s="322">
        <v>45.899999999999999</v>
      </c>
      <c r="G389" s="39"/>
      <c r="H389" s="45"/>
    </row>
    <row r="390" s="2" customFormat="1" ht="16.8" customHeight="1">
      <c r="A390" s="39"/>
      <c r="B390" s="45"/>
      <c r="C390" s="321" t="s">
        <v>3584</v>
      </c>
      <c r="D390" s="321" t="s">
        <v>286</v>
      </c>
      <c r="E390" s="18" t="s">
        <v>1</v>
      </c>
      <c r="F390" s="322">
        <v>45.899999999999999</v>
      </c>
      <c r="G390" s="39"/>
      <c r="H390" s="45"/>
    </row>
    <row r="391" s="2" customFormat="1" ht="16.8" customHeight="1">
      <c r="A391" s="39"/>
      <c r="B391" s="45"/>
      <c r="C391" s="323" t="s">
        <v>6427</v>
      </c>
      <c r="D391" s="39"/>
      <c r="E391" s="39"/>
      <c r="F391" s="39"/>
      <c r="G391" s="39"/>
      <c r="H391" s="45"/>
    </row>
    <row r="392" s="2" customFormat="1" ht="16.8" customHeight="1">
      <c r="A392" s="39"/>
      <c r="B392" s="45"/>
      <c r="C392" s="321" t="s">
        <v>5016</v>
      </c>
      <c r="D392" s="321" t="s">
        <v>5017</v>
      </c>
      <c r="E392" s="18" t="s">
        <v>289</v>
      </c>
      <c r="F392" s="322">
        <v>45.899999999999999</v>
      </c>
      <c r="G392" s="39"/>
      <c r="H392" s="45"/>
    </row>
    <row r="393" s="2" customFormat="1">
      <c r="A393" s="39"/>
      <c r="B393" s="45"/>
      <c r="C393" s="321" t="s">
        <v>322</v>
      </c>
      <c r="D393" s="321" t="s">
        <v>323</v>
      </c>
      <c r="E393" s="18" t="s">
        <v>289</v>
      </c>
      <c r="F393" s="322">
        <v>34.292000000000002</v>
      </c>
      <c r="G393" s="39"/>
      <c r="H393" s="45"/>
    </row>
    <row r="394" s="2" customFormat="1" ht="16.8" customHeight="1">
      <c r="A394" s="39"/>
      <c r="B394" s="45"/>
      <c r="C394" s="321" t="s">
        <v>3627</v>
      </c>
      <c r="D394" s="321" t="s">
        <v>3628</v>
      </c>
      <c r="E394" s="18" t="s">
        <v>289</v>
      </c>
      <c r="F394" s="322">
        <v>68.292000000000002</v>
      </c>
      <c r="G394" s="39"/>
      <c r="H394" s="45"/>
    </row>
    <row r="395" s="2" customFormat="1" ht="16.8" customHeight="1">
      <c r="A395" s="39"/>
      <c r="B395" s="45"/>
      <c r="C395" s="317" t="s">
        <v>180</v>
      </c>
      <c r="D395" s="318" t="s">
        <v>1</v>
      </c>
      <c r="E395" s="319" t="s">
        <v>1</v>
      </c>
      <c r="F395" s="320">
        <v>6008.6809999999996</v>
      </c>
      <c r="G395" s="39"/>
      <c r="H395" s="45"/>
    </row>
    <row r="396" s="2" customFormat="1" ht="16.8" customHeight="1">
      <c r="A396" s="39"/>
      <c r="B396" s="45"/>
      <c r="C396" s="317" t="s">
        <v>5006</v>
      </c>
      <c r="D396" s="318" t="s">
        <v>1</v>
      </c>
      <c r="E396" s="319" t="s">
        <v>1</v>
      </c>
      <c r="F396" s="320">
        <v>0.91500000000000004</v>
      </c>
      <c r="G396" s="39"/>
      <c r="H396" s="45"/>
    </row>
    <row r="397" s="2" customFormat="1" ht="16.8" customHeight="1">
      <c r="A397" s="39"/>
      <c r="B397" s="45"/>
      <c r="C397" s="321" t="s">
        <v>1</v>
      </c>
      <c r="D397" s="321" t="s">
        <v>5120</v>
      </c>
      <c r="E397" s="18" t="s">
        <v>1</v>
      </c>
      <c r="F397" s="322">
        <v>0.91500000000000004</v>
      </c>
      <c r="G397" s="39"/>
      <c r="H397" s="45"/>
    </row>
    <row r="398" s="2" customFormat="1" ht="16.8" customHeight="1">
      <c r="A398" s="39"/>
      <c r="B398" s="45"/>
      <c r="C398" s="321" t="s">
        <v>5006</v>
      </c>
      <c r="D398" s="321" t="s">
        <v>286</v>
      </c>
      <c r="E398" s="18" t="s">
        <v>1</v>
      </c>
      <c r="F398" s="322">
        <v>0.91500000000000004</v>
      </c>
      <c r="G398" s="39"/>
      <c r="H398" s="45"/>
    </row>
    <row r="399" s="2" customFormat="1" ht="16.8" customHeight="1">
      <c r="A399" s="39"/>
      <c r="B399" s="45"/>
      <c r="C399" s="323" t="s">
        <v>6427</v>
      </c>
      <c r="D399" s="39"/>
      <c r="E399" s="39"/>
      <c r="F399" s="39"/>
      <c r="G399" s="39"/>
      <c r="H399" s="45"/>
    </row>
    <row r="400" s="2" customFormat="1">
      <c r="A400" s="39"/>
      <c r="B400" s="45"/>
      <c r="C400" s="321" t="s">
        <v>5117</v>
      </c>
      <c r="D400" s="321" t="s">
        <v>5118</v>
      </c>
      <c r="E400" s="18" t="s">
        <v>289</v>
      </c>
      <c r="F400" s="322">
        <v>0.91500000000000004</v>
      </c>
      <c r="G400" s="39"/>
      <c r="H400" s="45"/>
    </row>
    <row r="401" s="2" customFormat="1" ht="16.8" customHeight="1">
      <c r="A401" s="39"/>
      <c r="B401" s="45"/>
      <c r="C401" s="321" t="s">
        <v>5121</v>
      </c>
      <c r="D401" s="321" t="s">
        <v>5122</v>
      </c>
      <c r="E401" s="18" t="s">
        <v>289</v>
      </c>
      <c r="F401" s="322">
        <v>0.91500000000000004</v>
      </c>
      <c r="G401" s="39"/>
      <c r="H401" s="45"/>
    </row>
    <row r="402" s="2" customFormat="1">
      <c r="A402" s="39"/>
      <c r="B402" s="45"/>
      <c r="C402" s="321" t="s">
        <v>5124</v>
      </c>
      <c r="D402" s="321" t="s">
        <v>5125</v>
      </c>
      <c r="E402" s="18" t="s">
        <v>289</v>
      </c>
      <c r="F402" s="322">
        <v>0.91500000000000004</v>
      </c>
      <c r="G402" s="39"/>
      <c r="H402" s="45"/>
    </row>
    <row r="403" s="2" customFormat="1" ht="16.8" customHeight="1">
      <c r="A403" s="39"/>
      <c r="B403" s="45"/>
      <c r="C403" s="317" t="s">
        <v>192</v>
      </c>
      <c r="D403" s="318" t="s">
        <v>1</v>
      </c>
      <c r="E403" s="319" t="s">
        <v>1</v>
      </c>
      <c r="F403" s="320">
        <v>10</v>
      </c>
      <c r="G403" s="39"/>
      <c r="H403" s="45"/>
    </row>
    <row r="404" s="2" customFormat="1" ht="16.8" customHeight="1">
      <c r="A404" s="39"/>
      <c r="B404" s="45"/>
      <c r="C404" s="321" t="s">
        <v>1</v>
      </c>
      <c r="D404" s="321" t="s">
        <v>344</v>
      </c>
      <c r="E404" s="18" t="s">
        <v>1</v>
      </c>
      <c r="F404" s="322">
        <v>10</v>
      </c>
      <c r="G404" s="39"/>
      <c r="H404" s="45"/>
    </row>
    <row r="405" s="2" customFormat="1" ht="16.8" customHeight="1">
      <c r="A405" s="39"/>
      <c r="B405" s="45"/>
      <c r="C405" s="321" t="s">
        <v>192</v>
      </c>
      <c r="D405" s="321" t="s">
        <v>286</v>
      </c>
      <c r="E405" s="18" t="s">
        <v>1</v>
      </c>
      <c r="F405" s="322">
        <v>10</v>
      </c>
      <c r="G405" s="39"/>
      <c r="H405" s="45"/>
    </row>
    <row r="406" s="2" customFormat="1" ht="16.8" customHeight="1">
      <c r="A406" s="39"/>
      <c r="B406" s="45"/>
      <c r="C406" s="323" t="s">
        <v>6427</v>
      </c>
      <c r="D406" s="39"/>
      <c r="E406" s="39"/>
      <c r="F406" s="39"/>
      <c r="G406" s="39"/>
      <c r="H406" s="45"/>
    </row>
    <row r="407" s="2" customFormat="1" ht="16.8" customHeight="1">
      <c r="A407" s="39"/>
      <c r="B407" s="45"/>
      <c r="C407" s="321" t="s">
        <v>334</v>
      </c>
      <c r="D407" s="321" t="s">
        <v>335</v>
      </c>
      <c r="E407" s="18" t="s">
        <v>289</v>
      </c>
      <c r="F407" s="322">
        <v>10</v>
      </c>
      <c r="G407" s="39"/>
      <c r="H407" s="45"/>
    </row>
    <row r="408" s="2" customFormat="1">
      <c r="A408" s="39"/>
      <c r="B408" s="45"/>
      <c r="C408" s="321" t="s">
        <v>317</v>
      </c>
      <c r="D408" s="321" t="s">
        <v>318</v>
      </c>
      <c r="E408" s="18" t="s">
        <v>289</v>
      </c>
      <c r="F408" s="322">
        <v>19</v>
      </c>
      <c r="G408" s="39"/>
      <c r="H408" s="45"/>
    </row>
    <row r="409" s="2" customFormat="1">
      <c r="A409" s="39"/>
      <c r="B409" s="45"/>
      <c r="C409" s="321" t="s">
        <v>322</v>
      </c>
      <c r="D409" s="321" t="s">
        <v>323</v>
      </c>
      <c r="E409" s="18" t="s">
        <v>289</v>
      </c>
      <c r="F409" s="322">
        <v>34.292000000000002</v>
      </c>
      <c r="G409" s="39"/>
      <c r="H409" s="45"/>
    </row>
    <row r="410" s="2" customFormat="1" ht="16.8" customHeight="1">
      <c r="A410" s="39"/>
      <c r="B410" s="45"/>
      <c r="C410" s="321" t="s">
        <v>3627</v>
      </c>
      <c r="D410" s="321" t="s">
        <v>3628</v>
      </c>
      <c r="E410" s="18" t="s">
        <v>289</v>
      </c>
      <c r="F410" s="322">
        <v>68.292000000000002</v>
      </c>
      <c r="G410" s="39"/>
      <c r="H410" s="45"/>
    </row>
    <row r="411" s="2" customFormat="1" ht="16.8" customHeight="1">
      <c r="A411" s="39"/>
      <c r="B411" s="45"/>
      <c r="C411" s="321" t="s">
        <v>345</v>
      </c>
      <c r="D411" s="321" t="s">
        <v>346</v>
      </c>
      <c r="E411" s="18" t="s">
        <v>289</v>
      </c>
      <c r="F411" s="322">
        <v>49.292000000000002</v>
      </c>
      <c r="G411" s="39"/>
      <c r="H411" s="45"/>
    </row>
    <row r="412" s="2" customFormat="1" ht="16.8" customHeight="1">
      <c r="A412" s="39"/>
      <c r="B412" s="45"/>
      <c r="C412" s="317" t="s">
        <v>5008</v>
      </c>
      <c r="D412" s="318" t="s">
        <v>1</v>
      </c>
      <c r="E412" s="319" t="s">
        <v>1</v>
      </c>
      <c r="F412" s="320">
        <v>28.390000000000001</v>
      </c>
      <c r="G412" s="39"/>
      <c r="H412" s="45"/>
    </row>
    <row r="413" s="2" customFormat="1" ht="16.8" customHeight="1">
      <c r="A413" s="39"/>
      <c r="B413" s="45"/>
      <c r="C413" s="321" t="s">
        <v>1</v>
      </c>
      <c r="D413" s="321" t="s">
        <v>5054</v>
      </c>
      <c r="E413" s="18" t="s">
        <v>1</v>
      </c>
      <c r="F413" s="322">
        <v>24.289999999999999</v>
      </c>
      <c r="G413" s="39"/>
      <c r="H413" s="45"/>
    </row>
    <row r="414" s="2" customFormat="1" ht="16.8" customHeight="1">
      <c r="A414" s="39"/>
      <c r="B414" s="45"/>
      <c r="C414" s="321" t="s">
        <v>1</v>
      </c>
      <c r="D414" s="321" t="s">
        <v>5055</v>
      </c>
      <c r="E414" s="18" t="s">
        <v>1</v>
      </c>
      <c r="F414" s="322">
        <v>4.0999999999999996</v>
      </c>
      <c r="G414" s="39"/>
      <c r="H414" s="45"/>
    </row>
    <row r="415" s="2" customFormat="1" ht="16.8" customHeight="1">
      <c r="A415" s="39"/>
      <c r="B415" s="45"/>
      <c r="C415" s="321" t="s">
        <v>5008</v>
      </c>
      <c r="D415" s="321" t="s">
        <v>286</v>
      </c>
      <c r="E415" s="18" t="s">
        <v>1</v>
      </c>
      <c r="F415" s="322">
        <v>28.390000000000001</v>
      </c>
      <c r="G415" s="39"/>
      <c r="H415" s="45"/>
    </row>
    <row r="416" s="2" customFormat="1" ht="16.8" customHeight="1">
      <c r="A416" s="39"/>
      <c r="B416" s="45"/>
      <c r="C416" s="323" t="s">
        <v>6427</v>
      </c>
      <c r="D416" s="39"/>
      <c r="E416" s="39"/>
      <c r="F416" s="39"/>
      <c r="G416" s="39"/>
      <c r="H416" s="45"/>
    </row>
    <row r="417" s="2" customFormat="1">
      <c r="A417" s="39"/>
      <c r="B417" s="45"/>
      <c r="C417" s="321" t="s">
        <v>5051</v>
      </c>
      <c r="D417" s="321" t="s">
        <v>5052</v>
      </c>
      <c r="E417" s="18" t="s">
        <v>279</v>
      </c>
      <c r="F417" s="322">
        <v>28.390000000000001</v>
      </c>
      <c r="G417" s="39"/>
      <c r="H417" s="45"/>
    </row>
    <row r="418" s="2" customFormat="1" ht="16.8" customHeight="1">
      <c r="A418" s="39"/>
      <c r="B418" s="45"/>
      <c r="C418" s="321" t="s">
        <v>584</v>
      </c>
      <c r="D418" s="321" t="s">
        <v>585</v>
      </c>
      <c r="E418" s="18" t="s">
        <v>341</v>
      </c>
      <c r="F418" s="322">
        <v>0.30499999999999999</v>
      </c>
      <c r="G418" s="39"/>
      <c r="H418" s="45"/>
    </row>
    <row r="419" s="2" customFormat="1" ht="16.8" customHeight="1">
      <c r="A419" s="39"/>
      <c r="B419" s="45"/>
      <c r="C419" s="317" t="s">
        <v>196</v>
      </c>
      <c r="D419" s="318" t="s">
        <v>1</v>
      </c>
      <c r="E419" s="319" t="s">
        <v>1</v>
      </c>
      <c r="F419" s="320">
        <v>40</v>
      </c>
      <c r="G419" s="39"/>
      <c r="H419" s="45"/>
    </row>
    <row r="420" s="2" customFormat="1" ht="16.8" customHeight="1">
      <c r="A420" s="39"/>
      <c r="B420" s="45"/>
      <c r="C420" s="321" t="s">
        <v>1</v>
      </c>
      <c r="D420" s="321" t="s">
        <v>601</v>
      </c>
      <c r="E420" s="18" t="s">
        <v>1</v>
      </c>
      <c r="F420" s="322">
        <v>40</v>
      </c>
      <c r="G420" s="39"/>
      <c r="H420" s="45"/>
    </row>
    <row r="421" s="2" customFormat="1" ht="16.8" customHeight="1">
      <c r="A421" s="39"/>
      <c r="B421" s="45"/>
      <c r="C421" s="321" t="s">
        <v>196</v>
      </c>
      <c r="D421" s="321" t="s">
        <v>286</v>
      </c>
      <c r="E421" s="18" t="s">
        <v>1</v>
      </c>
      <c r="F421" s="322">
        <v>40</v>
      </c>
      <c r="G421" s="39"/>
      <c r="H421" s="45"/>
    </row>
    <row r="422" s="2" customFormat="1" ht="16.8" customHeight="1">
      <c r="A422" s="39"/>
      <c r="B422" s="45"/>
      <c r="C422" s="323" t="s">
        <v>6427</v>
      </c>
      <c r="D422" s="39"/>
      <c r="E422" s="39"/>
      <c r="F422" s="39"/>
      <c r="G422" s="39"/>
      <c r="H422" s="45"/>
    </row>
    <row r="423" s="2" customFormat="1" ht="16.8" customHeight="1">
      <c r="A423" s="39"/>
      <c r="B423" s="45"/>
      <c r="C423" s="321" t="s">
        <v>3593</v>
      </c>
      <c r="D423" s="321" t="s">
        <v>3594</v>
      </c>
      <c r="E423" s="18" t="s">
        <v>279</v>
      </c>
      <c r="F423" s="322">
        <v>40</v>
      </c>
      <c r="G423" s="39"/>
      <c r="H423" s="45"/>
    </row>
    <row r="424" s="2" customFormat="1">
      <c r="A424" s="39"/>
      <c r="B424" s="45"/>
      <c r="C424" s="321" t="s">
        <v>317</v>
      </c>
      <c r="D424" s="321" t="s">
        <v>318</v>
      </c>
      <c r="E424" s="18" t="s">
        <v>289</v>
      </c>
      <c r="F424" s="322">
        <v>19</v>
      </c>
      <c r="G424" s="39"/>
      <c r="H424" s="45"/>
    </row>
    <row r="425" s="2" customFormat="1" ht="16.8" customHeight="1">
      <c r="A425" s="39"/>
      <c r="B425" s="45"/>
      <c r="C425" s="321" t="s">
        <v>3627</v>
      </c>
      <c r="D425" s="321" t="s">
        <v>3628</v>
      </c>
      <c r="E425" s="18" t="s">
        <v>289</v>
      </c>
      <c r="F425" s="322">
        <v>68.292000000000002</v>
      </c>
      <c r="G425" s="39"/>
      <c r="H425" s="45"/>
    </row>
    <row r="426" s="2" customFormat="1">
      <c r="A426" s="39"/>
      <c r="B426" s="45"/>
      <c r="C426" s="321" t="s">
        <v>362</v>
      </c>
      <c r="D426" s="321" t="s">
        <v>363</v>
      </c>
      <c r="E426" s="18" t="s">
        <v>279</v>
      </c>
      <c r="F426" s="322">
        <v>40</v>
      </c>
      <c r="G426" s="39"/>
      <c r="H426" s="45"/>
    </row>
    <row r="427" s="2" customFormat="1" ht="16.8" customHeight="1">
      <c r="A427" s="39"/>
      <c r="B427" s="45"/>
      <c r="C427" s="321" t="s">
        <v>366</v>
      </c>
      <c r="D427" s="321" t="s">
        <v>367</v>
      </c>
      <c r="E427" s="18" t="s">
        <v>279</v>
      </c>
      <c r="F427" s="322">
        <v>40</v>
      </c>
      <c r="G427" s="39"/>
      <c r="H427" s="45"/>
    </row>
    <row r="428" s="2" customFormat="1" ht="16.8" customHeight="1">
      <c r="A428" s="39"/>
      <c r="B428" s="45"/>
      <c r="C428" s="317" t="s">
        <v>200</v>
      </c>
      <c r="D428" s="318" t="s">
        <v>1</v>
      </c>
      <c r="E428" s="319" t="s">
        <v>1</v>
      </c>
      <c r="F428" s="320">
        <v>34.292000000000002</v>
      </c>
      <c r="G428" s="39"/>
      <c r="H428" s="45"/>
    </row>
    <row r="429" s="2" customFormat="1" ht="16.8" customHeight="1">
      <c r="A429" s="39"/>
      <c r="B429" s="45"/>
      <c r="C429" s="321" t="s">
        <v>1</v>
      </c>
      <c r="D429" s="321" t="s">
        <v>3584</v>
      </c>
      <c r="E429" s="18" t="s">
        <v>1</v>
      </c>
      <c r="F429" s="322">
        <v>45.899999999999999</v>
      </c>
      <c r="G429" s="39"/>
      <c r="H429" s="45"/>
    </row>
    <row r="430" s="2" customFormat="1" ht="16.8" customHeight="1">
      <c r="A430" s="39"/>
      <c r="B430" s="45"/>
      <c r="C430" s="321" t="s">
        <v>1</v>
      </c>
      <c r="D430" s="321" t="s">
        <v>5012</v>
      </c>
      <c r="E430" s="18" t="s">
        <v>1</v>
      </c>
      <c r="F430" s="322">
        <v>3.3919999999999999</v>
      </c>
      <c r="G430" s="39"/>
      <c r="H430" s="45"/>
    </row>
    <row r="431" s="2" customFormat="1" ht="16.8" customHeight="1">
      <c r="A431" s="39"/>
      <c r="B431" s="45"/>
      <c r="C431" s="321" t="s">
        <v>1</v>
      </c>
      <c r="D431" s="321" t="s">
        <v>325</v>
      </c>
      <c r="E431" s="18" t="s">
        <v>1</v>
      </c>
      <c r="F431" s="322">
        <v>-5</v>
      </c>
      <c r="G431" s="39"/>
      <c r="H431" s="45"/>
    </row>
    <row r="432" s="2" customFormat="1" ht="16.8" customHeight="1">
      <c r="A432" s="39"/>
      <c r="B432" s="45"/>
      <c r="C432" s="321" t="s">
        <v>1</v>
      </c>
      <c r="D432" s="321" t="s">
        <v>326</v>
      </c>
      <c r="E432" s="18" t="s">
        <v>1</v>
      </c>
      <c r="F432" s="322">
        <v>-10</v>
      </c>
      <c r="G432" s="39"/>
      <c r="H432" s="45"/>
    </row>
    <row r="433" s="2" customFormat="1" ht="16.8" customHeight="1">
      <c r="A433" s="39"/>
      <c r="B433" s="45"/>
      <c r="C433" s="321" t="s">
        <v>200</v>
      </c>
      <c r="D433" s="321" t="s">
        <v>285</v>
      </c>
      <c r="E433" s="18" t="s">
        <v>1</v>
      </c>
      <c r="F433" s="322">
        <v>34.292000000000002</v>
      </c>
      <c r="G433" s="39"/>
      <c r="H433" s="45"/>
    </row>
    <row r="434" s="2" customFormat="1" ht="16.8" customHeight="1">
      <c r="A434" s="39"/>
      <c r="B434" s="45"/>
      <c r="C434" s="323" t="s">
        <v>6427</v>
      </c>
      <c r="D434" s="39"/>
      <c r="E434" s="39"/>
      <c r="F434" s="39"/>
      <c r="G434" s="39"/>
      <c r="H434" s="45"/>
    </row>
    <row r="435" s="2" customFormat="1">
      <c r="A435" s="39"/>
      <c r="B435" s="45"/>
      <c r="C435" s="321" t="s">
        <v>322</v>
      </c>
      <c r="D435" s="321" t="s">
        <v>323</v>
      </c>
      <c r="E435" s="18" t="s">
        <v>289</v>
      </c>
      <c r="F435" s="322">
        <v>34.292000000000002</v>
      </c>
      <c r="G435" s="39"/>
      <c r="H435" s="45"/>
    </row>
    <row r="436" s="2" customFormat="1">
      <c r="A436" s="39"/>
      <c r="B436" s="45"/>
      <c r="C436" s="321" t="s">
        <v>339</v>
      </c>
      <c r="D436" s="321" t="s">
        <v>340</v>
      </c>
      <c r="E436" s="18" t="s">
        <v>341</v>
      </c>
      <c r="F436" s="322">
        <v>63.439999999999998</v>
      </c>
      <c r="G436" s="39"/>
      <c r="H436" s="45"/>
    </row>
    <row r="437" s="2" customFormat="1" ht="16.8" customHeight="1">
      <c r="A437" s="39"/>
      <c r="B437" s="45"/>
      <c r="C437" s="321" t="s">
        <v>345</v>
      </c>
      <c r="D437" s="321" t="s">
        <v>346</v>
      </c>
      <c r="E437" s="18" t="s">
        <v>289</v>
      </c>
      <c r="F437" s="322">
        <v>49.292000000000002</v>
      </c>
      <c r="G437" s="39"/>
      <c r="H437" s="45"/>
    </row>
    <row r="438" s="2" customFormat="1" ht="16.8" customHeight="1">
      <c r="A438" s="39"/>
      <c r="B438" s="45"/>
      <c r="C438" s="317" t="s">
        <v>5012</v>
      </c>
      <c r="D438" s="318" t="s">
        <v>1</v>
      </c>
      <c r="E438" s="319" t="s">
        <v>1</v>
      </c>
      <c r="F438" s="320">
        <v>3.3919999999999999</v>
      </c>
      <c r="G438" s="39"/>
      <c r="H438" s="45"/>
    </row>
    <row r="439" s="2" customFormat="1" ht="16.8" customHeight="1">
      <c r="A439" s="39"/>
      <c r="B439" s="45"/>
      <c r="C439" s="321" t="s">
        <v>1</v>
      </c>
      <c r="D439" s="321" t="s">
        <v>5021</v>
      </c>
      <c r="E439" s="18" t="s">
        <v>1</v>
      </c>
      <c r="F439" s="322">
        <v>3.3919999999999999</v>
      </c>
      <c r="G439" s="39"/>
      <c r="H439" s="45"/>
    </row>
    <row r="440" s="2" customFormat="1" ht="16.8" customHeight="1">
      <c r="A440" s="39"/>
      <c r="B440" s="45"/>
      <c r="C440" s="321" t="s">
        <v>5012</v>
      </c>
      <c r="D440" s="321" t="s">
        <v>286</v>
      </c>
      <c r="E440" s="18" t="s">
        <v>1</v>
      </c>
      <c r="F440" s="322">
        <v>3.3919999999999999</v>
      </c>
      <c r="G440" s="39"/>
      <c r="H440" s="45"/>
    </row>
    <row r="441" s="2" customFormat="1" ht="16.8" customHeight="1">
      <c r="A441" s="39"/>
      <c r="B441" s="45"/>
      <c r="C441" s="323" t="s">
        <v>6427</v>
      </c>
      <c r="D441" s="39"/>
      <c r="E441" s="39"/>
      <c r="F441" s="39"/>
      <c r="G441" s="39"/>
      <c r="H441" s="45"/>
    </row>
    <row r="442" s="2" customFormat="1">
      <c r="A442" s="39"/>
      <c r="B442" s="45"/>
      <c r="C442" s="321" t="s">
        <v>4629</v>
      </c>
      <c r="D442" s="321" t="s">
        <v>4630</v>
      </c>
      <c r="E442" s="18" t="s">
        <v>289</v>
      </c>
      <c r="F442" s="322">
        <v>3.3919999999999999</v>
      </c>
      <c r="G442" s="39"/>
      <c r="H442" s="45"/>
    </row>
    <row r="443" s="2" customFormat="1">
      <c r="A443" s="39"/>
      <c r="B443" s="45"/>
      <c r="C443" s="321" t="s">
        <v>322</v>
      </c>
      <c r="D443" s="321" t="s">
        <v>323</v>
      </c>
      <c r="E443" s="18" t="s">
        <v>289</v>
      </c>
      <c r="F443" s="322">
        <v>34.292000000000002</v>
      </c>
      <c r="G443" s="39"/>
      <c r="H443" s="45"/>
    </row>
    <row r="444" s="2" customFormat="1" ht="16.8" customHeight="1">
      <c r="A444" s="39"/>
      <c r="B444" s="45"/>
      <c r="C444" s="321" t="s">
        <v>3627</v>
      </c>
      <c r="D444" s="321" t="s">
        <v>3628</v>
      </c>
      <c r="E444" s="18" t="s">
        <v>289</v>
      </c>
      <c r="F444" s="322">
        <v>68.292000000000002</v>
      </c>
      <c r="G444" s="39"/>
      <c r="H444" s="45"/>
    </row>
    <row r="445" s="2" customFormat="1" ht="16.8" customHeight="1">
      <c r="A445" s="39"/>
      <c r="B445" s="45"/>
      <c r="C445" s="317" t="s">
        <v>212</v>
      </c>
      <c r="D445" s="318" t="s">
        <v>1</v>
      </c>
      <c r="E445" s="319" t="s">
        <v>1</v>
      </c>
      <c r="F445" s="320">
        <v>257.697</v>
      </c>
      <c r="G445" s="39"/>
      <c r="H445" s="45"/>
    </row>
    <row r="446" s="2" customFormat="1" ht="16.8" customHeight="1">
      <c r="A446" s="39"/>
      <c r="B446" s="45"/>
      <c r="C446" s="317" t="s">
        <v>214</v>
      </c>
      <c r="D446" s="318" t="s">
        <v>1</v>
      </c>
      <c r="E446" s="319" t="s">
        <v>1</v>
      </c>
      <c r="F446" s="320">
        <v>48.173999999999999</v>
      </c>
      <c r="G446" s="39"/>
      <c r="H446" s="45"/>
    </row>
    <row r="447" s="2" customFormat="1" ht="16.8" customHeight="1">
      <c r="A447" s="39"/>
      <c r="B447" s="45"/>
      <c r="C447" s="321" t="s">
        <v>1</v>
      </c>
      <c r="D447" s="321" t="s">
        <v>313</v>
      </c>
      <c r="E447" s="18" t="s">
        <v>1</v>
      </c>
      <c r="F447" s="322">
        <v>39.810000000000002</v>
      </c>
      <c r="G447" s="39"/>
      <c r="H447" s="45"/>
    </row>
    <row r="448" s="2" customFormat="1" ht="16.8" customHeight="1">
      <c r="A448" s="39"/>
      <c r="B448" s="45"/>
      <c r="C448" s="321" t="s">
        <v>1</v>
      </c>
      <c r="D448" s="321" t="s">
        <v>314</v>
      </c>
      <c r="E448" s="18" t="s">
        <v>1</v>
      </c>
      <c r="F448" s="322">
        <v>1.5</v>
      </c>
      <c r="G448" s="39"/>
      <c r="H448" s="45"/>
    </row>
    <row r="449" s="2" customFormat="1" ht="16.8" customHeight="1">
      <c r="A449" s="39"/>
      <c r="B449" s="45"/>
      <c r="C449" s="321" t="s">
        <v>1</v>
      </c>
      <c r="D449" s="321" t="s">
        <v>315</v>
      </c>
      <c r="E449" s="18" t="s">
        <v>1</v>
      </c>
      <c r="F449" s="322">
        <v>6.8639999999999999</v>
      </c>
      <c r="G449" s="39"/>
      <c r="H449" s="45"/>
    </row>
    <row r="450" s="2" customFormat="1" ht="16.8" customHeight="1">
      <c r="A450" s="39"/>
      <c r="B450" s="45"/>
      <c r="C450" s="321" t="s">
        <v>214</v>
      </c>
      <c r="D450" s="321" t="s">
        <v>286</v>
      </c>
      <c r="E450" s="18" t="s">
        <v>1</v>
      </c>
      <c r="F450" s="322">
        <v>48.173999999999999</v>
      </c>
      <c r="G450" s="39"/>
      <c r="H450" s="45"/>
    </row>
    <row r="451" s="2" customFormat="1" ht="16.8" customHeight="1">
      <c r="A451" s="39"/>
      <c r="B451" s="45"/>
      <c r="C451" s="317" t="s">
        <v>224</v>
      </c>
      <c r="D451" s="318" t="s">
        <v>1</v>
      </c>
      <c r="E451" s="319" t="s">
        <v>1</v>
      </c>
      <c r="F451" s="320">
        <v>5</v>
      </c>
      <c r="G451" s="39"/>
      <c r="H451" s="45"/>
    </row>
    <row r="452" s="2" customFormat="1" ht="16.8" customHeight="1">
      <c r="A452" s="39"/>
      <c r="B452" s="45"/>
      <c r="C452" s="321" t="s">
        <v>1</v>
      </c>
      <c r="D452" s="321" t="s">
        <v>316</v>
      </c>
      <c r="E452" s="18" t="s">
        <v>1</v>
      </c>
      <c r="F452" s="322">
        <v>5</v>
      </c>
      <c r="G452" s="39"/>
      <c r="H452" s="45"/>
    </row>
    <row r="453" s="2" customFormat="1" ht="16.8" customHeight="1">
      <c r="A453" s="39"/>
      <c r="B453" s="45"/>
      <c r="C453" s="321" t="s">
        <v>224</v>
      </c>
      <c r="D453" s="321" t="s">
        <v>286</v>
      </c>
      <c r="E453" s="18" t="s">
        <v>1</v>
      </c>
      <c r="F453" s="322">
        <v>5</v>
      </c>
      <c r="G453" s="39"/>
      <c r="H453" s="45"/>
    </row>
    <row r="454" s="2" customFormat="1" ht="16.8" customHeight="1">
      <c r="A454" s="39"/>
      <c r="B454" s="45"/>
      <c r="C454" s="323" t="s">
        <v>6427</v>
      </c>
      <c r="D454" s="39"/>
      <c r="E454" s="39"/>
      <c r="F454" s="39"/>
      <c r="G454" s="39"/>
      <c r="H454" s="45"/>
    </row>
    <row r="455" s="2" customFormat="1" ht="16.8" customHeight="1">
      <c r="A455" s="39"/>
      <c r="B455" s="45"/>
      <c r="C455" s="321" t="s">
        <v>349</v>
      </c>
      <c r="D455" s="321" t="s">
        <v>350</v>
      </c>
      <c r="E455" s="18" t="s">
        <v>289</v>
      </c>
      <c r="F455" s="322">
        <v>5</v>
      </c>
      <c r="G455" s="39"/>
      <c r="H455" s="45"/>
    </row>
    <row r="456" s="2" customFormat="1">
      <c r="A456" s="39"/>
      <c r="B456" s="45"/>
      <c r="C456" s="321" t="s">
        <v>317</v>
      </c>
      <c r="D456" s="321" t="s">
        <v>318</v>
      </c>
      <c r="E456" s="18" t="s">
        <v>289</v>
      </c>
      <c r="F456" s="322">
        <v>19</v>
      </c>
      <c r="G456" s="39"/>
      <c r="H456" s="45"/>
    </row>
    <row r="457" s="2" customFormat="1">
      <c r="A457" s="39"/>
      <c r="B457" s="45"/>
      <c r="C457" s="321" t="s">
        <v>322</v>
      </c>
      <c r="D457" s="321" t="s">
        <v>323</v>
      </c>
      <c r="E457" s="18" t="s">
        <v>289</v>
      </c>
      <c r="F457" s="322">
        <v>34.292000000000002</v>
      </c>
      <c r="G457" s="39"/>
      <c r="H457" s="45"/>
    </row>
    <row r="458" s="2" customFormat="1" ht="16.8" customHeight="1">
      <c r="A458" s="39"/>
      <c r="B458" s="45"/>
      <c r="C458" s="321" t="s">
        <v>3627</v>
      </c>
      <c r="D458" s="321" t="s">
        <v>3628</v>
      </c>
      <c r="E458" s="18" t="s">
        <v>289</v>
      </c>
      <c r="F458" s="322">
        <v>68.292000000000002</v>
      </c>
      <c r="G458" s="39"/>
      <c r="H458" s="45"/>
    </row>
    <row r="459" s="2" customFormat="1" ht="16.8" customHeight="1">
      <c r="A459" s="39"/>
      <c r="B459" s="45"/>
      <c r="C459" s="321" t="s">
        <v>345</v>
      </c>
      <c r="D459" s="321" t="s">
        <v>346</v>
      </c>
      <c r="E459" s="18" t="s">
        <v>289</v>
      </c>
      <c r="F459" s="322">
        <v>49.292000000000002</v>
      </c>
      <c r="G459" s="39"/>
      <c r="H459" s="45"/>
    </row>
    <row r="460" s="2" customFormat="1" ht="26.4" customHeight="1">
      <c r="A460" s="39"/>
      <c r="B460" s="45"/>
      <c r="C460" s="316" t="s">
        <v>6430</v>
      </c>
      <c r="D460" s="316" t="s">
        <v>147</v>
      </c>
      <c r="E460" s="39"/>
      <c r="F460" s="39"/>
      <c r="G460" s="39"/>
      <c r="H460" s="45"/>
    </row>
    <row r="461" s="2" customFormat="1" ht="16.8" customHeight="1">
      <c r="A461" s="39"/>
      <c r="B461" s="45"/>
      <c r="C461" s="317" t="s">
        <v>5265</v>
      </c>
      <c r="D461" s="318" t="s">
        <v>1</v>
      </c>
      <c r="E461" s="319" t="s">
        <v>1</v>
      </c>
      <c r="F461" s="320">
        <v>28.800000000000001</v>
      </c>
      <c r="G461" s="39"/>
      <c r="H461" s="45"/>
    </row>
    <row r="462" s="2" customFormat="1" ht="16.8" customHeight="1">
      <c r="A462" s="39"/>
      <c r="B462" s="45"/>
      <c r="C462" s="321" t="s">
        <v>1</v>
      </c>
      <c r="D462" s="321" t="s">
        <v>5280</v>
      </c>
      <c r="E462" s="18" t="s">
        <v>1</v>
      </c>
      <c r="F462" s="322">
        <v>28.800000000000001</v>
      </c>
      <c r="G462" s="39"/>
      <c r="H462" s="45"/>
    </row>
    <row r="463" s="2" customFormat="1" ht="16.8" customHeight="1">
      <c r="A463" s="39"/>
      <c r="B463" s="45"/>
      <c r="C463" s="321" t="s">
        <v>5265</v>
      </c>
      <c r="D463" s="321" t="s">
        <v>286</v>
      </c>
      <c r="E463" s="18" t="s">
        <v>1</v>
      </c>
      <c r="F463" s="322">
        <v>28.800000000000001</v>
      </c>
      <c r="G463" s="39"/>
      <c r="H463" s="45"/>
    </row>
    <row r="464" s="2" customFormat="1" ht="16.8" customHeight="1">
      <c r="A464" s="39"/>
      <c r="B464" s="45"/>
      <c r="C464" s="323" t="s">
        <v>6427</v>
      </c>
      <c r="D464" s="39"/>
      <c r="E464" s="39"/>
      <c r="F464" s="39"/>
      <c r="G464" s="39"/>
      <c r="H464" s="45"/>
    </row>
    <row r="465" s="2" customFormat="1" ht="16.8" customHeight="1">
      <c r="A465" s="39"/>
      <c r="B465" s="45"/>
      <c r="C465" s="321" t="s">
        <v>5277</v>
      </c>
      <c r="D465" s="321" t="s">
        <v>5278</v>
      </c>
      <c r="E465" s="18" t="s">
        <v>398</v>
      </c>
      <c r="F465" s="322">
        <v>28.800000000000001</v>
      </c>
      <c r="G465" s="39"/>
      <c r="H465" s="45"/>
    </row>
    <row r="466" s="2" customFormat="1">
      <c r="A466" s="39"/>
      <c r="B466" s="45"/>
      <c r="C466" s="321" t="s">
        <v>322</v>
      </c>
      <c r="D466" s="321" t="s">
        <v>323</v>
      </c>
      <c r="E466" s="18" t="s">
        <v>289</v>
      </c>
      <c r="F466" s="322">
        <v>17.015999999999998</v>
      </c>
      <c r="G466" s="39"/>
      <c r="H466" s="45"/>
    </row>
    <row r="467" s="2" customFormat="1" ht="16.8" customHeight="1">
      <c r="A467" s="39"/>
      <c r="B467" s="45"/>
      <c r="C467" s="321" t="s">
        <v>328</v>
      </c>
      <c r="D467" s="321" t="s">
        <v>329</v>
      </c>
      <c r="E467" s="18" t="s">
        <v>289</v>
      </c>
      <c r="F467" s="322">
        <v>25.288</v>
      </c>
      <c r="G467" s="39"/>
      <c r="H467" s="45"/>
    </row>
    <row r="468" s="2" customFormat="1" ht="16.8" customHeight="1">
      <c r="A468" s="39"/>
      <c r="B468" s="45"/>
      <c r="C468" s="317" t="s">
        <v>180</v>
      </c>
      <c r="D468" s="318" t="s">
        <v>1</v>
      </c>
      <c r="E468" s="319" t="s">
        <v>1</v>
      </c>
      <c r="F468" s="320">
        <v>1.6639999999999999</v>
      </c>
      <c r="G468" s="39"/>
      <c r="H468" s="45"/>
    </row>
    <row r="469" s="2" customFormat="1" ht="16.8" customHeight="1">
      <c r="A469" s="39"/>
      <c r="B469" s="45"/>
      <c r="C469" s="321" t="s">
        <v>1</v>
      </c>
      <c r="D469" s="321" t="s">
        <v>5282</v>
      </c>
      <c r="E469" s="18" t="s">
        <v>1</v>
      </c>
      <c r="F469" s="322">
        <v>1.6639999999999999</v>
      </c>
      <c r="G469" s="39"/>
      <c r="H469" s="45"/>
    </row>
    <row r="470" s="2" customFormat="1" ht="16.8" customHeight="1">
      <c r="A470" s="39"/>
      <c r="B470" s="45"/>
      <c r="C470" s="321" t="s">
        <v>180</v>
      </c>
      <c r="D470" s="321" t="s">
        <v>286</v>
      </c>
      <c r="E470" s="18" t="s">
        <v>1</v>
      </c>
      <c r="F470" s="322">
        <v>1.6639999999999999</v>
      </c>
      <c r="G470" s="39"/>
      <c r="H470" s="45"/>
    </row>
    <row r="471" s="2" customFormat="1" ht="16.8" customHeight="1">
      <c r="A471" s="39"/>
      <c r="B471" s="45"/>
      <c r="C471" s="323" t="s">
        <v>6427</v>
      </c>
      <c r="D471" s="39"/>
      <c r="E471" s="39"/>
      <c r="F471" s="39"/>
      <c r="G471" s="39"/>
      <c r="H471" s="45"/>
    </row>
    <row r="472" s="2" customFormat="1" ht="16.8" customHeight="1">
      <c r="A472" s="39"/>
      <c r="B472" s="45"/>
      <c r="C472" s="321" t="s">
        <v>3597</v>
      </c>
      <c r="D472" s="321" t="s">
        <v>3598</v>
      </c>
      <c r="E472" s="18" t="s">
        <v>289</v>
      </c>
      <c r="F472" s="322">
        <v>1.6639999999999999</v>
      </c>
      <c r="G472" s="39"/>
      <c r="H472" s="45"/>
    </row>
    <row r="473" s="2" customFormat="1">
      <c r="A473" s="39"/>
      <c r="B473" s="45"/>
      <c r="C473" s="321" t="s">
        <v>322</v>
      </c>
      <c r="D473" s="321" t="s">
        <v>323</v>
      </c>
      <c r="E473" s="18" t="s">
        <v>289</v>
      </c>
      <c r="F473" s="322">
        <v>17.015999999999998</v>
      </c>
      <c r="G473" s="39"/>
      <c r="H473" s="45"/>
    </row>
    <row r="474" s="2" customFormat="1" ht="16.8" customHeight="1">
      <c r="A474" s="39"/>
      <c r="B474" s="45"/>
      <c r="C474" s="321" t="s">
        <v>328</v>
      </c>
      <c r="D474" s="321" t="s">
        <v>329</v>
      </c>
      <c r="E474" s="18" t="s">
        <v>289</v>
      </c>
      <c r="F474" s="322">
        <v>25.288</v>
      </c>
      <c r="G474" s="39"/>
      <c r="H474" s="45"/>
    </row>
    <row r="475" s="2" customFormat="1" ht="16.8" customHeight="1">
      <c r="A475" s="39"/>
      <c r="B475" s="45"/>
      <c r="C475" s="317" t="s">
        <v>192</v>
      </c>
      <c r="D475" s="318" t="s">
        <v>1</v>
      </c>
      <c r="E475" s="319" t="s">
        <v>1</v>
      </c>
      <c r="F475" s="320">
        <v>981</v>
      </c>
      <c r="G475" s="39"/>
      <c r="H475" s="45"/>
    </row>
    <row r="476" s="2" customFormat="1" ht="16.8" customHeight="1">
      <c r="A476" s="39"/>
      <c r="B476" s="45"/>
      <c r="C476" s="321" t="s">
        <v>1</v>
      </c>
      <c r="D476" s="321" t="s">
        <v>337</v>
      </c>
      <c r="E476" s="18" t="s">
        <v>1</v>
      </c>
      <c r="F476" s="322">
        <v>981</v>
      </c>
      <c r="G476" s="39"/>
      <c r="H476" s="45"/>
    </row>
    <row r="477" s="2" customFormat="1" ht="16.8" customHeight="1">
      <c r="A477" s="39"/>
      <c r="B477" s="45"/>
      <c r="C477" s="321" t="s">
        <v>192</v>
      </c>
      <c r="D477" s="321" t="s">
        <v>286</v>
      </c>
      <c r="E477" s="18" t="s">
        <v>1</v>
      </c>
      <c r="F477" s="322">
        <v>981</v>
      </c>
      <c r="G477" s="39"/>
      <c r="H477" s="45"/>
    </row>
    <row r="478" s="2" customFormat="1" ht="16.8" customHeight="1">
      <c r="A478" s="39"/>
      <c r="B478" s="45"/>
      <c r="C478" s="317" t="s">
        <v>196</v>
      </c>
      <c r="D478" s="318" t="s">
        <v>1</v>
      </c>
      <c r="E478" s="319" t="s">
        <v>1</v>
      </c>
      <c r="F478" s="320">
        <v>82.719999999999999</v>
      </c>
      <c r="G478" s="39"/>
      <c r="H478" s="45"/>
    </row>
    <row r="479" s="2" customFormat="1" ht="16.8" customHeight="1">
      <c r="A479" s="39"/>
      <c r="B479" s="45"/>
      <c r="C479" s="321" t="s">
        <v>1</v>
      </c>
      <c r="D479" s="321" t="s">
        <v>5274</v>
      </c>
      <c r="E479" s="18" t="s">
        <v>1</v>
      </c>
      <c r="F479" s="322">
        <v>17.800000000000001</v>
      </c>
      <c r="G479" s="39"/>
      <c r="H479" s="45"/>
    </row>
    <row r="480" s="2" customFormat="1" ht="16.8" customHeight="1">
      <c r="A480" s="39"/>
      <c r="B480" s="45"/>
      <c r="C480" s="321" t="s">
        <v>1</v>
      </c>
      <c r="D480" s="321" t="s">
        <v>5275</v>
      </c>
      <c r="E480" s="18" t="s">
        <v>1</v>
      </c>
      <c r="F480" s="322">
        <v>39</v>
      </c>
      <c r="G480" s="39"/>
      <c r="H480" s="45"/>
    </row>
    <row r="481" s="2" customFormat="1" ht="16.8" customHeight="1">
      <c r="A481" s="39"/>
      <c r="B481" s="45"/>
      <c r="C481" s="321" t="s">
        <v>1</v>
      </c>
      <c r="D481" s="321" t="s">
        <v>5276</v>
      </c>
      <c r="E481" s="18" t="s">
        <v>1</v>
      </c>
      <c r="F481" s="322">
        <v>25.920000000000002</v>
      </c>
      <c r="G481" s="39"/>
      <c r="H481" s="45"/>
    </row>
    <row r="482" s="2" customFormat="1" ht="16.8" customHeight="1">
      <c r="A482" s="39"/>
      <c r="B482" s="45"/>
      <c r="C482" s="321" t="s">
        <v>196</v>
      </c>
      <c r="D482" s="321" t="s">
        <v>286</v>
      </c>
      <c r="E482" s="18" t="s">
        <v>1</v>
      </c>
      <c r="F482" s="322">
        <v>82.719999999999999</v>
      </c>
      <c r="G482" s="39"/>
      <c r="H482" s="45"/>
    </row>
    <row r="483" s="2" customFormat="1" ht="16.8" customHeight="1">
      <c r="A483" s="39"/>
      <c r="B483" s="45"/>
      <c r="C483" s="323" t="s">
        <v>6427</v>
      </c>
      <c r="D483" s="39"/>
      <c r="E483" s="39"/>
      <c r="F483" s="39"/>
      <c r="G483" s="39"/>
      <c r="H483" s="45"/>
    </row>
    <row r="484" s="2" customFormat="1" ht="16.8" customHeight="1">
      <c r="A484" s="39"/>
      <c r="B484" s="45"/>
      <c r="C484" s="321" t="s">
        <v>277</v>
      </c>
      <c r="D484" s="321" t="s">
        <v>278</v>
      </c>
      <c r="E484" s="18" t="s">
        <v>279</v>
      </c>
      <c r="F484" s="322">
        <v>82.719999999999999</v>
      </c>
      <c r="G484" s="39"/>
      <c r="H484" s="45"/>
    </row>
    <row r="485" s="2" customFormat="1" ht="16.8" customHeight="1">
      <c r="A485" s="39"/>
      <c r="B485" s="45"/>
      <c r="C485" s="321" t="s">
        <v>328</v>
      </c>
      <c r="D485" s="321" t="s">
        <v>329</v>
      </c>
      <c r="E485" s="18" t="s">
        <v>289</v>
      </c>
      <c r="F485" s="322">
        <v>25.288</v>
      </c>
      <c r="G485" s="39"/>
      <c r="H485" s="45"/>
    </row>
    <row r="486" s="2" customFormat="1">
      <c r="A486" s="39"/>
      <c r="B486" s="45"/>
      <c r="C486" s="321" t="s">
        <v>362</v>
      </c>
      <c r="D486" s="321" t="s">
        <v>363</v>
      </c>
      <c r="E486" s="18" t="s">
        <v>279</v>
      </c>
      <c r="F486" s="322">
        <v>82.719999999999999</v>
      </c>
      <c r="G486" s="39"/>
      <c r="H486" s="45"/>
    </row>
    <row r="487" s="2" customFormat="1" ht="16.8" customHeight="1">
      <c r="A487" s="39"/>
      <c r="B487" s="45"/>
      <c r="C487" s="321" t="s">
        <v>366</v>
      </c>
      <c r="D487" s="321" t="s">
        <v>367</v>
      </c>
      <c r="E487" s="18" t="s">
        <v>279</v>
      </c>
      <c r="F487" s="322">
        <v>82.719999999999999</v>
      </c>
      <c r="G487" s="39"/>
      <c r="H487" s="45"/>
    </row>
    <row r="488" s="2" customFormat="1" ht="16.8" customHeight="1">
      <c r="A488" s="39"/>
      <c r="B488" s="45"/>
      <c r="C488" s="317" t="s">
        <v>200</v>
      </c>
      <c r="D488" s="318" t="s">
        <v>1</v>
      </c>
      <c r="E488" s="319" t="s">
        <v>1</v>
      </c>
      <c r="F488" s="320">
        <v>17.015999999999998</v>
      </c>
      <c r="G488" s="39"/>
      <c r="H488" s="45"/>
    </row>
    <row r="489" s="2" customFormat="1" ht="16.8" customHeight="1">
      <c r="A489" s="39"/>
      <c r="B489" s="45"/>
      <c r="C489" s="321" t="s">
        <v>1</v>
      </c>
      <c r="D489" s="321" t="s">
        <v>180</v>
      </c>
      <c r="E489" s="18" t="s">
        <v>1</v>
      </c>
      <c r="F489" s="322">
        <v>1.6639999999999999</v>
      </c>
      <c r="G489" s="39"/>
      <c r="H489" s="45"/>
    </row>
    <row r="490" s="2" customFormat="1" ht="16.8" customHeight="1">
      <c r="A490" s="39"/>
      <c r="B490" s="45"/>
      <c r="C490" s="321" t="s">
        <v>1</v>
      </c>
      <c r="D490" s="321" t="s">
        <v>212</v>
      </c>
      <c r="E490" s="18" t="s">
        <v>1</v>
      </c>
      <c r="F490" s="322">
        <v>14.448</v>
      </c>
      <c r="G490" s="39"/>
      <c r="H490" s="45"/>
    </row>
    <row r="491" s="2" customFormat="1" ht="16.8" customHeight="1">
      <c r="A491" s="39"/>
      <c r="B491" s="45"/>
      <c r="C491" s="321" t="s">
        <v>1</v>
      </c>
      <c r="D491" s="321" t="s">
        <v>5293</v>
      </c>
      <c r="E491" s="18" t="s">
        <v>1</v>
      </c>
      <c r="F491" s="322">
        <v>0.90400000000000003</v>
      </c>
      <c r="G491" s="39"/>
      <c r="H491" s="45"/>
    </row>
    <row r="492" s="2" customFormat="1" ht="16.8" customHeight="1">
      <c r="A492" s="39"/>
      <c r="B492" s="45"/>
      <c r="C492" s="321" t="s">
        <v>200</v>
      </c>
      <c r="D492" s="321" t="s">
        <v>285</v>
      </c>
      <c r="E492" s="18" t="s">
        <v>1</v>
      </c>
      <c r="F492" s="322">
        <v>17.015999999999998</v>
      </c>
      <c r="G492" s="39"/>
      <c r="H492" s="45"/>
    </row>
    <row r="493" s="2" customFormat="1" ht="16.8" customHeight="1">
      <c r="A493" s="39"/>
      <c r="B493" s="45"/>
      <c r="C493" s="323" t="s">
        <v>6427</v>
      </c>
      <c r="D493" s="39"/>
      <c r="E493" s="39"/>
      <c r="F493" s="39"/>
      <c r="G493" s="39"/>
      <c r="H493" s="45"/>
    </row>
    <row r="494" s="2" customFormat="1">
      <c r="A494" s="39"/>
      <c r="B494" s="45"/>
      <c r="C494" s="321" t="s">
        <v>322</v>
      </c>
      <c r="D494" s="321" t="s">
        <v>323</v>
      </c>
      <c r="E494" s="18" t="s">
        <v>289</v>
      </c>
      <c r="F494" s="322">
        <v>17.015999999999998</v>
      </c>
      <c r="G494" s="39"/>
      <c r="H494" s="45"/>
    </row>
    <row r="495" s="2" customFormat="1">
      <c r="A495" s="39"/>
      <c r="B495" s="45"/>
      <c r="C495" s="321" t="s">
        <v>339</v>
      </c>
      <c r="D495" s="321" t="s">
        <v>340</v>
      </c>
      <c r="E495" s="18" t="s">
        <v>341</v>
      </c>
      <c r="F495" s="322">
        <v>31.48</v>
      </c>
      <c r="G495" s="39"/>
      <c r="H495" s="45"/>
    </row>
    <row r="496" s="2" customFormat="1" ht="16.8" customHeight="1">
      <c r="A496" s="39"/>
      <c r="B496" s="45"/>
      <c r="C496" s="321" t="s">
        <v>345</v>
      </c>
      <c r="D496" s="321" t="s">
        <v>346</v>
      </c>
      <c r="E496" s="18" t="s">
        <v>289</v>
      </c>
      <c r="F496" s="322">
        <v>17.015999999999998</v>
      </c>
      <c r="G496" s="39"/>
      <c r="H496" s="45"/>
    </row>
    <row r="497" s="2" customFormat="1" ht="16.8" customHeight="1">
      <c r="A497" s="39"/>
      <c r="B497" s="45"/>
      <c r="C497" s="317" t="s">
        <v>212</v>
      </c>
      <c r="D497" s="318" t="s">
        <v>1</v>
      </c>
      <c r="E497" s="319" t="s">
        <v>1</v>
      </c>
      <c r="F497" s="320">
        <v>14.448</v>
      </c>
      <c r="G497" s="39"/>
      <c r="H497" s="45"/>
    </row>
    <row r="498" s="2" customFormat="1" ht="16.8" customHeight="1">
      <c r="A498" s="39"/>
      <c r="B498" s="45"/>
      <c r="C498" s="321" t="s">
        <v>1</v>
      </c>
      <c r="D498" s="321" t="s">
        <v>5284</v>
      </c>
      <c r="E498" s="18" t="s">
        <v>1</v>
      </c>
      <c r="F498" s="322">
        <v>1.968</v>
      </c>
      <c r="G498" s="39"/>
      <c r="H498" s="45"/>
    </row>
    <row r="499" s="2" customFormat="1" ht="16.8" customHeight="1">
      <c r="A499" s="39"/>
      <c r="B499" s="45"/>
      <c r="C499" s="321" t="s">
        <v>1</v>
      </c>
      <c r="D499" s="321" t="s">
        <v>5285</v>
      </c>
      <c r="E499" s="18" t="s">
        <v>1</v>
      </c>
      <c r="F499" s="322">
        <v>12.48</v>
      </c>
      <c r="G499" s="39"/>
      <c r="H499" s="45"/>
    </row>
    <row r="500" s="2" customFormat="1" ht="16.8" customHeight="1">
      <c r="A500" s="39"/>
      <c r="B500" s="45"/>
      <c r="C500" s="321" t="s">
        <v>212</v>
      </c>
      <c r="D500" s="321" t="s">
        <v>286</v>
      </c>
      <c r="E500" s="18" t="s">
        <v>1</v>
      </c>
      <c r="F500" s="322">
        <v>14.448</v>
      </c>
      <c r="G500" s="39"/>
      <c r="H500" s="45"/>
    </row>
    <row r="501" s="2" customFormat="1" ht="16.8" customHeight="1">
      <c r="A501" s="39"/>
      <c r="B501" s="45"/>
      <c r="C501" s="323" t="s">
        <v>6427</v>
      </c>
      <c r="D501" s="39"/>
      <c r="E501" s="39"/>
      <c r="F501" s="39"/>
      <c r="G501" s="39"/>
      <c r="H501" s="45"/>
    </row>
    <row r="502" s="2" customFormat="1">
      <c r="A502" s="39"/>
      <c r="B502" s="45"/>
      <c r="C502" s="321" t="s">
        <v>4629</v>
      </c>
      <c r="D502" s="321" t="s">
        <v>4630</v>
      </c>
      <c r="E502" s="18" t="s">
        <v>289</v>
      </c>
      <c r="F502" s="322">
        <v>14.448</v>
      </c>
      <c r="G502" s="39"/>
      <c r="H502" s="45"/>
    </row>
    <row r="503" s="2" customFormat="1">
      <c r="A503" s="39"/>
      <c r="B503" s="45"/>
      <c r="C503" s="321" t="s">
        <v>322</v>
      </c>
      <c r="D503" s="321" t="s">
        <v>323</v>
      </c>
      <c r="E503" s="18" t="s">
        <v>289</v>
      </c>
      <c r="F503" s="322">
        <v>17.015999999999998</v>
      </c>
      <c r="G503" s="39"/>
      <c r="H503" s="45"/>
    </row>
    <row r="504" s="2" customFormat="1" ht="16.8" customHeight="1">
      <c r="A504" s="39"/>
      <c r="B504" s="45"/>
      <c r="C504" s="321" t="s">
        <v>328</v>
      </c>
      <c r="D504" s="321" t="s">
        <v>329</v>
      </c>
      <c r="E504" s="18" t="s">
        <v>289</v>
      </c>
      <c r="F504" s="322">
        <v>25.288</v>
      </c>
      <c r="G504" s="39"/>
      <c r="H504" s="45"/>
    </row>
    <row r="505" s="2" customFormat="1" ht="16.8" customHeight="1">
      <c r="A505" s="39"/>
      <c r="B505" s="45"/>
      <c r="C505" s="317" t="s">
        <v>214</v>
      </c>
      <c r="D505" s="318" t="s">
        <v>1</v>
      </c>
      <c r="E505" s="319" t="s">
        <v>1</v>
      </c>
      <c r="F505" s="320">
        <v>48.173999999999999</v>
      </c>
      <c r="G505" s="39"/>
      <c r="H505" s="45"/>
    </row>
    <row r="506" s="2" customFormat="1" ht="16.8" customHeight="1">
      <c r="A506" s="39"/>
      <c r="B506" s="45"/>
      <c r="C506" s="321" t="s">
        <v>1</v>
      </c>
      <c r="D506" s="321" t="s">
        <v>313</v>
      </c>
      <c r="E506" s="18" t="s">
        <v>1</v>
      </c>
      <c r="F506" s="322">
        <v>39.810000000000002</v>
      </c>
      <c r="G506" s="39"/>
      <c r="H506" s="45"/>
    </row>
    <row r="507" s="2" customFormat="1" ht="16.8" customHeight="1">
      <c r="A507" s="39"/>
      <c r="B507" s="45"/>
      <c r="C507" s="321" t="s">
        <v>1</v>
      </c>
      <c r="D507" s="321" t="s">
        <v>314</v>
      </c>
      <c r="E507" s="18" t="s">
        <v>1</v>
      </c>
      <c r="F507" s="322">
        <v>1.5</v>
      </c>
      <c r="G507" s="39"/>
      <c r="H507" s="45"/>
    </row>
    <row r="508" s="2" customFormat="1" ht="16.8" customHeight="1">
      <c r="A508" s="39"/>
      <c r="B508" s="45"/>
      <c r="C508" s="321" t="s">
        <v>1</v>
      </c>
      <c r="D508" s="321" t="s">
        <v>315</v>
      </c>
      <c r="E508" s="18" t="s">
        <v>1</v>
      </c>
      <c r="F508" s="322">
        <v>6.8639999999999999</v>
      </c>
      <c r="G508" s="39"/>
      <c r="H508" s="45"/>
    </row>
    <row r="509" s="2" customFormat="1" ht="16.8" customHeight="1">
      <c r="A509" s="39"/>
      <c r="B509" s="45"/>
      <c r="C509" s="321" t="s">
        <v>214</v>
      </c>
      <c r="D509" s="321" t="s">
        <v>286</v>
      </c>
      <c r="E509" s="18" t="s">
        <v>1</v>
      </c>
      <c r="F509" s="322">
        <v>48.173999999999999</v>
      </c>
      <c r="G509" s="39"/>
      <c r="H509" s="45"/>
    </row>
    <row r="510" s="2" customFormat="1" ht="16.8" customHeight="1">
      <c r="A510" s="39"/>
      <c r="B510" s="45"/>
      <c r="C510" s="317" t="s">
        <v>5291</v>
      </c>
      <c r="D510" s="318" t="s">
        <v>1</v>
      </c>
      <c r="E510" s="319" t="s">
        <v>1</v>
      </c>
      <c r="F510" s="320">
        <v>0.156</v>
      </c>
      <c r="G510" s="39"/>
      <c r="H510" s="45"/>
    </row>
    <row r="511" s="2" customFormat="1" ht="16.8" customHeight="1">
      <c r="A511" s="39"/>
      <c r="B511" s="45"/>
      <c r="C511" s="321" t="s">
        <v>1</v>
      </c>
      <c r="D511" s="321" t="s">
        <v>5289</v>
      </c>
      <c r="E511" s="18" t="s">
        <v>1</v>
      </c>
      <c r="F511" s="322">
        <v>0.059999999999999998</v>
      </c>
      <c r="G511" s="39"/>
      <c r="H511" s="45"/>
    </row>
    <row r="512" s="2" customFormat="1" ht="16.8" customHeight="1">
      <c r="A512" s="39"/>
      <c r="B512" s="45"/>
      <c r="C512" s="321" t="s">
        <v>1</v>
      </c>
      <c r="D512" s="321" t="s">
        <v>5290</v>
      </c>
      <c r="E512" s="18" t="s">
        <v>1</v>
      </c>
      <c r="F512" s="322">
        <v>0.096000000000000002</v>
      </c>
      <c r="G512" s="39"/>
      <c r="H512" s="45"/>
    </row>
    <row r="513" s="2" customFormat="1" ht="16.8" customHeight="1">
      <c r="A513" s="39"/>
      <c r="B513" s="45"/>
      <c r="C513" s="321" t="s">
        <v>5291</v>
      </c>
      <c r="D513" s="321" t="s">
        <v>286</v>
      </c>
      <c r="E513" s="18" t="s">
        <v>1</v>
      </c>
      <c r="F513" s="322">
        <v>0.156</v>
      </c>
      <c r="G513" s="39"/>
      <c r="H513" s="45"/>
    </row>
    <row r="514" s="2" customFormat="1" ht="16.8" customHeight="1">
      <c r="A514" s="39"/>
      <c r="B514" s="45"/>
      <c r="C514" s="317" t="s">
        <v>224</v>
      </c>
      <c r="D514" s="318" t="s">
        <v>1</v>
      </c>
      <c r="E514" s="319" t="s">
        <v>1</v>
      </c>
      <c r="F514" s="320">
        <v>1259.8699999999999</v>
      </c>
      <c r="G514" s="39"/>
      <c r="H514" s="45"/>
    </row>
    <row r="515" s="2" customFormat="1" ht="16.8" customHeight="1">
      <c r="A515" s="39"/>
      <c r="B515" s="45"/>
      <c r="C515" s="321" t="s">
        <v>1</v>
      </c>
      <c r="D515" s="321" t="s">
        <v>352</v>
      </c>
      <c r="E515" s="18" t="s">
        <v>1</v>
      </c>
      <c r="F515" s="322">
        <v>0</v>
      </c>
      <c r="G515" s="39"/>
      <c r="H515" s="45"/>
    </row>
    <row r="516" s="2" customFormat="1" ht="16.8" customHeight="1">
      <c r="A516" s="39"/>
      <c r="B516" s="45"/>
      <c r="C516" s="321" t="s">
        <v>1</v>
      </c>
      <c r="D516" s="321" t="s">
        <v>353</v>
      </c>
      <c r="E516" s="18" t="s">
        <v>1</v>
      </c>
      <c r="F516" s="322">
        <v>159.96000000000001</v>
      </c>
      <c r="G516" s="39"/>
      <c r="H516" s="45"/>
    </row>
    <row r="517" s="2" customFormat="1" ht="16.8" customHeight="1">
      <c r="A517" s="39"/>
      <c r="B517" s="45"/>
      <c r="C517" s="321" t="s">
        <v>1</v>
      </c>
      <c r="D517" s="321" t="s">
        <v>354</v>
      </c>
      <c r="E517" s="18" t="s">
        <v>1</v>
      </c>
      <c r="F517" s="322">
        <v>90.545000000000002</v>
      </c>
      <c r="G517" s="39"/>
      <c r="H517" s="45"/>
    </row>
    <row r="518" s="2" customFormat="1" ht="16.8" customHeight="1">
      <c r="A518" s="39"/>
      <c r="B518" s="45"/>
      <c r="C518" s="321" t="s">
        <v>1</v>
      </c>
      <c r="D518" s="321" t="s">
        <v>355</v>
      </c>
      <c r="E518" s="18" t="s">
        <v>1</v>
      </c>
      <c r="F518" s="322">
        <v>353.85000000000002</v>
      </c>
      <c r="G518" s="39"/>
      <c r="H518" s="45"/>
    </row>
    <row r="519" s="2" customFormat="1" ht="16.8" customHeight="1">
      <c r="A519" s="39"/>
      <c r="B519" s="45"/>
      <c r="C519" s="321" t="s">
        <v>1</v>
      </c>
      <c r="D519" s="321" t="s">
        <v>356</v>
      </c>
      <c r="E519" s="18" t="s">
        <v>1</v>
      </c>
      <c r="F519" s="322">
        <v>0</v>
      </c>
      <c r="G519" s="39"/>
      <c r="H519" s="45"/>
    </row>
    <row r="520" s="2" customFormat="1" ht="16.8" customHeight="1">
      <c r="A520" s="39"/>
      <c r="B520" s="45"/>
      <c r="C520" s="321" t="s">
        <v>1</v>
      </c>
      <c r="D520" s="321" t="s">
        <v>357</v>
      </c>
      <c r="E520" s="18" t="s">
        <v>1</v>
      </c>
      <c r="F520" s="322">
        <v>117.99</v>
      </c>
      <c r="G520" s="39"/>
      <c r="H520" s="45"/>
    </row>
    <row r="521" s="2" customFormat="1" ht="16.8" customHeight="1">
      <c r="A521" s="39"/>
      <c r="B521" s="45"/>
      <c r="C521" s="321" t="s">
        <v>1</v>
      </c>
      <c r="D521" s="321" t="s">
        <v>358</v>
      </c>
      <c r="E521" s="18" t="s">
        <v>1</v>
      </c>
      <c r="F521" s="322">
        <v>62.524999999999999</v>
      </c>
      <c r="G521" s="39"/>
      <c r="H521" s="45"/>
    </row>
    <row r="522" s="2" customFormat="1" ht="16.8" customHeight="1">
      <c r="A522" s="39"/>
      <c r="B522" s="45"/>
      <c r="C522" s="321" t="s">
        <v>1</v>
      </c>
      <c r="D522" s="321" t="s">
        <v>359</v>
      </c>
      <c r="E522" s="18" t="s">
        <v>1</v>
      </c>
      <c r="F522" s="322">
        <v>250</v>
      </c>
      <c r="G522" s="39"/>
      <c r="H522" s="45"/>
    </row>
    <row r="523" s="2" customFormat="1" ht="16.8" customHeight="1">
      <c r="A523" s="39"/>
      <c r="B523" s="45"/>
      <c r="C523" s="321" t="s">
        <v>1</v>
      </c>
      <c r="D523" s="321" t="s">
        <v>360</v>
      </c>
      <c r="E523" s="18" t="s">
        <v>1</v>
      </c>
      <c r="F523" s="322">
        <v>225</v>
      </c>
      <c r="G523" s="39"/>
      <c r="H523" s="45"/>
    </row>
    <row r="524" s="2" customFormat="1" ht="16.8" customHeight="1">
      <c r="A524" s="39"/>
      <c r="B524" s="45"/>
      <c r="C524" s="321" t="s">
        <v>224</v>
      </c>
      <c r="D524" s="321" t="s">
        <v>286</v>
      </c>
      <c r="E524" s="18" t="s">
        <v>1</v>
      </c>
      <c r="F524" s="322">
        <v>1259.8699999999999</v>
      </c>
      <c r="G524" s="39"/>
      <c r="H524" s="45"/>
    </row>
    <row r="525" s="2" customFormat="1" ht="26.4" customHeight="1">
      <c r="A525" s="39"/>
      <c r="B525" s="45"/>
      <c r="C525" s="316" t="s">
        <v>6431</v>
      </c>
      <c r="D525" s="316" t="s">
        <v>153</v>
      </c>
      <c r="E525" s="39"/>
      <c r="F525" s="39"/>
      <c r="G525" s="39"/>
      <c r="H525" s="45"/>
    </row>
    <row r="526" s="2" customFormat="1" ht="16.8" customHeight="1">
      <c r="A526" s="39"/>
      <c r="B526" s="45"/>
      <c r="C526" s="317" t="s">
        <v>5425</v>
      </c>
      <c r="D526" s="318" t="s">
        <v>1</v>
      </c>
      <c r="E526" s="319" t="s">
        <v>1</v>
      </c>
      <c r="F526" s="320">
        <v>644.79999999999995</v>
      </c>
      <c r="G526" s="39"/>
      <c r="H526" s="45"/>
    </row>
    <row r="527" s="2" customFormat="1" ht="16.8" customHeight="1">
      <c r="A527" s="39"/>
      <c r="B527" s="45"/>
      <c r="C527" s="321" t="s">
        <v>1</v>
      </c>
      <c r="D527" s="321" t="s">
        <v>5479</v>
      </c>
      <c r="E527" s="18" t="s">
        <v>1</v>
      </c>
      <c r="F527" s="322">
        <v>644.79999999999995</v>
      </c>
      <c r="G527" s="39"/>
      <c r="H527" s="45"/>
    </row>
    <row r="528" s="2" customFormat="1" ht="16.8" customHeight="1">
      <c r="A528" s="39"/>
      <c r="B528" s="45"/>
      <c r="C528" s="321" t="s">
        <v>5425</v>
      </c>
      <c r="D528" s="321" t="s">
        <v>286</v>
      </c>
      <c r="E528" s="18" t="s">
        <v>1</v>
      </c>
      <c r="F528" s="322">
        <v>644.79999999999995</v>
      </c>
      <c r="G528" s="39"/>
      <c r="H528" s="45"/>
    </row>
    <row r="529" s="2" customFormat="1" ht="16.8" customHeight="1">
      <c r="A529" s="39"/>
      <c r="B529" s="45"/>
      <c r="C529" s="323" t="s">
        <v>6427</v>
      </c>
      <c r="D529" s="39"/>
      <c r="E529" s="39"/>
      <c r="F529" s="39"/>
      <c r="G529" s="39"/>
      <c r="H529" s="45"/>
    </row>
    <row r="530" s="2" customFormat="1">
      <c r="A530" s="39"/>
      <c r="B530" s="45"/>
      <c r="C530" s="321" t="s">
        <v>5519</v>
      </c>
      <c r="D530" s="321" t="s">
        <v>5520</v>
      </c>
      <c r="E530" s="18" t="s">
        <v>279</v>
      </c>
      <c r="F530" s="322">
        <v>644.79999999999995</v>
      </c>
      <c r="G530" s="39"/>
      <c r="H530" s="45"/>
    </row>
    <row r="531" s="2" customFormat="1" ht="16.8" customHeight="1">
      <c r="A531" s="39"/>
      <c r="B531" s="45"/>
      <c r="C531" s="321" t="s">
        <v>5507</v>
      </c>
      <c r="D531" s="321" t="s">
        <v>5508</v>
      </c>
      <c r="E531" s="18" t="s">
        <v>279</v>
      </c>
      <c r="F531" s="322">
        <v>644.79999999999995</v>
      </c>
      <c r="G531" s="39"/>
      <c r="H531" s="45"/>
    </row>
    <row r="532" s="2" customFormat="1" ht="16.8" customHeight="1">
      <c r="A532" s="39"/>
      <c r="B532" s="45"/>
      <c r="C532" s="321" t="s">
        <v>5513</v>
      </c>
      <c r="D532" s="321" t="s">
        <v>5514</v>
      </c>
      <c r="E532" s="18" t="s">
        <v>279</v>
      </c>
      <c r="F532" s="322">
        <v>644.79999999999995</v>
      </c>
      <c r="G532" s="39"/>
      <c r="H532" s="45"/>
    </row>
    <row r="533" s="2" customFormat="1" ht="16.8" customHeight="1">
      <c r="A533" s="39"/>
      <c r="B533" s="45"/>
      <c r="C533" s="321" t="s">
        <v>5516</v>
      </c>
      <c r="D533" s="321" t="s">
        <v>5517</v>
      </c>
      <c r="E533" s="18" t="s">
        <v>279</v>
      </c>
      <c r="F533" s="322">
        <v>644.79999999999995</v>
      </c>
      <c r="G533" s="39"/>
      <c r="H533" s="45"/>
    </row>
    <row r="534" s="2" customFormat="1" ht="16.8" customHeight="1">
      <c r="A534" s="39"/>
      <c r="B534" s="45"/>
      <c r="C534" s="317" t="s">
        <v>3584</v>
      </c>
      <c r="D534" s="318" t="s">
        <v>1</v>
      </c>
      <c r="E534" s="319" t="s">
        <v>1</v>
      </c>
      <c r="F534" s="320">
        <v>3.5880000000000001</v>
      </c>
      <c r="G534" s="39"/>
      <c r="H534" s="45"/>
    </row>
    <row r="535" s="2" customFormat="1" ht="16.8" customHeight="1">
      <c r="A535" s="39"/>
      <c r="B535" s="45"/>
      <c r="C535" s="321" t="s">
        <v>1</v>
      </c>
      <c r="D535" s="321" t="s">
        <v>5458</v>
      </c>
      <c r="E535" s="18" t="s">
        <v>1</v>
      </c>
      <c r="F535" s="322">
        <v>3.5880000000000001</v>
      </c>
      <c r="G535" s="39"/>
      <c r="H535" s="45"/>
    </row>
    <row r="536" s="2" customFormat="1" ht="16.8" customHeight="1">
      <c r="A536" s="39"/>
      <c r="B536" s="45"/>
      <c r="C536" s="321" t="s">
        <v>3584</v>
      </c>
      <c r="D536" s="321" t="s">
        <v>286</v>
      </c>
      <c r="E536" s="18" t="s">
        <v>1</v>
      </c>
      <c r="F536" s="322">
        <v>3.5880000000000001</v>
      </c>
      <c r="G536" s="39"/>
      <c r="H536" s="45"/>
    </row>
    <row r="537" s="2" customFormat="1" ht="16.8" customHeight="1">
      <c r="A537" s="39"/>
      <c r="B537" s="45"/>
      <c r="C537" s="323" t="s">
        <v>6427</v>
      </c>
      <c r="D537" s="39"/>
      <c r="E537" s="39"/>
      <c r="F537" s="39"/>
      <c r="G537" s="39"/>
      <c r="H537" s="45"/>
    </row>
    <row r="538" s="2" customFormat="1" ht="16.8" customHeight="1">
      <c r="A538" s="39"/>
      <c r="B538" s="45"/>
      <c r="C538" s="321" t="s">
        <v>4623</v>
      </c>
      <c r="D538" s="321" t="s">
        <v>4624</v>
      </c>
      <c r="E538" s="18" t="s">
        <v>289</v>
      </c>
      <c r="F538" s="322">
        <v>3.5880000000000001</v>
      </c>
      <c r="G538" s="39"/>
      <c r="H538" s="45"/>
    </row>
    <row r="539" s="2" customFormat="1">
      <c r="A539" s="39"/>
      <c r="B539" s="45"/>
      <c r="C539" s="321" t="s">
        <v>322</v>
      </c>
      <c r="D539" s="321" t="s">
        <v>323</v>
      </c>
      <c r="E539" s="18" t="s">
        <v>289</v>
      </c>
      <c r="F539" s="322">
        <v>753.31299999999999</v>
      </c>
      <c r="G539" s="39"/>
      <c r="H539" s="45"/>
    </row>
    <row r="540" s="2" customFormat="1" ht="16.8" customHeight="1">
      <c r="A540" s="39"/>
      <c r="B540" s="45"/>
      <c r="C540" s="317" t="s">
        <v>5428</v>
      </c>
      <c r="D540" s="318" t="s">
        <v>1</v>
      </c>
      <c r="E540" s="319" t="s">
        <v>1</v>
      </c>
      <c r="F540" s="320">
        <v>629.27499999999998</v>
      </c>
      <c r="G540" s="39"/>
      <c r="H540" s="45"/>
    </row>
    <row r="541" s="2" customFormat="1" ht="16.8" customHeight="1">
      <c r="A541" s="39"/>
      <c r="B541" s="45"/>
      <c r="C541" s="321" t="s">
        <v>1</v>
      </c>
      <c r="D541" s="321" t="s">
        <v>5446</v>
      </c>
      <c r="E541" s="18" t="s">
        <v>1</v>
      </c>
      <c r="F541" s="322">
        <v>115.2</v>
      </c>
      <c r="G541" s="39"/>
      <c r="H541" s="45"/>
    </row>
    <row r="542" s="2" customFormat="1" ht="16.8" customHeight="1">
      <c r="A542" s="39"/>
      <c r="B542" s="45"/>
      <c r="C542" s="321" t="s">
        <v>1</v>
      </c>
      <c r="D542" s="321" t="s">
        <v>5447</v>
      </c>
      <c r="E542" s="18" t="s">
        <v>1</v>
      </c>
      <c r="F542" s="322">
        <v>18.928000000000001</v>
      </c>
      <c r="G542" s="39"/>
      <c r="H542" s="45"/>
    </row>
    <row r="543" s="2" customFormat="1" ht="16.8" customHeight="1">
      <c r="A543" s="39"/>
      <c r="B543" s="45"/>
      <c r="C543" s="321" t="s">
        <v>1</v>
      </c>
      <c r="D543" s="321" t="s">
        <v>5448</v>
      </c>
      <c r="E543" s="18" t="s">
        <v>1</v>
      </c>
      <c r="F543" s="322">
        <v>335.29599999999999</v>
      </c>
      <c r="G543" s="39"/>
      <c r="H543" s="45"/>
    </row>
    <row r="544" s="2" customFormat="1" ht="16.8" customHeight="1">
      <c r="A544" s="39"/>
      <c r="B544" s="45"/>
      <c r="C544" s="321" t="s">
        <v>1</v>
      </c>
      <c r="D544" s="321" t="s">
        <v>5449</v>
      </c>
      <c r="E544" s="18" t="s">
        <v>1</v>
      </c>
      <c r="F544" s="322">
        <v>116.669</v>
      </c>
      <c r="G544" s="39"/>
      <c r="H544" s="45"/>
    </row>
    <row r="545" s="2" customFormat="1" ht="16.8" customHeight="1">
      <c r="A545" s="39"/>
      <c r="B545" s="45"/>
      <c r="C545" s="321" t="s">
        <v>1</v>
      </c>
      <c r="D545" s="321" t="s">
        <v>5450</v>
      </c>
      <c r="E545" s="18" t="s">
        <v>1</v>
      </c>
      <c r="F545" s="322">
        <v>5.7450000000000001</v>
      </c>
      <c r="G545" s="39"/>
      <c r="H545" s="45"/>
    </row>
    <row r="546" s="2" customFormat="1">
      <c r="A546" s="39"/>
      <c r="B546" s="45"/>
      <c r="C546" s="321" t="s">
        <v>1</v>
      </c>
      <c r="D546" s="321" t="s">
        <v>5451</v>
      </c>
      <c r="E546" s="18" t="s">
        <v>1</v>
      </c>
      <c r="F546" s="322">
        <v>23.414999999999999</v>
      </c>
      <c r="G546" s="39"/>
      <c r="H546" s="45"/>
    </row>
    <row r="547" s="2" customFormat="1" ht="16.8" customHeight="1">
      <c r="A547" s="39"/>
      <c r="B547" s="45"/>
      <c r="C547" s="321" t="s">
        <v>1</v>
      </c>
      <c r="D547" s="321" t="s">
        <v>5452</v>
      </c>
      <c r="E547" s="18" t="s">
        <v>1</v>
      </c>
      <c r="F547" s="322">
        <v>1.575</v>
      </c>
      <c r="G547" s="39"/>
      <c r="H547" s="45"/>
    </row>
    <row r="548" s="2" customFormat="1" ht="16.8" customHeight="1">
      <c r="A548" s="39"/>
      <c r="B548" s="45"/>
      <c r="C548" s="321" t="s">
        <v>1</v>
      </c>
      <c r="D548" s="321" t="s">
        <v>5453</v>
      </c>
      <c r="E548" s="18" t="s">
        <v>1</v>
      </c>
      <c r="F548" s="322">
        <v>0.52500000000000002</v>
      </c>
      <c r="G548" s="39"/>
      <c r="H548" s="45"/>
    </row>
    <row r="549" s="2" customFormat="1" ht="16.8" customHeight="1">
      <c r="A549" s="39"/>
      <c r="B549" s="45"/>
      <c r="C549" s="321" t="s">
        <v>1</v>
      </c>
      <c r="D549" s="321" t="s">
        <v>5454</v>
      </c>
      <c r="E549" s="18" t="s">
        <v>1</v>
      </c>
      <c r="F549" s="322">
        <v>1.788</v>
      </c>
      <c r="G549" s="39"/>
      <c r="H549" s="45"/>
    </row>
    <row r="550" s="2" customFormat="1" ht="16.8" customHeight="1">
      <c r="A550" s="39"/>
      <c r="B550" s="45"/>
      <c r="C550" s="321" t="s">
        <v>1</v>
      </c>
      <c r="D550" s="321" t="s">
        <v>5455</v>
      </c>
      <c r="E550" s="18" t="s">
        <v>1</v>
      </c>
      <c r="F550" s="322">
        <v>8.0399999999999991</v>
      </c>
      <c r="G550" s="39"/>
      <c r="H550" s="45"/>
    </row>
    <row r="551" s="2" customFormat="1" ht="16.8" customHeight="1">
      <c r="A551" s="39"/>
      <c r="B551" s="45"/>
      <c r="C551" s="321" t="s">
        <v>1</v>
      </c>
      <c r="D551" s="321" t="s">
        <v>5456</v>
      </c>
      <c r="E551" s="18" t="s">
        <v>1</v>
      </c>
      <c r="F551" s="322">
        <v>2.0939999999999999</v>
      </c>
      <c r="G551" s="39"/>
      <c r="H551" s="45"/>
    </row>
    <row r="552" s="2" customFormat="1" ht="16.8" customHeight="1">
      <c r="A552" s="39"/>
      <c r="B552" s="45"/>
      <c r="C552" s="321" t="s">
        <v>5428</v>
      </c>
      <c r="D552" s="321" t="s">
        <v>286</v>
      </c>
      <c r="E552" s="18" t="s">
        <v>1</v>
      </c>
      <c r="F552" s="322">
        <v>629.27499999999998</v>
      </c>
      <c r="G552" s="39"/>
      <c r="H552" s="45"/>
    </row>
    <row r="553" s="2" customFormat="1" ht="16.8" customHeight="1">
      <c r="A553" s="39"/>
      <c r="B553" s="45"/>
      <c r="C553" s="323" t="s">
        <v>6427</v>
      </c>
      <c r="D553" s="39"/>
      <c r="E553" s="39"/>
      <c r="F553" s="39"/>
      <c r="G553" s="39"/>
      <c r="H553" s="45"/>
    </row>
    <row r="554" s="2" customFormat="1">
      <c r="A554" s="39"/>
      <c r="B554" s="45"/>
      <c r="C554" s="321" t="s">
        <v>5443</v>
      </c>
      <c r="D554" s="321" t="s">
        <v>5444</v>
      </c>
      <c r="E554" s="18" t="s">
        <v>289</v>
      </c>
      <c r="F554" s="322">
        <v>629.27499999999998</v>
      </c>
      <c r="G554" s="39"/>
      <c r="H554" s="45"/>
    </row>
    <row r="555" s="2" customFormat="1">
      <c r="A555" s="39"/>
      <c r="B555" s="45"/>
      <c r="C555" s="321" t="s">
        <v>322</v>
      </c>
      <c r="D555" s="321" t="s">
        <v>323</v>
      </c>
      <c r="E555" s="18" t="s">
        <v>289</v>
      </c>
      <c r="F555" s="322">
        <v>753.31299999999999</v>
      </c>
      <c r="G555" s="39"/>
      <c r="H555" s="45"/>
    </row>
    <row r="556" s="2" customFormat="1" ht="16.8" customHeight="1">
      <c r="A556" s="39"/>
      <c r="B556" s="45"/>
      <c r="C556" s="317" t="s">
        <v>196</v>
      </c>
      <c r="D556" s="318" t="s">
        <v>1</v>
      </c>
      <c r="E556" s="319" t="s">
        <v>1</v>
      </c>
      <c r="F556" s="320">
        <v>1650</v>
      </c>
      <c r="G556" s="39"/>
      <c r="H556" s="45"/>
    </row>
    <row r="557" s="2" customFormat="1" ht="16.8" customHeight="1">
      <c r="A557" s="39"/>
      <c r="B557" s="45"/>
      <c r="C557" s="321" t="s">
        <v>1</v>
      </c>
      <c r="D557" s="321" t="s">
        <v>5430</v>
      </c>
      <c r="E557" s="18" t="s">
        <v>1</v>
      </c>
      <c r="F557" s="322">
        <v>1650</v>
      </c>
      <c r="G557" s="39"/>
      <c r="H557" s="45"/>
    </row>
    <row r="558" s="2" customFormat="1" ht="16.8" customHeight="1">
      <c r="A558" s="39"/>
      <c r="B558" s="45"/>
      <c r="C558" s="321" t="s">
        <v>196</v>
      </c>
      <c r="D558" s="321" t="s">
        <v>286</v>
      </c>
      <c r="E558" s="18" t="s">
        <v>1</v>
      </c>
      <c r="F558" s="322">
        <v>1650</v>
      </c>
      <c r="G558" s="39"/>
      <c r="H558" s="45"/>
    </row>
    <row r="559" s="2" customFormat="1" ht="16.8" customHeight="1">
      <c r="A559" s="39"/>
      <c r="B559" s="45"/>
      <c r="C559" s="323" t="s">
        <v>6427</v>
      </c>
      <c r="D559" s="39"/>
      <c r="E559" s="39"/>
      <c r="F559" s="39"/>
      <c r="G559" s="39"/>
      <c r="H559" s="45"/>
    </row>
    <row r="560" s="2" customFormat="1" ht="16.8" customHeight="1">
      <c r="A560" s="39"/>
      <c r="B560" s="45"/>
      <c r="C560" s="321" t="s">
        <v>277</v>
      </c>
      <c r="D560" s="321" t="s">
        <v>278</v>
      </c>
      <c r="E560" s="18" t="s">
        <v>279</v>
      </c>
      <c r="F560" s="322">
        <v>1650</v>
      </c>
      <c r="G560" s="39"/>
      <c r="H560" s="45"/>
    </row>
    <row r="561" s="2" customFormat="1">
      <c r="A561" s="39"/>
      <c r="B561" s="45"/>
      <c r="C561" s="321" t="s">
        <v>322</v>
      </c>
      <c r="D561" s="321" t="s">
        <v>323</v>
      </c>
      <c r="E561" s="18" t="s">
        <v>289</v>
      </c>
      <c r="F561" s="322">
        <v>753.31299999999999</v>
      </c>
      <c r="G561" s="39"/>
      <c r="H561" s="45"/>
    </row>
    <row r="562" s="2" customFormat="1" ht="16.8" customHeight="1">
      <c r="A562" s="39"/>
      <c r="B562" s="45"/>
      <c r="C562" s="321" t="s">
        <v>328</v>
      </c>
      <c r="D562" s="321" t="s">
        <v>329</v>
      </c>
      <c r="E562" s="18" t="s">
        <v>289</v>
      </c>
      <c r="F562" s="322">
        <v>120</v>
      </c>
      <c r="G562" s="39"/>
      <c r="H562" s="45"/>
    </row>
    <row r="563" s="2" customFormat="1" ht="16.8" customHeight="1">
      <c r="A563" s="39"/>
      <c r="B563" s="45"/>
      <c r="C563" s="317" t="s">
        <v>5431</v>
      </c>
      <c r="D563" s="318" t="s">
        <v>1</v>
      </c>
      <c r="E563" s="319" t="s">
        <v>1</v>
      </c>
      <c r="F563" s="320">
        <v>450</v>
      </c>
      <c r="G563" s="39"/>
      <c r="H563" s="45"/>
    </row>
    <row r="564" s="2" customFormat="1" ht="16.8" customHeight="1">
      <c r="A564" s="39"/>
      <c r="B564" s="45"/>
      <c r="C564" s="321" t="s">
        <v>1</v>
      </c>
      <c r="D564" s="321" t="s">
        <v>2840</v>
      </c>
      <c r="E564" s="18" t="s">
        <v>1</v>
      </c>
      <c r="F564" s="322">
        <v>450</v>
      </c>
      <c r="G564" s="39"/>
      <c r="H564" s="45"/>
    </row>
    <row r="565" s="2" customFormat="1" ht="16.8" customHeight="1">
      <c r="A565" s="39"/>
      <c r="B565" s="45"/>
      <c r="C565" s="321" t="s">
        <v>5431</v>
      </c>
      <c r="D565" s="321" t="s">
        <v>286</v>
      </c>
      <c r="E565" s="18" t="s">
        <v>1</v>
      </c>
      <c r="F565" s="322">
        <v>450</v>
      </c>
      <c r="G565" s="39"/>
      <c r="H565" s="45"/>
    </row>
    <row r="566" s="2" customFormat="1" ht="16.8" customHeight="1">
      <c r="A566" s="39"/>
      <c r="B566" s="45"/>
      <c r="C566" s="323" t="s">
        <v>6427</v>
      </c>
      <c r="D566" s="39"/>
      <c r="E566" s="39"/>
      <c r="F566" s="39"/>
      <c r="G566" s="39"/>
      <c r="H566" s="45"/>
    </row>
    <row r="567" s="2" customFormat="1">
      <c r="A567" s="39"/>
      <c r="B567" s="45"/>
      <c r="C567" s="321" t="s">
        <v>362</v>
      </c>
      <c r="D567" s="321" t="s">
        <v>363</v>
      </c>
      <c r="E567" s="18" t="s">
        <v>279</v>
      </c>
      <c r="F567" s="322">
        <v>450</v>
      </c>
      <c r="G567" s="39"/>
      <c r="H567" s="45"/>
    </row>
    <row r="568" s="2" customFormat="1">
      <c r="A568" s="39"/>
      <c r="B568" s="45"/>
      <c r="C568" s="321" t="s">
        <v>5461</v>
      </c>
      <c r="D568" s="321" t="s">
        <v>5462</v>
      </c>
      <c r="E568" s="18" t="s">
        <v>289</v>
      </c>
      <c r="F568" s="322">
        <v>45</v>
      </c>
      <c r="G568" s="39"/>
      <c r="H568" s="45"/>
    </row>
    <row r="569" s="2" customFormat="1">
      <c r="A569" s="39"/>
      <c r="B569" s="45"/>
      <c r="C569" s="321" t="s">
        <v>322</v>
      </c>
      <c r="D569" s="321" t="s">
        <v>323</v>
      </c>
      <c r="E569" s="18" t="s">
        <v>289</v>
      </c>
      <c r="F569" s="322">
        <v>753.31299999999999</v>
      </c>
      <c r="G569" s="39"/>
      <c r="H569" s="45"/>
    </row>
    <row r="570" s="2" customFormat="1" ht="16.8" customHeight="1">
      <c r="A570" s="39"/>
      <c r="B570" s="45"/>
      <c r="C570" s="321" t="s">
        <v>328</v>
      </c>
      <c r="D570" s="321" t="s">
        <v>329</v>
      </c>
      <c r="E570" s="18" t="s">
        <v>289</v>
      </c>
      <c r="F570" s="322">
        <v>120</v>
      </c>
      <c r="G570" s="39"/>
      <c r="H570" s="45"/>
    </row>
    <row r="571" s="2" customFormat="1" ht="16.8" customHeight="1">
      <c r="A571" s="39"/>
      <c r="B571" s="45"/>
      <c r="C571" s="321" t="s">
        <v>366</v>
      </c>
      <c r="D571" s="321" t="s">
        <v>367</v>
      </c>
      <c r="E571" s="18" t="s">
        <v>279</v>
      </c>
      <c r="F571" s="322">
        <v>450</v>
      </c>
      <c r="G571" s="39"/>
      <c r="H571" s="45"/>
    </row>
    <row r="572" s="2" customFormat="1" ht="16.8" customHeight="1">
      <c r="A572" s="39"/>
      <c r="B572" s="45"/>
      <c r="C572" s="317" t="s">
        <v>5012</v>
      </c>
      <c r="D572" s="318" t="s">
        <v>1</v>
      </c>
      <c r="E572" s="319" t="s">
        <v>1</v>
      </c>
      <c r="F572" s="320">
        <v>0.45000000000000001</v>
      </c>
      <c r="G572" s="39"/>
      <c r="H572" s="45"/>
    </row>
    <row r="573" s="2" customFormat="1" ht="16.8" customHeight="1">
      <c r="A573" s="39"/>
      <c r="B573" s="45"/>
      <c r="C573" s="321" t="s">
        <v>1</v>
      </c>
      <c r="D573" s="321" t="s">
        <v>5460</v>
      </c>
      <c r="E573" s="18" t="s">
        <v>1</v>
      </c>
      <c r="F573" s="322">
        <v>0.45000000000000001</v>
      </c>
      <c r="G573" s="39"/>
      <c r="H573" s="45"/>
    </row>
    <row r="574" s="2" customFormat="1" ht="16.8" customHeight="1">
      <c r="A574" s="39"/>
      <c r="B574" s="45"/>
      <c r="C574" s="321" t="s">
        <v>5012</v>
      </c>
      <c r="D574" s="321" t="s">
        <v>286</v>
      </c>
      <c r="E574" s="18" t="s">
        <v>1</v>
      </c>
      <c r="F574" s="322">
        <v>0.45000000000000001</v>
      </c>
      <c r="G574" s="39"/>
      <c r="H574" s="45"/>
    </row>
    <row r="575" s="2" customFormat="1" ht="16.8" customHeight="1">
      <c r="A575" s="39"/>
      <c r="B575" s="45"/>
      <c r="C575" s="323" t="s">
        <v>6427</v>
      </c>
      <c r="D575" s="39"/>
      <c r="E575" s="39"/>
      <c r="F575" s="39"/>
      <c r="G575" s="39"/>
      <c r="H575" s="45"/>
    </row>
    <row r="576" s="2" customFormat="1">
      <c r="A576" s="39"/>
      <c r="B576" s="45"/>
      <c r="C576" s="321" t="s">
        <v>4629</v>
      </c>
      <c r="D576" s="321" t="s">
        <v>4630</v>
      </c>
      <c r="E576" s="18" t="s">
        <v>289</v>
      </c>
      <c r="F576" s="322">
        <v>0.45000000000000001</v>
      </c>
      <c r="G576" s="39"/>
      <c r="H576" s="45"/>
    </row>
    <row r="577" s="2" customFormat="1">
      <c r="A577" s="39"/>
      <c r="B577" s="45"/>
      <c r="C577" s="321" t="s">
        <v>322</v>
      </c>
      <c r="D577" s="321" t="s">
        <v>323</v>
      </c>
      <c r="E577" s="18" t="s">
        <v>289</v>
      </c>
      <c r="F577" s="322">
        <v>753.31299999999999</v>
      </c>
      <c r="G577" s="39"/>
      <c r="H577" s="45"/>
    </row>
    <row r="578" s="2" customFormat="1" ht="26.4" customHeight="1">
      <c r="A578" s="39"/>
      <c r="B578" s="45"/>
      <c r="C578" s="316" t="s">
        <v>6432</v>
      </c>
      <c r="D578" s="316" t="s">
        <v>156</v>
      </c>
      <c r="E578" s="39"/>
      <c r="F578" s="39"/>
      <c r="G578" s="39"/>
      <c r="H578" s="45"/>
    </row>
    <row r="579" s="2" customFormat="1" ht="16.8" customHeight="1">
      <c r="A579" s="39"/>
      <c r="B579" s="45"/>
      <c r="C579" s="317" t="s">
        <v>175</v>
      </c>
      <c r="D579" s="318" t="s">
        <v>1</v>
      </c>
      <c r="E579" s="319" t="s">
        <v>1</v>
      </c>
      <c r="F579" s="320">
        <v>50.975000000000001</v>
      </c>
      <c r="G579" s="39"/>
      <c r="H579" s="45"/>
    </row>
    <row r="580" s="2" customFormat="1" ht="16.8" customHeight="1">
      <c r="A580" s="39"/>
      <c r="B580" s="45"/>
      <c r="C580" s="321" t="s">
        <v>1</v>
      </c>
      <c r="D580" s="321" t="s">
        <v>5668</v>
      </c>
      <c r="E580" s="18" t="s">
        <v>1</v>
      </c>
      <c r="F580" s="322">
        <v>22.600000000000001</v>
      </c>
      <c r="G580" s="39"/>
      <c r="H580" s="45"/>
    </row>
    <row r="581" s="2" customFormat="1" ht="16.8" customHeight="1">
      <c r="A581" s="39"/>
      <c r="B581" s="45"/>
      <c r="C581" s="321" t="s">
        <v>1</v>
      </c>
      <c r="D581" s="321" t="s">
        <v>5669</v>
      </c>
      <c r="E581" s="18" t="s">
        <v>1</v>
      </c>
      <c r="F581" s="322">
        <v>19.699999999999999</v>
      </c>
      <c r="G581" s="39"/>
      <c r="H581" s="45"/>
    </row>
    <row r="582" s="2" customFormat="1" ht="16.8" customHeight="1">
      <c r="A582" s="39"/>
      <c r="B582" s="45"/>
      <c r="C582" s="321" t="s">
        <v>1</v>
      </c>
      <c r="D582" s="321" t="s">
        <v>5670</v>
      </c>
      <c r="E582" s="18" t="s">
        <v>1</v>
      </c>
      <c r="F582" s="322">
        <v>8.6750000000000007</v>
      </c>
      <c r="G582" s="39"/>
      <c r="H582" s="45"/>
    </row>
    <row r="583" s="2" customFormat="1" ht="16.8" customHeight="1">
      <c r="A583" s="39"/>
      <c r="B583" s="45"/>
      <c r="C583" s="321" t="s">
        <v>175</v>
      </c>
      <c r="D583" s="321" t="s">
        <v>286</v>
      </c>
      <c r="E583" s="18" t="s">
        <v>1</v>
      </c>
      <c r="F583" s="322">
        <v>50.975000000000001</v>
      </c>
      <c r="G583" s="39"/>
      <c r="H583" s="45"/>
    </row>
    <row r="584" s="2" customFormat="1" ht="16.8" customHeight="1">
      <c r="A584" s="39"/>
      <c r="B584" s="45"/>
      <c r="C584" s="323" t="s">
        <v>6427</v>
      </c>
      <c r="D584" s="39"/>
      <c r="E584" s="39"/>
      <c r="F584" s="39"/>
      <c r="G584" s="39"/>
      <c r="H584" s="45"/>
    </row>
    <row r="585" s="2" customFormat="1" ht="16.8" customHeight="1">
      <c r="A585" s="39"/>
      <c r="B585" s="45"/>
      <c r="C585" s="321" t="s">
        <v>1653</v>
      </c>
      <c r="D585" s="321" t="s">
        <v>1654</v>
      </c>
      <c r="E585" s="18" t="s">
        <v>279</v>
      </c>
      <c r="F585" s="322">
        <v>50.975000000000001</v>
      </c>
      <c r="G585" s="39"/>
      <c r="H585" s="45"/>
    </row>
    <row r="586" s="2" customFormat="1" ht="16.8" customHeight="1">
      <c r="A586" s="39"/>
      <c r="B586" s="45"/>
      <c r="C586" s="321" t="s">
        <v>1677</v>
      </c>
      <c r="D586" s="321" t="s">
        <v>1678</v>
      </c>
      <c r="E586" s="18" t="s">
        <v>279</v>
      </c>
      <c r="F586" s="322">
        <v>50.975000000000001</v>
      </c>
      <c r="G586" s="39"/>
      <c r="H586" s="45"/>
    </row>
    <row r="587" s="2" customFormat="1" ht="16.8" customHeight="1">
      <c r="A587" s="39"/>
      <c r="B587" s="45"/>
      <c r="C587" s="321" t="s">
        <v>1684</v>
      </c>
      <c r="D587" s="321" t="s">
        <v>1685</v>
      </c>
      <c r="E587" s="18" t="s">
        <v>279</v>
      </c>
      <c r="F587" s="322">
        <v>50.975000000000001</v>
      </c>
      <c r="G587" s="39"/>
      <c r="H587" s="45"/>
    </row>
    <row r="588" s="2" customFormat="1" ht="16.8" customHeight="1">
      <c r="A588" s="39"/>
      <c r="B588" s="45"/>
      <c r="C588" s="317" t="s">
        <v>180</v>
      </c>
      <c r="D588" s="318" t="s">
        <v>1</v>
      </c>
      <c r="E588" s="319" t="s">
        <v>1</v>
      </c>
      <c r="F588" s="320">
        <v>96.799999999999997</v>
      </c>
      <c r="G588" s="39"/>
      <c r="H588" s="45"/>
    </row>
    <row r="589" s="2" customFormat="1" ht="16.8" customHeight="1">
      <c r="A589" s="39"/>
      <c r="B589" s="45"/>
      <c r="C589" s="321" t="s">
        <v>1</v>
      </c>
      <c r="D589" s="321" t="s">
        <v>5628</v>
      </c>
      <c r="E589" s="18" t="s">
        <v>1</v>
      </c>
      <c r="F589" s="322">
        <v>60</v>
      </c>
      <c r="G589" s="39"/>
      <c r="H589" s="45"/>
    </row>
    <row r="590" s="2" customFormat="1" ht="16.8" customHeight="1">
      <c r="A590" s="39"/>
      <c r="B590" s="45"/>
      <c r="C590" s="321" t="s">
        <v>1</v>
      </c>
      <c r="D590" s="321" t="s">
        <v>5629</v>
      </c>
      <c r="E590" s="18" t="s">
        <v>1</v>
      </c>
      <c r="F590" s="322">
        <v>36.799999999999997</v>
      </c>
      <c r="G590" s="39"/>
      <c r="H590" s="45"/>
    </row>
    <row r="591" s="2" customFormat="1" ht="16.8" customHeight="1">
      <c r="A591" s="39"/>
      <c r="B591" s="45"/>
      <c r="C591" s="321" t="s">
        <v>180</v>
      </c>
      <c r="D591" s="321" t="s">
        <v>285</v>
      </c>
      <c r="E591" s="18" t="s">
        <v>1</v>
      </c>
      <c r="F591" s="322">
        <v>96.799999999999997</v>
      </c>
      <c r="G591" s="39"/>
      <c r="H591" s="45"/>
    </row>
    <row r="592" s="2" customFormat="1" ht="16.8" customHeight="1">
      <c r="A592" s="39"/>
      <c r="B592" s="45"/>
      <c r="C592" s="323" t="s">
        <v>6427</v>
      </c>
      <c r="D592" s="39"/>
      <c r="E592" s="39"/>
      <c r="F592" s="39"/>
      <c r="G592" s="39"/>
      <c r="H592" s="45"/>
    </row>
    <row r="593" s="2" customFormat="1" ht="16.8" customHeight="1">
      <c r="A593" s="39"/>
      <c r="B593" s="45"/>
      <c r="C593" s="321" t="s">
        <v>5625</v>
      </c>
      <c r="D593" s="321" t="s">
        <v>5626</v>
      </c>
      <c r="E593" s="18" t="s">
        <v>289</v>
      </c>
      <c r="F593" s="322">
        <v>96.799999999999997</v>
      </c>
      <c r="G593" s="39"/>
      <c r="H593" s="45"/>
    </row>
    <row r="594" s="2" customFormat="1" ht="16.8" customHeight="1">
      <c r="A594" s="39"/>
      <c r="B594" s="45"/>
      <c r="C594" s="321" t="s">
        <v>328</v>
      </c>
      <c r="D594" s="321" t="s">
        <v>329</v>
      </c>
      <c r="E594" s="18" t="s">
        <v>289</v>
      </c>
      <c r="F594" s="322">
        <v>49.740000000000002</v>
      </c>
      <c r="G594" s="39"/>
      <c r="H594" s="45"/>
    </row>
    <row r="595" s="2" customFormat="1" ht="16.8" customHeight="1">
      <c r="A595" s="39"/>
      <c r="B595" s="45"/>
      <c r="C595" s="321" t="s">
        <v>349</v>
      </c>
      <c r="D595" s="321" t="s">
        <v>350</v>
      </c>
      <c r="E595" s="18" t="s">
        <v>289</v>
      </c>
      <c r="F595" s="322">
        <v>62.920000000000002</v>
      </c>
      <c r="G595" s="39"/>
      <c r="H595" s="45"/>
    </row>
    <row r="596" s="2" customFormat="1" ht="16.8" customHeight="1">
      <c r="A596" s="39"/>
      <c r="B596" s="45"/>
      <c r="C596" s="317" t="s">
        <v>5008</v>
      </c>
      <c r="D596" s="318" t="s">
        <v>1</v>
      </c>
      <c r="E596" s="319" t="s">
        <v>1</v>
      </c>
      <c r="F596" s="320">
        <v>40.090000000000003</v>
      </c>
      <c r="G596" s="39"/>
      <c r="H596" s="45"/>
    </row>
    <row r="597" s="2" customFormat="1" ht="16.8" customHeight="1">
      <c r="A597" s="39"/>
      <c r="B597" s="45"/>
      <c r="C597" s="321" t="s">
        <v>1</v>
      </c>
      <c r="D597" s="321" t="s">
        <v>5645</v>
      </c>
      <c r="E597" s="18" t="s">
        <v>1</v>
      </c>
      <c r="F597" s="322">
        <v>24.640000000000001</v>
      </c>
      <c r="G597" s="39"/>
      <c r="H597" s="45"/>
    </row>
    <row r="598" s="2" customFormat="1" ht="16.8" customHeight="1">
      <c r="A598" s="39"/>
      <c r="B598" s="45"/>
      <c r="C598" s="321" t="s">
        <v>1</v>
      </c>
      <c r="D598" s="321" t="s">
        <v>5646</v>
      </c>
      <c r="E598" s="18" t="s">
        <v>1</v>
      </c>
      <c r="F598" s="322">
        <v>1.6000000000000001</v>
      </c>
      <c r="G598" s="39"/>
      <c r="H598" s="45"/>
    </row>
    <row r="599" s="2" customFormat="1" ht="16.8" customHeight="1">
      <c r="A599" s="39"/>
      <c r="B599" s="45"/>
      <c r="C599" s="321" t="s">
        <v>1</v>
      </c>
      <c r="D599" s="321" t="s">
        <v>361</v>
      </c>
      <c r="E599" s="18" t="s">
        <v>1</v>
      </c>
      <c r="F599" s="322">
        <v>12</v>
      </c>
      <c r="G599" s="39"/>
      <c r="H599" s="45"/>
    </row>
    <row r="600" s="2" customFormat="1" ht="16.8" customHeight="1">
      <c r="A600" s="39"/>
      <c r="B600" s="45"/>
      <c r="C600" s="321" t="s">
        <v>1</v>
      </c>
      <c r="D600" s="321" t="s">
        <v>5249</v>
      </c>
      <c r="E600" s="18" t="s">
        <v>1</v>
      </c>
      <c r="F600" s="322">
        <v>1.8500000000000001</v>
      </c>
      <c r="G600" s="39"/>
      <c r="H600" s="45"/>
    </row>
    <row r="601" s="2" customFormat="1" ht="16.8" customHeight="1">
      <c r="A601" s="39"/>
      <c r="B601" s="45"/>
      <c r="C601" s="321" t="s">
        <v>5008</v>
      </c>
      <c r="D601" s="321" t="s">
        <v>286</v>
      </c>
      <c r="E601" s="18" t="s">
        <v>1</v>
      </c>
      <c r="F601" s="322">
        <v>40.090000000000003</v>
      </c>
      <c r="G601" s="39"/>
      <c r="H601" s="45"/>
    </row>
    <row r="602" s="2" customFormat="1" ht="16.8" customHeight="1">
      <c r="A602" s="39"/>
      <c r="B602" s="45"/>
      <c r="C602" s="323" t="s">
        <v>6427</v>
      </c>
      <c r="D602" s="39"/>
      <c r="E602" s="39"/>
      <c r="F602" s="39"/>
      <c r="G602" s="39"/>
      <c r="H602" s="45"/>
    </row>
    <row r="603" s="2" customFormat="1">
      <c r="A603" s="39"/>
      <c r="B603" s="45"/>
      <c r="C603" s="321" t="s">
        <v>5642</v>
      </c>
      <c r="D603" s="321" t="s">
        <v>5643</v>
      </c>
      <c r="E603" s="18" t="s">
        <v>279</v>
      </c>
      <c r="F603" s="322">
        <v>40.090000000000003</v>
      </c>
      <c r="G603" s="39"/>
      <c r="H603" s="45"/>
    </row>
    <row r="604" s="2" customFormat="1" ht="16.8" customHeight="1">
      <c r="A604" s="39"/>
      <c r="B604" s="45"/>
      <c r="C604" s="321" t="s">
        <v>584</v>
      </c>
      <c r="D604" s="321" t="s">
        <v>585</v>
      </c>
      <c r="E604" s="18" t="s">
        <v>341</v>
      </c>
      <c r="F604" s="322">
        <v>0.59899999999999998</v>
      </c>
      <c r="G604" s="39"/>
      <c r="H604" s="45"/>
    </row>
    <row r="605" s="2" customFormat="1" ht="16.8" customHeight="1">
      <c r="A605" s="39"/>
      <c r="B605" s="45"/>
      <c r="C605" s="317" t="s">
        <v>5619</v>
      </c>
      <c r="D605" s="318" t="s">
        <v>1</v>
      </c>
      <c r="E605" s="319" t="s">
        <v>1</v>
      </c>
      <c r="F605" s="320">
        <v>2.7999999999999998</v>
      </c>
      <c r="G605" s="39"/>
      <c r="H605" s="45"/>
    </row>
    <row r="606" s="2" customFormat="1" ht="16.8" customHeight="1">
      <c r="A606" s="39"/>
      <c r="B606" s="45"/>
      <c r="C606" s="321" t="s">
        <v>1</v>
      </c>
      <c r="D606" s="321" t="s">
        <v>5620</v>
      </c>
      <c r="E606" s="18" t="s">
        <v>1</v>
      </c>
      <c r="F606" s="322">
        <v>2.7999999999999998</v>
      </c>
      <c r="G606" s="39"/>
      <c r="H606" s="45"/>
    </row>
    <row r="607" s="2" customFormat="1" ht="16.8" customHeight="1">
      <c r="A607" s="39"/>
      <c r="B607" s="45"/>
      <c r="C607" s="321" t="s">
        <v>5619</v>
      </c>
      <c r="D607" s="321" t="s">
        <v>286</v>
      </c>
      <c r="E607" s="18" t="s">
        <v>1</v>
      </c>
      <c r="F607" s="322">
        <v>2.7999999999999998</v>
      </c>
      <c r="G607" s="39"/>
      <c r="H607" s="45"/>
    </row>
    <row r="608" s="2" customFormat="1" ht="16.8" customHeight="1">
      <c r="A608" s="39"/>
      <c r="B608" s="45"/>
      <c r="C608" s="323" t="s">
        <v>6427</v>
      </c>
      <c r="D608" s="39"/>
      <c r="E608" s="39"/>
      <c r="F608" s="39"/>
      <c r="G608" s="39"/>
      <c r="H608" s="45"/>
    </row>
    <row r="609" s="2" customFormat="1">
      <c r="A609" s="39"/>
      <c r="B609" s="45"/>
      <c r="C609" s="321" t="s">
        <v>5647</v>
      </c>
      <c r="D609" s="321" t="s">
        <v>5648</v>
      </c>
      <c r="E609" s="18" t="s">
        <v>279</v>
      </c>
      <c r="F609" s="322">
        <v>2.7999999999999998</v>
      </c>
      <c r="G609" s="39"/>
      <c r="H609" s="45"/>
    </row>
    <row r="610" s="2" customFormat="1" ht="16.8" customHeight="1">
      <c r="A610" s="39"/>
      <c r="B610" s="45"/>
      <c r="C610" s="321" t="s">
        <v>584</v>
      </c>
      <c r="D610" s="321" t="s">
        <v>585</v>
      </c>
      <c r="E610" s="18" t="s">
        <v>341</v>
      </c>
      <c r="F610" s="322">
        <v>0.59899999999999998</v>
      </c>
      <c r="G610" s="39"/>
      <c r="H610" s="45"/>
    </row>
    <row r="611" s="2" customFormat="1" ht="16.8" customHeight="1">
      <c r="A611" s="39"/>
      <c r="B611" s="45"/>
      <c r="C611" s="317" t="s">
        <v>493</v>
      </c>
      <c r="D611" s="318" t="s">
        <v>1</v>
      </c>
      <c r="E611" s="319" t="s">
        <v>1</v>
      </c>
      <c r="F611" s="320">
        <v>12.800000000000001</v>
      </c>
      <c r="G611" s="39"/>
      <c r="H611" s="45"/>
    </row>
    <row r="612" s="2" customFormat="1" ht="16.8" customHeight="1">
      <c r="A612" s="39"/>
      <c r="B612" s="45"/>
      <c r="C612" s="321" t="s">
        <v>1</v>
      </c>
      <c r="D612" s="321" t="s">
        <v>5651</v>
      </c>
      <c r="E612" s="18" t="s">
        <v>1</v>
      </c>
      <c r="F612" s="322">
        <v>12.800000000000001</v>
      </c>
      <c r="G612" s="39"/>
      <c r="H612" s="45"/>
    </row>
    <row r="613" s="2" customFormat="1" ht="16.8" customHeight="1">
      <c r="A613" s="39"/>
      <c r="B613" s="45"/>
      <c r="C613" s="321" t="s">
        <v>493</v>
      </c>
      <c r="D613" s="321" t="s">
        <v>286</v>
      </c>
      <c r="E613" s="18" t="s">
        <v>1</v>
      </c>
      <c r="F613" s="322">
        <v>12.800000000000001</v>
      </c>
      <c r="G613" s="39"/>
      <c r="H613" s="45"/>
    </row>
    <row r="614" s="2" customFormat="1" ht="16.8" customHeight="1">
      <c r="A614" s="39"/>
      <c r="B614" s="45"/>
      <c r="C614" s="323" t="s">
        <v>6427</v>
      </c>
      <c r="D614" s="39"/>
      <c r="E614" s="39"/>
      <c r="F614" s="39"/>
      <c r="G614" s="39"/>
      <c r="H614" s="45"/>
    </row>
    <row r="615" s="2" customFormat="1">
      <c r="A615" s="39"/>
      <c r="B615" s="45"/>
      <c r="C615" s="321" t="s">
        <v>488</v>
      </c>
      <c r="D615" s="321" t="s">
        <v>489</v>
      </c>
      <c r="E615" s="18" t="s">
        <v>279</v>
      </c>
      <c r="F615" s="322">
        <v>12.800000000000001</v>
      </c>
      <c r="G615" s="39"/>
      <c r="H615" s="45"/>
    </row>
    <row r="616" s="2" customFormat="1" ht="16.8" customHeight="1">
      <c r="A616" s="39"/>
      <c r="B616" s="45"/>
      <c r="C616" s="321" t="s">
        <v>584</v>
      </c>
      <c r="D616" s="321" t="s">
        <v>585</v>
      </c>
      <c r="E616" s="18" t="s">
        <v>341</v>
      </c>
      <c r="F616" s="322">
        <v>0.59899999999999998</v>
      </c>
      <c r="G616" s="39"/>
      <c r="H616" s="45"/>
    </row>
    <row r="617" s="2" customFormat="1" ht="16.8" customHeight="1">
      <c r="A617" s="39"/>
      <c r="B617" s="45"/>
      <c r="C617" s="317" t="s">
        <v>200</v>
      </c>
      <c r="D617" s="318" t="s">
        <v>1</v>
      </c>
      <c r="E617" s="319" t="s">
        <v>1</v>
      </c>
      <c r="F617" s="320">
        <v>49.740000000000002</v>
      </c>
      <c r="G617" s="39"/>
      <c r="H617" s="45"/>
    </row>
    <row r="618" s="2" customFormat="1" ht="16.8" customHeight="1">
      <c r="A618" s="39"/>
      <c r="B618" s="45"/>
      <c r="C618" s="321" t="s">
        <v>1</v>
      </c>
      <c r="D618" s="321" t="s">
        <v>5637</v>
      </c>
      <c r="E618" s="18" t="s">
        <v>1</v>
      </c>
      <c r="F618" s="322">
        <v>33.880000000000003</v>
      </c>
      <c r="G618" s="39"/>
      <c r="H618" s="45"/>
    </row>
    <row r="619" s="2" customFormat="1" ht="16.8" customHeight="1">
      <c r="A619" s="39"/>
      <c r="B619" s="45"/>
      <c r="C619" s="321" t="s">
        <v>1</v>
      </c>
      <c r="D619" s="321" t="s">
        <v>212</v>
      </c>
      <c r="E619" s="18" t="s">
        <v>1</v>
      </c>
      <c r="F619" s="322">
        <v>8.6400000000000006</v>
      </c>
      <c r="G619" s="39"/>
      <c r="H619" s="45"/>
    </row>
    <row r="620" s="2" customFormat="1" ht="16.8" customHeight="1">
      <c r="A620" s="39"/>
      <c r="B620" s="45"/>
      <c r="C620" s="321" t="s">
        <v>1</v>
      </c>
      <c r="D620" s="321" t="s">
        <v>214</v>
      </c>
      <c r="E620" s="18" t="s">
        <v>1</v>
      </c>
      <c r="F620" s="322">
        <v>7.2199999999999998</v>
      </c>
      <c r="G620" s="39"/>
      <c r="H620" s="45"/>
    </row>
    <row r="621" s="2" customFormat="1" ht="16.8" customHeight="1">
      <c r="A621" s="39"/>
      <c r="B621" s="45"/>
      <c r="C621" s="321" t="s">
        <v>200</v>
      </c>
      <c r="D621" s="321" t="s">
        <v>286</v>
      </c>
      <c r="E621" s="18" t="s">
        <v>1</v>
      </c>
      <c r="F621" s="322">
        <v>49.740000000000002</v>
      </c>
      <c r="G621" s="39"/>
      <c r="H621" s="45"/>
    </row>
    <row r="622" s="2" customFormat="1" ht="16.8" customHeight="1">
      <c r="A622" s="39"/>
      <c r="B622" s="45"/>
      <c r="C622" s="323" t="s">
        <v>6427</v>
      </c>
      <c r="D622" s="39"/>
      <c r="E622" s="39"/>
      <c r="F622" s="39"/>
      <c r="G622" s="39"/>
      <c r="H622" s="45"/>
    </row>
    <row r="623" s="2" customFormat="1" ht="16.8" customHeight="1">
      <c r="A623" s="39"/>
      <c r="B623" s="45"/>
      <c r="C623" s="321" t="s">
        <v>328</v>
      </c>
      <c r="D623" s="321" t="s">
        <v>329</v>
      </c>
      <c r="E623" s="18" t="s">
        <v>289</v>
      </c>
      <c r="F623" s="322">
        <v>49.740000000000002</v>
      </c>
      <c r="G623" s="39"/>
      <c r="H623" s="45"/>
    </row>
    <row r="624" s="2" customFormat="1">
      <c r="A624" s="39"/>
      <c r="B624" s="45"/>
      <c r="C624" s="321" t="s">
        <v>322</v>
      </c>
      <c r="D624" s="321" t="s">
        <v>323</v>
      </c>
      <c r="E624" s="18" t="s">
        <v>289</v>
      </c>
      <c r="F624" s="322">
        <v>49.740000000000002</v>
      </c>
      <c r="G624" s="39"/>
      <c r="H624" s="45"/>
    </row>
    <row r="625" s="2" customFormat="1" ht="16.8" customHeight="1">
      <c r="A625" s="39"/>
      <c r="B625" s="45"/>
      <c r="C625" s="317" t="s">
        <v>212</v>
      </c>
      <c r="D625" s="318" t="s">
        <v>1</v>
      </c>
      <c r="E625" s="319" t="s">
        <v>1</v>
      </c>
      <c r="F625" s="320">
        <v>8.6400000000000006</v>
      </c>
      <c r="G625" s="39"/>
      <c r="H625" s="45"/>
    </row>
    <row r="626" s="2" customFormat="1" ht="16.8" customHeight="1">
      <c r="A626" s="39"/>
      <c r="B626" s="45"/>
      <c r="C626" s="321" t="s">
        <v>1</v>
      </c>
      <c r="D626" s="321" t="s">
        <v>5631</v>
      </c>
      <c r="E626" s="18" t="s">
        <v>1</v>
      </c>
      <c r="F626" s="322">
        <v>4.5599999999999996</v>
      </c>
      <c r="G626" s="39"/>
      <c r="H626" s="45"/>
    </row>
    <row r="627" s="2" customFormat="1" ht="16.8" customHeight="1">
      <c r="A627" s="39"/>
      <c r="B627" s="45"/>
      <c r="C627" s="321" t="s">
        <v>1</v>
      </c>
      <c r="D627" s="321" t="s">
        <v>5632</v>
      </c>
      <c r="E627" s="18" t="s">
        <v>1</v>
      </c>
      <c r="F627" s="322">
        <v>4.0800000000000001</v>
      </c>
      <c r="G627" s="39"/>
      <c r="H627" s="45"/>
    </row>
    <row r="628" s="2" customFormat="1" ht="16.8" customHeight="1">
      <c r="A628" s="39"/>
      <c r="B628" s="45"/>
      <c r="C628" s="321" t="s">
        <v>212</v>
      </c>
      <c r="D628" s="321" t="s">
        <v>286</v>
      </c>
      <c r="E628" s="18" t="s">
        <v>1</v>
      </c>
      <c r="F628" s="322">
        <v>8.6400000000000006</v>
      </c>
      <c r="G628" s="39"/>
      <c r="H628" s="45"/>
    </row>
    <row r="629" s="2" customFormat="1" ht="16.8" customHeight="1">
      <c r="A629" s="39"/>
      <c r="B629" s="45"/>
      <c r="C629" s="323" t="s">
        <v>6427</v>
      </c>
      <c r="D629" s="39"/>
      <c r="E629" s="39"/>
      <c r="F629" s="39"/>
      <c r="G629" s="39"/>
      <c r="H629" s="45"/>
    </row>
    <row r="630" s="2" customFormat="1">
      <c r="A630" s="39"/>
      <c r="B630" s="45"/>
      <c r="C630" s="321" t="s">
        <v>4629</v>
      </c>
      <c r="D630" s="321" t="s">
        <v>4630</v>
      </c>
      <c r="E630" s="18" t="s">
        <v>289</v>
      </c>
      <c r="F630" s="322">
        <v>8.6400000000000006</v>
      </c>
      <c r="G630" s="39"/>
      <c r="H630" s="45"/>
    </row>
    <row r="631" s="2" customFormat="1" ht="16.8" customHeight="1">
      <c r="A631" s="39"/>
      <c r="B631" s="45"/>
      <c r="C631" s="321" t="s">
        <v>328</v>
      </c>
      <c r="D631" s="321" t="s">
        <v>329</v>
      </c>
      <c r="E631" s="18" t="s">
        <v>289</v>
      </c>
      <c r="F631" s="322">
        <v>49.740000000000002</v>
      </c>
      <c r="G631" s="39"/>
      <c r="H631" s="45"/>
    </row>
    <row r="632" s="2" customFormat="1" ht="16.8" customHeight="1">
      <c r="A632" s="39"/>
      <c r="B632" s="45"/>
      <c r="C632" s="317" t="s">
        <v>214</v>
      </c>
      <c r="D632" s="318" t="s">
        <v>1</v>
      </c>
      <c r="E632" s="319" t="s">
        <v>1</v>
      </c>
      <c r="F632" s="320">
        <v>7.2199999999999998</v>
      </c>
      <c r="G632" s="39"/>
      <c r="H632" s="45"/>
    </row>
    <row r="633" s="2" customFormat="1" ht="16.8" customHeight="1">
      <c r="A633" s="39"/>
      <c r="B633" s="45"/>
      <c r="C633" s="321" t="s">
        <v>1</v>
      </c>
      <c r="D633" s="321" t="s">
        <v>5634</v>
      </c>
      <c r="E633" s="18" t="s">
        <v>1</v>
      </c>
      <c r="F633" s="322">
        <v>7.2199999999999998</v>
      </c>
      <c r="G633" s="39"/>
      <c r="H633" s="45"/>
    </row>
    <row r="634" s="2" customFormat="1" ht="16.8" customHeight="1">
      <c r="A634" s="39"/>
      <c r="B634" s="45"/>
      <c r="C634" s="321" t="s">
        <v>214</v>
      </c>
      <c r="D634" s="321" t="s">
        <v>286</v>
      </c>
      <c r="E634" s="18" t="s">
        <v>1</v>
      </c>
      <c r="F634" s="322">
        <v>7.2199999999999998</v>
      </c>
      <c r="G634" s="39"/>
      <c r="H634" s="45"/>
    </row>
    <row r="635" s="2" customFormat="1" ht="16.8" customHeight="1">
      <c r="A635" s="39"/>
      <c r="B635" s="45"/>
      <c r="C635" s="323" t="s">
        <v>6427</v>
      </c>
      <c r="D635" s="39"/>
      <c r="E635" s="39"/>
      <c r="F635" s="39"/>
      <c r="G635" s="39"/>
      <c r="H635" s="45"/>
    </row>
    <row r="636" s="2" customFormat="1">
      <c r="A636" s="39"/>
      <c r="B636" s="45"/>
      <c r="C636" s="321" t="s">
        <v>3601</v>
      </c>
      <c r="D636" s="321" t="s">
        <v>3602</v>
      </c>
      <c r="E636" s="18" t="s">
        <v>289</v>
      </c>
      <c r="F636" s="322">
        <v>7.2199999999999998</v>
      </c>
      <c r="G636" s="39"/>
      <c r="H636" s="45"/>
    </row>
    <row r="637" s="2" customFormat="1" ht="16.8" customHeight="1">
      <c r="A637" s="39"/>
      <c r="B637" s="45"/>
      <c r="C637" s="321" t="s">
        <v>328</v>
      </c>
      <c r="D637" s="321" t="s">
        <v>329</v>
      </c>
      <c r="E637" s="18" t="s">
        <v>289</v>
      </c>
      <c r="F637" s="322">
        <v>49.740000000000002</v>
      </c>
      <c r="G637" s="39"/>
      <c r="H637" s="45"/>
    </row>
    <row r="638" s="2" customFormat="1" ht="26.4" customHeight="1">
      <c r="A638" s="39"/>
      <c r="B638" s="45"/>
      <c r="C638" s="316" t="s">
        <v>6433</v>
      </c>
      <c r="D638" s="316" t="s">
        <v>159</v>
      </c>
      <c r="E638" s="39"/>
      <c r="F638" s="39"/>
      <c r="G638" s="39"/>
      <c r="H638" s="45"/>
    </row>
    <row r="639" s="2" customFormat="1" ht="16.8" customHeight="1">
      <c r="A639" s="39"/>
      <c r="B639" s="45"/>
      <c r="C639" s="317" t="s">
        <v>276</v>
      </c>
      <c r="D639" s="318" t="s">
        <v>5679</v>
      </c>
      <c r="E639" s="319" t="s">
        <v>279</v>
      </c>
      <c r="F639" s="320">
        <v>685</v>
      </c>
      <c r="G639" s="39"/>
      <c r="H639" s="45"/>
    </row>
    <row r="640" s="2" customFormat="1" ht="16.8" customHeight="1">
      <c r="A640" s="39"/>
      <c r="B640" s="45"/>
      <c r="C640" s="321" t="s">
        <v>276</v>
      </c>
      <c r="D640" s="321" t="s">
        <v>5689</v>
      </c>
      <c r="E640" s="18" t="s">
        <v>1</v>
      </c>
      <c r="F640" s="322">
        <v>685</v>
      </c>
      <c r="G640" s="39"/>
      <c r="H640" s="45"/>
    </row>
    <row r="641" s="2" customFormat="1" ht="16.8" customHeight="1">
      <c r="A641" s="39"/>
      <c r="B641" s="45"/>
      <c r="C641" s="323" t="s">
        <v>6427</v>
      </c>
      <c r="D641" s="39"/>
      <c r="E641" s="39"/>
      <c r="F641" s="39"/>
      <c r="G641" s="39"/>
      <c r="H641" s="45"/>
    </row>
    <row r="642" s="2" customFormat="1">
      <c r="A642" s="39"/>
      <c r="B642" s="45"/>
      <c r="C642" s="321" t="s">
        <v>5685</v>
      </c>
      <c r="D642" s="321" t="s">
        <v>5686</v>
      </c>
      <c r="E642" s="18" t="s">
        <v>279</v>
      </c>
      <c r="F642" s="322">
        <v>2353</v>
      </c>
      <c r="G642" s="39"/>
      <c r="H642" s="45"/>
    </row>
    <row r="643" s="2" customFormat="1">
      <c r="A643" s="39"/>
      <c r="B643" s="45"/>
      <c r="C643" s="321" t="s">
        <v>362</v>
      </c>
      <c r="D643" s="321" t="s">
        <v>363</v>
      </c>
      <c r="E643" s="18" t="s">
        <v>279</v>
      </c>
      <c r="F643" s="322">
        <v>2353</v>
      </c>
      <c r="G643" s="39"/>
      <c r="H643" s="45"/>
    </row>
    <row r="644" s="2" customFormat="1" ht="16.8" customHeight="1">
      <c r="A644" s="39"/>
      <c r="B644" s="45"/>
      <c r="C644" s="321" t="s">
        <v>366</v>
      </c>
      <c r="D644" s="321" t="s">
        <v>367</v>
      </c>
      <c r="E644" s="18" t="s">
        <v>279</v>
      </c>
      <c r="F644" s="322">
        <v>2353</v>
      </c>
      <c r="G644" s="39"/>
      <c r="H644" s="45"/>
    </row>
    <row r="645" s="2" customFormat="1">
      <c r="A645" s="39"/>
      <c r="B645" s="45"/>
      <c r="C645" s="321" t="s">
        <v>5696</v>
      </c>
      <c r="D645" s="321" t="s">
        <v>5697</v>
      </c>
      <c r="E645" s="18" t="s">
        <v>279</v>
      </c>
      <c r="F645" s="322">
        <v>2353</v>
      </c>
      <c r="G645" s="39"/>
      <c r="H645" s="45"/>
    </row>
    <row r="646" s="2" customFormat="1" ht="16.8" customHeight="1">
      <c r="A646" s="39"/>
      <c r="B646" s="45"/>
      <c r="C646" s="321" t="s">
        <v>5724</v>
      </c>
      <c r="D646" s="321" t="s">
        <v>5725</v>
      </c>
      <c r="E646" s="18" t="s">
        <v>279</v>
      </c>
      <c r="F646" s="322">
        <v>2353</v>
      </c>
      <c r="G646" s="39"/>
      <c r="H646" s="45"/>
    </row>
    <row r="647" s="2" customFormat="1">
      <c r="A647" s="39"/>
      <c r="B647" s="45"/>
      <c r="C647" s="321" t="s">
        <v>5863</v>
      </c>
      <c r="D647" s="321" t="s">
        <v>5864</v>
      </c>
      <c r="E647" s="18" t="s">
        <v>279</v>
      </c>
      <c r="F647" s="322">
        <v>2353</v>
      </c>
      <c r="G647" s="39"/>
      <c r="H647" s="45"/>
    </row>
    <row r="648" s="2" customFormat="1" ht="16.8" customHeight="1">
      <c r="A648" s="39"/>
      <c r="B648" s="45"/>
      <c r="C648" s="321" t="s">
        <v>5866</v>
      </c>
      <c r="D648" s="321" t="s">
        <v>5867</v>
      </c>
      <c r="E648" s="18" t="s">
        <v>279</v>
      </c>
      <c r="F648" s="322">
        <v>685</v>
      </c>
      <c r="G648" s="39"/>
      <c r="H648" s="45"/>
    </row>
    <row r="649" s="2" customFormat="1" ht="16.8" customHeight="1">
      <c r="A649" s="39"/>
      <c r="B649" s="45"/>
      <c r="C649" s="321" t="s">
        <v>5873</v>
      </c>
      <c r="D649" s="321" t="s">
        <v>5874</v>
      </c>
      <c r="E649" s="18" t="s">
        <v>279</v>
      </c>
      <c r="F649" s="322">
        <v>685</v>
      </c>
      <c r="G649" s="39"/>
      <c r="H649" s="45"/>
    </row>
    <row r="650" s="2" customFormat="1" ht="16.8" customHeight="1">
      <c r="A650" s="39"/>
      <c r="B650" s="45"/>
      <c r="C650" s="321" t="s">
        <v>5881</v>
      </c>
      <c r="D650" s="321" t="s">
        <v>5882</v>
      </c>
      <c r="E650" s="18" t="s">
        <v>341</v>
      </c>
      <c r="F650" s="322">
        <v>0.157</v>
      </c>
      <c r="G650" s="39"/>
      <c r="H650" s="45"/>
    </row>
    <row r="651" s="2" customFormat="1" ht="16.8" customHeight="1">
      <c r="A651" s="39"/>
      <c r="B651" s="45"/>
      <c r="C651" s="321" t="s">
        <v>5896</v>
      </c>
      <c r="D651" s="321" t="s">
        <v>5897</v>
      </c>
      <c r="E651" s="18" t="s">
        <v>279</v>
      </c>
      <c r="F651" s="322">
        <v>685</v>
      </c>
      <c r="G651" s="39"/>
      <c r="H651" s="45"/>
    </row>
    <row r="652" s="2" customFormat="1" ht="16.8" customHeight="1">
      <c r="A652" s="39"/>
      <c r="B652" s="45"/>
      <c r="C652" s="321" t="s">
        <v>5899</v>
      </c>
      <c r="D652" s="321" t="s">
        <v>5900</v>
      </c>
      <c r="E652" s="18" t="s">
        <v>289</v>
      </c>
      <c r="F652" s="322">
        <v>23.530000000000001</v>
      </c>
      <c r="G652" s="39"/>
      <c r="H652" s="45"/>
    </row>
    <row r="653" s="2" customFormat="1" ht="16.8" customHeight="1">
      <c r="A653" s="39"/>
      <c r="B653" s="45"/>
      <c r="C653" s="317" t="s">
        <v>5681</v>
      </c>
      <c r="D653" s="318" t="s">
        <v>5682</v>
      </c>
      <c r="E653" s="319" t="s">
        <v>279</v>
      </c>
      <c r="F653" s="320">
        <v>1668</v>
      </c>
      <c r="G653" s="39"/>
      <c r="H653" s="45"/>
    </row>
    <row r="654" s="2" customFormat="1" ht="16.8" customHeight="1">
      <c r="A654" s="39"/>
      <c r="B654" s="45"/>
      <c r="C654" s="321" t="s">
        <v>5681</v>
      </c>
      <c r="D654" s="321" t="s">
        <v>5688</v>
      </c>
      <c r="E654" s="18" t="s">
        <v>1</v>
      </c>
      <c r="F654" s="322">
        <v>1668</v>
      </c>
      <c r="G654" s="39"/>
      <c r="H654" s="45"/>
    </row>
    <row r="655" s="2" customFormat="1" ht="16.8" customHeight="1">
      <c r="A655" s="39"/>
      <c r="B655" s="45"/>
      <c r="C655" s="323" t="s">
        <v>6427</v>
      </c>
      <c r="D655" s="39"/>
      <c r="E655" s="39"/>
      <c r="F655" s="39"/>
      <c r="G655" s="39"/>
      <c r="H655" s="45"/>
    </row>
    <row r="656" s="2" customFormat="1">
      <c r="A656" s="39"/>
      <c r="B656" s="45"/>
      <c r="C656" s="321" t="s">
        <v>5685</v>
      </c>
      <c r="D656" s="321" t="s">
        <v>5686</v>
      </c>
      <c r="E656" s="18" t="s">
        <v>279</v>
      </c>
      <c r="F656" s="322">
        <v>2353</v>
      </c>
      <c r="G656" s="39"/>
      <c r="H656" s="45"/>
    </row>
    <row r="657" s="2" customFormat="1">
      <c r="A657" s="39"/>
      <c r="B657" s="45"/>
      <c r="C657" s="321" t="s">
        <v>362</v>
      </c>
      <c r="D657" s="321" t="s">
        <v>363</v>
      </c>
      <c r="E657" s="18" t="s">
        <v>279</v>
      </c>
      <c r="F657" s="322">
        <v>2353</v>
      </c>
      <c r="G657" s="39"/>
      <c r="H657" s="45"/>
    </row>
    <row r="658" s="2" customFormat="1" ht="16.8" customHeight="1">
      <c r="A658" s="39"/>
      <c r="B658" s="45"/>
      <c r="C658" s="321" t="s">
        <v>3648</v>
      </c>
      <c r="D658" s="321" t="s">
        <v>3649</v>
      </c>
      <c r="E658" s="18" t="s">
        <v>279</v>
      </c>
      <c r="F658" s="322">
        <v>1668</v>
      </c>
      <c r="G658" s="39"/>
      <c r="H658" s="45"/>
    </row>
    <row r="659" s="2" customFormat="1" ht="16.8" customHeight="1">
      <c r="A659" s="39"/>
      <c r="B659" s="45"/>
      <c r="C659" s="321" t="s">
        <v>366</v>
      </c>
      <c r="D659" s="321" t="s">
        <v>367</v>
      </c>
      <c r="E659" s="18" t="s">
        <v>279</v>
      </c>
      <c r="F659" s="322">
        <v>2353</v>
      </c>
      <c r="G659" s="39"/>
      <c r="H659" s="45"/>
    </row>
    <row r="660" s="2" customFormat="1">
      <c r="A660" s="39"/>
      <c r="B660" s="45"/>
      <c r="C660" s="321" t="s">
        <v>5696</v>
      </c>
      <c r="D660" s="321" t="s">
        <v>5697</v>
      </c>
      <c r="E660" s="18" t="s">
        <v>279</v>
      </c>
      <c r="F660" s="322">
        <v>2353</v>
      </c>
      <c r="G660" s="39"/>
      <c r="H660" s="45"/>
    </row>
    <row r="661" s="2" customFormat="1" ht="16.8" customHeight="1">
      <c r="A661" s="39"/>
      <c r="B661" s="45"/>
      <c r="C661" s="321" t="s">
        <v>5724</v>
      </c>
      <c r="D661" s="321" t="s">
        <v>5725</v>
      </c>
      <c r="E661" s="18" t="s">
        <v>279</v>
      </c>
      <c r="F661" s="322">
        <v>2353</v>
      </c>
      <c r="G661" s="39"/>
      <c r="H661" s="45"/>
    </row>
    <row r="662" s="2" customFormat="1">
      <c r="A662" s="39"/>
      <c r="B662" s="45"/>
      <c r="C662" s="321" t="s">
        <v>5863</v>
      </c>
      <c r="D662" s="321" t="s">
        <v>5864</v>
      </c>
      <c r="E662" s="18" t="s">
        <v>279</v>
      </c>
      <c r="F662" s="322">
        <v>2353</v>
      </c>
      <c r="G662" s="39"/>
      <c r="H662" s="45"/>
    </row>
    <row r="663" s="2" customFormat="1" ht="16.8" customHeight="1">
      <c r="A663" s="39"/>
      <c r="B663" s="45"/>
      <c r="C663" s="321" t="s">
        <v>5881</v>
      </c>
      <c r="D663" s="321" t="s">
        <v>5882</v>
      </c>
      <c r="E663" s="18" t="s">
        <v>341</v>
      </c>
      <c r="F663" s="322">
        <v>0.157</v>
      </c>
      <c r="G663" s="39"/>
      <c r="H663" s="45"/>
    </row>
    <row r="664" s="2" customFormat="1" ht="16.8" customHeight="1">
      <c r="A664" s="39"/>
      <c r="B664" s="45"/>
      <c r="C664" s="321" t="s">
        <v>5890</v>
      </c>
      <c r="D664" s="321" t="s">
        <v>5891</v>
      </c>
      <c r="E664" s="18" t="s">
        <v>279</v>
      </c>
      <c r="F664" s="322">
        <v>1668</v>
      </c>
      <c r="G664" s="39"/>
      <c r="H664" s="45"/>
    </row>
    <row r="665" s="2" customFormat="1" ht="16.8" customHeight="1">
      <c r="A665" s="39"/>
      <c r="B665" s="45"/>
      <c r="C665" s="321" t="s">
        <v>5893</v>
      </c>
      <c r="D665" s="321" t="s">
        <v>5894</v>
      </c>
      <c r="E665" s="18" t="s">
        <v>279</v>
      </c>
      <c r="F665" s="322">
        <v>1668</v>
      </c>
      <c r="G665" s="39"/>
      <c r="H665" s="45"/>
    </row>
    <row r="666" s="2" customFormat="1" ht="16.8" customHeight="1">
      <c r="A666" s="39"/>
      <c r="B666" s="45"/>
      <c r="C666" s="321" t="s">
        <v>5899</v>
      </c>
      <c r="D666" s="321" t="s">
        <v>5900</v>
      </c>
      <c r="E666" s="18" t="s">
        <v>289</v>
      </c>
      <c r="F666" s="322">
        <v>23.530000000000001</v>
      </c>
      <c r="G666" s="39"/>
      <c r="H666" s="45"/>
    </row>
    <row r="667" s="2" customFormat="1" ht="26.4" customHeight="1">
      <c r="A667" s="39"/>
      <c r="B667" s="45"/>
      <c r="C667" s="316" t="s">
        <v>6434</v>
      </c>
      <c r="D667" s="316" t="s">
        <v>165</v>
      </c>
      <c r="E667" s="39"/>
      <c r="F667" s="39"/>
      <c r="G667" s="39"/>
      <c r="H667" s="45"/>
    </row>
    <row r="668" s="2" customFormat="1" ht="16.8" customHeight="1">
      <c r="A668" s="39"/>
      <c r="B668" s="45"/>
      <c r="C668" s="317" t="s">
        <v>3584</v>
      </c>
      <c r="D668" s="318" t="s">
        <v>1</v>
      </c>
      <c r="E668" s="319" t="s">
        <v>1</v>
      </c>
      <c r="F668" s="320">
        <v>3</v>
      </c>
      <c r="G668" s="39"/>
      <c r="H668" s="45"/>
    </row>
    <row r="669" s="2" customFormat="1" ht="16.8" customHeight="1">
      <c r="A669" s="39"/>
      <c r="B669" s="45"/>
      <c r="C669" s="321" t="s">
        <v>1</v>
      </c>
      <c r="D669" s="321" t="s">
        <v>6086</v>
      </c>
      <c r="E669" s="18" t="s">
        <v>1</v>
      </c>
      <c r="F669" s="322">
        <v>3</v>
      </c>
      <c r="G669" s="39"/>
      <c r="H669" s="45"/>
    </row>
    <row r="670" s="2" customFormat="1" ht="16.8" customHeight="1">
      <c r="A670" s="39"/>
      <c r="B670" s="45"/>
      <c r="C670" s="321" t="s">
        <v>3584</v>
      </c>
      <c r="D670" s="321" t="s">
        <v>286</v>
      </c>
      <c r="E670" s="18" t="s">
        <v>1</v>
      </c>
      <c r="F670" s="322">
        <v>3</v>
      </c>
      <c r="G670" s="39"/>
      <c r="H670" s="45"/>
    </row>
    <row r="671" s="2" customFormat="1" ht="16.8" customHeight="1">
      <c r="A671" s="39"/>
      <c r="B671" s="45"/>
      <c r="C671" s="323" t="s">
        <v>6427</v>
      </c>
      <c r="D671" s="39"/>
      <c r="E671" s="39"/>
      <c r="F671" s="39"/>
      <c r="G671" s="39"/>
      <c r="H671" s="45"/>
    </row>
    <row r="672" s="2" customFormat="1" ht="16.8" customHeight="1">
      <c r="A672" s="39"/>
      <c r="B672" s="45"/>
      <c r="C672" s="321" t="s">
        <v>3597</v>
      </c>
      <c r="D672" s="321" t="s">
        <v>3598</v>
      </c>
      <c r="E672" s="18" t="s">
        <v>289</v>
      </c>
      <c r="F672" s="322">
        <v>3</v>
      </c>
      <c r="G672" s="39"/>
      <c r="H672" s="45"/>
    </row>
    <row r="673" s="2" customFormat="1">
      <c r="A673" s="39"/>
      <c r="B673" s="45"/>
      <c r="C673" s="321" t="s">
        <v>322</v>
      </c>
      <c r="D673" s="321" t="s">
        <v>323</v>
      </c>
      <c r="E673" s="18" t="s">
        <v>289</v>
      </c>
      <c r="F673" s="322">
        <v>16.495000000000001</v>
      </c>
      <c r="G673" s="39"/>
      <c r="H673" s="45"/>
    </row>
    <row r="674" s="2" customFormat="1" ht="16.8" customHeight="1">
      <c r="A674" s="39"/>
      <c r="B674" s="45"/>
      <c r="C674" s="317" t="s">
        <v>196</v>
      </c>
      <c r="D674" s="318" t="s">
        <v>1</v>
      </c>
      <c r="E674" s="319" t="s">
        <v>1</v>
      </c>
      <c r="F674" s="320">
        <v>47.399999999999999</v>
      </c>
      <c r="G674" s="39"/>
      <c r="H674" s="45"/>
    </row>
    <row r="675" s="2" customFormat="1" ht="16.8" customHeight="1">
      <c r="A675" s="39"/>
      <c r="B675" s="45"/>
      <c r="C675" s="321" t="s">
        <v>1</v>
      </c>
      <c r="D675" s="321" t="s">
        <v>6084</v>
      </c>
      <c r="E675" s="18" t="s">
        <v>1</v>
      </c>
      <c r="F675" s="322">
        <v>47.399999999999999</v>
      </c>
      <c r="G675" s="39"/>
      <c r="H675" s="45"/>
    </row>
    <row r="676" s="2" customFormat="1" ht="16.8" customHeight="1">
      <c r="A676" s="39"/>
      <c r="B676" s="45"/>
      <c r="C676" s="321" t="s">
        <v>196</v>
      </c>
      <c r="D676" s="321" t="s">
        <v>286</v>
      </c>
      <c r="E676" s="18" t="s">
        <v>1</v>
      </c>
      <c r="F676" s="322">
        <v>47.399999999999999</v>
      </c>
      <c r="G676" s="39"/>
      <c r="H676" s="45"/>
    </row>
    <row r="677" s="2" customFormat="1" ht="16.8" customHeight="1">
      <c r="A677" s="39"/>
      <c r="B677" s="45"/>
      <c r="C677" s="323" t="s">
        <v>6427</v>
      </c>
      <c r="D677" s="39"/>
      <c r="E677" s="39"/>
      <c r="F677" s="39"/>
      <c r="G677" s="39"/>
      <c r="H677" s="45"/>
    </row>
    <row r="678" s="2" customFormat="1" ht="16.8" customHeight="1">
      <c r="A678" s="39"/>
      <c r="B678" s="45"/>
      <c r="C678" s="321" t="s">
        <v>3593</v>
      </c>
      <c r="D678" s="321" t="s">
        <v>3594</v>
      </c>
      <c r="E678" s="18" t="s">
        <v>279</v>
      </c>
      <c r="F678" s="322">
        <v>47.399999999999999</v>
      </c>
      <c r="G678" s="39"/>
      <c r="H678" s="45"/>
    </row>
    <row r="679" s="2" customFormat="1" ht="16.8" customHeight="1">
      <c r="A679" s="39"/>
      <c r="B679" s="45"/>
      <c r="C679" s="321" t="s">
        <v>3645</v>
      </c>
      <c r="D679" s="321" t="s">
        <v>3646</v>
      </c>
      <c r="E679" s="18" t="s">
        <v>279</v>
      </c>
      <c r="F679" s="322">
        <v>47.399999999999999</v>
      </c>
      <c r="G679" s="39"/>
      <c r="H679" s="45"/>
    </row>
    <row r="680" s="2" customFormat="1" ht="16.8" customHeight="1">
      <c r="A680" s="39"/>
      <c r="B680" s="45"/>
      <c r="C680" s="321" t="s">
        <v>3648</v>
      </c>
      <c r="D680" s="321" t="s">
        <v>3649</v>
      </c>
      <c r="E680" s="18" t="s">
        <v>279</v>
      </c>
      <c r="F680" s="322">
        <v>47.399999999999999</v>
      </c>
      <c r="G680" s="39"/>
      <c r="H680" s="45"/>
    </row>
    <row r="681" s="2" customFormat="1" ht="16.8" customHeight="1">
      <c r="A681" s="39"/>
      <c r="B681" s="45"/>
      <c r="C681" s="321" t="s">
        <v>366</v>
      </c>
      <c r="D681" s="321" t="s">
        <v>367</v>
      </c>
      <c r="E681" s="18" t="s">
        <v>279</v>
      </c>
      <c r="F681" s="322">
        <v>47.399999999999999</v>
      </c>
      <c r="G681" s="39"/>
      <c r="H681" s="45"/>
    </row>
    <row r="682" s="2" customFormat="1" ht="16.8" customHeight="1">
      <c r="A682" s="39"/>
      <c r="B682" s="45"/>
      <c r="C682" s="317" t="s">
        <v>200</v>
      </c>
      <c r="D682" s="318" t="s">
        <v>1</v>
      </c>
      <c r="E682" s="319" t="s">
        <v>1</v>
      </c>
      <c r="F682" s="320">
        <v>16.495000000000001</v>
      </c>
      <c r="G682" s="39"/>
      <c r="H682" s="45"/>
    </row>
    <row r="683" s="2" customFormat="1" ht="16.8" customHeight="1">
      <c r="A683" s="39"/>
      <c r="B683" s="45"/>
      <c r="C683" s="321" t="s">
        <v>1</v>
      </c>
      <c r="D683" s="321" t="s">
        <v>3584</v>
      </c>
      <c r="E683" s="18" t="s">
        <v>1</v>
      </c>
      <c r="F683" s="322">
        <v>3</v>
      </c>
      <c r="G683" s="39"/>
      <c r="H683" s="45"/>
    </row>
    <row r="684" s="2" customFormat="1" ht="16.8" customHeight="1">
      <c r="A684" s="39"/>
      <c r="B684" s="45"/>
      <c r="C684" s="321" t="s">
        <v>1</v>
      </c>
      <c r="D684" s="321" t="s">
        <v>3588</v>
      </c>
      <c r="E684" s="18" t="s">
        <v>1</v>
      </c>
      <c r="F684" s="322">
        <v>41.308</v>
      </c>
      <c r="G684" s="39"/>
      <c r="H684" s="45"/>
    </row>
    <row r="685" s="2" customFormat="1" ht="16.8" customHeight="1">
      <c r="A685" s="39"/>
      <c r="B685" s="45"/>
      <c r="C685" s="321" t="s">
        <v>1</v>
      </c>
      <c r="D685" s="321" t="s">
        <v>325</v>
      </c>
      <c r="E685" s="18" t="s">
        <v>1</v>
      </c>
      <c r="F685" s="322">
        <v>-27.812999999999999</v>
      </c>
      <c r="G685" s="39"/>
      <c r="H685" s="45"/>
    </row>
    <row r="686" s="2" customFormat="1" ht="16.8" customHeight="1">
      <c r="A686" s="39"/>
      <c r="B686" s="45"/>
      <c r="C686" s="321" t="s">
        <v>200</v>
      </c>
      <c r="D686" s="321" t="s">
        <v>286</v>
      </c>
      <c r="E686" s="18" t="s">
        <v>1</v>
      </c>
      <c r="F686" s="322">
        <v>16.495000000000001</v>
      </c>
      <c r="G686" s="39"/>
      <c r="H686" s="45"/>
    </row>
    <row r="687" s="2" customFormat="1" ht="16.8" customHeight="1">
      <c r="A687" s="39"/>
      <c r="B687" s="45"/>
      <c r="C687" s="323" t="s">
        <v>6427</v>
      </c>
      <c r="D687" s="39"/>
      <c r="E687" s="39"/>
      <c r="F687" s="39"/>
      <c r="G687" s="39"/>
      <c r="H687" s="45"/>
    </row>
    <row r="688" s="2" customFormat="1">
      <c r="A688" s="39"/>
      <c r="B688" s="45"/>
      <c r="C688" s="321" t="s">
        <v>322</v>
      </c>
      <c r="D688" s="321" t="s">
        <v>323</v>
      </c>
      <c r="E688" s="18" t="s">
        <v>289</v>
      </c>
      <c r="F688" s="322">
        <v>16.495000000000001</v>
      </c>
      <c r="G688" s="39"/>
      <c r="H688" s="45"/>
    </row>
    <row r="689" s="2" customFormat="1" ht="16.8" customHeight="1">
      <c r="A689" s="39"/>
      <c r="B689" s="45"/>
      <c r="C689" s="321" t="s">
        <v>3627</v>
      </c>
      <c r="D689" s="321" t="s">
        <v>3628</v>
      </c>
      <c r="E689" s="18" t="s">
        <v>289</v>
      </c>
      <c r="F689" s="322">
        <v>16.495000000000001</v>
      </c>
      <c r="G689" s="39"/>
      <c r="H689" s="45"/>
    </row>
    <row r="690" s="2" customFormat="1" ht="16.8" customHeight="1">
      <c r="A690" s="39"/>
      <c r="B690" s="45"/>
      <c r="C690" s="321" t="s">
        <v>3630</v>
      </c>
      <c r="D690" s="321" t="s">
        <v>3631</v>
      </c>
      <c r="E690" s="18" t="s">
        <v>341</v>
      </c>
      <c r="F690" s="322">
        <v>30.515999999999998</v>
      </c>
      <c r="G690" s="39"/>
      <c r="H690" s="45"/>
    </row>
    <row r="691" s="2" customFormat="1" ht="16.8" customHeight="1">
      <c r="A691" s="39"/>
      <c r="B691" s="45"/>
      <c r="C691" s="321" t="s">
        <v>345</v>
      </c>
      <c r="D691" s="321" t="s">
        <v>346</v>
      </c>
      <c r="E691" s="18" t="s">
        <v>289</v>
      </c>
      <c r="F691" s="322">
        <v>16.495000000000001</v>
      </c>
      <c r="G691" s="39"/>
      <c r="H691" s="45"/>
    </row>
    <row r="692" s="2" customFormat="1" ht="16.8" customHeight="1">
      <c r="A692" s="39"/>
      <c r="B692" s="45"/>
      <c r="C692" s="317" t="s">
        <v>3588</v>
      </c>
      <c r="D692" s="318" t="s">
        <v>1</v>
      </c>
      <c r="E692" s="319" t="s">
        <v>1</v>
      </c>
      <c r="F692" s="320">
        <v>41.308</v>
      </c>
      <c r="G692" s="39"/>
      <c r="H692" s="45"/>
    </row>
    <row r="693" s="2" customFormat="1" ht="16.8" customHeight="1">
      <c r="A693" s="39"/>
      <c r="B693" s="45"/>
      <c r="C693" s="321" t="s">
        <v>1</v>
      </c>
      <c r="D693" s="321" t="s">
        <v>6090</v>
      </c>
      <c r="E693" s="18" t="s">
        <v>1</v>
      </c>
      <c r="F693" s="322">
        <v>41.308</v>
      </c>
      <c r="G693" s="39"/>
      <c r="H693" s="45"/>
    </row>
    <row r="694" s="2" customFormat="1" ht="16.8" customHeight="1">
      <c r="A694" s="39"/>
      <c r="B694" s="45"/>
      <c r="C694" s="321" t="s">
        <v>3588</v>
      </c>
      <c r="D694" s="321" t="s">
        <v>286</v>
      </c>
      <c r="E694" s="18" t="s">
        <v>1</v>
      </c>
      <c r="F694" s="322">
        <v>41.308</v>
      </c>
      <c r="G694" s="39"/>
      <c r="H694" s="45"/>
    </row>
    <row r="695" s="2" customFormat="1" ht="16.8" customHeight="1">
      <c r="A695" s="39"/>
      <c r="B695" s="45"/>
      <c r="C695" s="323" t="s">
        <v>6427</v>
      </c>
      <c r="D695" s="39"/>
      <c r="E695" s="39"/>
      <c r="F695" s="39"/>
      <c r="G695" s="39"/>
      <c r="H695" s="45"/>
    </row>
    <row r="696" s="2" customFormat="1">
      <c r="A696" s="39"/>
      <c r="B696" s="45"/>
      <c r="C696" s="321" t="s">
        <v>6087</v>
      </c>
      <c r="D696" s="321" t="s">
        <v>6088</v>
      </c>
      <c r="E696" s="18" t="s">
        <v>289</v>
      </c>
      <c r="F696" s="322">
        <v>41.308</v>
      </c>
      <c r="G696" s="39"/>
      <c r="H696" s="45"/>
    </row>
    <row r="697" s="2" customFormat="1">
      <c r="A697" s="39"/>
      <c r="B697" s="45"/>
      <c r="C697" s="321" t="s">
        <v>322</v>
      </c>
      <c r="D697" s="321" t="s">
        <v>323</v>
      </c>
      <c r="E697" s="18" t="s">
        <v>289</v>
      </c>
      <c r="F697" s="322">
        <v>16.495000000000001</v>
      </c>
      <c r="G697" s="39"/>
      <c r="H697" s="45"/>
    </row>
    <row r="698" s="2" customFormat="1" ht="16.8" customHeight="1">
      <c r="A698" s="39"/>
      <c r="B698" s="45"/>
      <c r="C698" s="317" t="s">
        <v>224</v>
      </c>
      <c r="D698" s="318" t="s">
        <v>1</v>
      </c>
      <c r="E698" s="319" t="s">
        <v>1</v>
      </c>
      <c r="F698" s="320">
        <v>27.812999999999999</v>
      </c>
      <c r="G698" s="39"/>
      <c r="H698" s="45"/>
    </row>
    <row r="699" s="2" customFormat="1" ht="16.8" customHeight="1">
      <c r="A699" s="39"/>
      <c r="B699" s="45"/>
      <c r="C699" s="321" t="s">
        <v>1</v>
      </c>
      <c r="D699" s="321" t="s">
        <v>6114</v>
      </c>
      <c r="E699" s="18" t="s">
        <v>1</v>
      </c>
      <c r="F699" s="322">
        <v>2.1299999999999999</v>
      </c>
      <c r="G699" s="39"/>
      <c r="H699" s="45"/>
    </row>
    <row r="700" s="2" customFormat="1" ht="16.8" customHeight="1">
      <c r="A700" s="39"/>
      <c r="B700" s="45"/>
      <c r="C700" s="321" t="s">
        <v>1</v>
      </c>
      <c r="D700" s="321" t="s">
        <v>6115</v>
      </c>
      <c r="E700" s="18" t="s">
        <v>1</v>
      </c>
      <c r="F700" s="322">
        <v>25.683</v>
      </c>
      <c r="G700" s="39"/>
      <c r="H700" s="45"/>
    </row>
    <row r="701" s="2" customFormat="1" ht="16.8" customHeight="1">
      <c r="A701" s="39"/>
      <c r="B701" s="45"/>
      <c r="C701" s="321" t="s">
        <v>224</v>
      </c>
      <c r="D701" s="321" t="s">
        <v>286</v>
      </c>
      <c r="E701" s="18" t="s">
        <v>1</v>
      </c>
      <c r="F701" s="322">
        <v>27.812999999999999</v>
      </c>
      <c r="G701" s="39"/>
      <c r="H701" s="45"/>
    </row>
    <row r="702" s="2" customFormat="1" ht="16.8" customHeight="1">
      <c r="A702" s="39"/>
      <c r="B702" s="45"/>
      <c r="C702" s="323" t="s">
        <v>6427</v>
      </c>
      <c r="D702" s="39"/>
      <c r="E702" s="39"/>
      <c r="F702" s="39"/>
      <c r="G702" s="39"/>
      <c r="H702" s="45"/>
    </row>
    <row r="703" s="2" customFormat="1" ht="16.8" customHeight="1">
      <c r="A703" s="39"/>
      <c r="B703" s="45"/>
      <c r="C703" s="321" t="s">
        <v>349</v>
      </c>
      <c r="D703" s="321" t="s">
        <v>350</v>
      </c>
      <c r="E703" s="18" t="s">
        <v>289</v>
      </c>
      <c r="F703" s="322">
        <v>27.812999999999999</v>
      </c>
      <c r="G703" s="39"/>
      <c r="H703" s="45"/>
    </row>
    <row r="704" s="2" customFormat="1">
      <c r="A704" s="39"/>
      <c r="B704" s="45"/>
      <c r="C704" s="321" t="s">
        <v>322</v>
      </c>
      <c r="D704" s="321" t="s">
        <v>323</v>
      </c>
      <c r="E704" s="18" t="s">
        <v>289</v>
      </c>
      <c r="F704" s="322">
        <v>16.495000000000001</v>
      </c>
      <c r="G704" s="39"/>
      <c r="H704" s="45"/>
    </row>
    <row r="705" s="2" customFormat="1" ht="26.4" customHeight="1">
      <c r="A705" s="39"/>
      <c r="B705" s="45"/>
      <c r="C705" s="316" t="s">
        <v>6435</v>
      </c>
      <c r="D705" s="316" t="s">
        <v>168</v>
      </c>
      <c r="E705" s="39"/>
      <c r="F705" s="39"/>
      <c r="G705" s="39"/>
      <c r="H705" s="45"/>
    </row>
    <row r="706" s="2" customFormat="1" ht="16.8" customHeight="1">
      <c r="A706" s="39"/>
      <c r="B706" s="45"/>
      <c r="C706" s="317" t="s">
        <v>3584</v>
      </c>
      <c r="D706" s="318" t="s">
        <v>1</v>
      </c>
      <c r="E706" s="319" t="s">
        <v>1</v>
      </c>
      <c r="F706" s="320">
        <v>8</v>
      </c>
      <c r="G706" s="39"/>
      <c r="H706" s="45"/>
    </row>
    <row r="707" s="2" customFormat="1" ht="16.8" customHeight="1">
      <c r="A707" s="39"/>
      <c r="B707" s="45"/>
      <c r="C707" s="321" t="s">
        <v>1</v>
      </c>
      <c r="D707" s="321" t="s">
        <v>6192</v>
      </c>
      <c r="E707" s="18" t="s">
        <v>1</v>
      </c>
      <c r="F707" s="322">
        <v>8</v>
      </c>
      <c r="G707" s="39"/>
      <c r="H707" s="45"/>
    </row>
    <row r="708" s="2" customFormat="1" ht="16.8" customHeight="1">
      <c r="A708" s="39"/>
      <c r="B708" s="45"/>
      <c r="C708" s="321" t="s">
        <v>3584</v>
      </c>
      <c r="D708" s="321" t="s">
        <v>286</v>
      </c>
      <c r="E708" s="18" t="s">
        <v>1</v>
      </c>
      <c r="F708" s="322">
        <v>8</v>
      </c>
      <c r="G708" s="39"/>
      <c r="H708" s="45"/>
    </row>
    <row r="709" s="2" customFormat="1" ht="16.8" customHeight="1">
      <c r="A709" s="39"/>
      <c r="B709" s="45"/>
      <c r="C709" s="323" t="s">
        <v>6427</v>
      </c>
      <c r="D709" s="39"/>
      <c r="E709" s="39"/>
      <c r="F709" s="39"/>
      <c r="G709" s="39"/>
      <c r="H709" s="45"/>
    </row>
    <row r="710" s="2" customFormat="1" ht="16.8" customHeight="1">
      <c r="A710" s="39"/>
      <c r="B710" s="45"/>
      <c r="C710" s="321" t="s">
        <v>3597</v>
      </c>
      <c r="D710" s="321" t="s">
        <v>3598</v>
      </c>
      <c r="E710" s="18" t="s">
        <v>289</v>
      </c>
      <c r="F710" s="322">
        <v>8</v>
      </c>
      <c r="G710" s="39"/>
      <c r="H710" s="45"/>
    </row>
    <row r="711" s="2" customFormat="1">
      <c r="A711" s="39"/>
      <c r="B711" s="45"/>
      <c r="C711" s="321" t="s">
        <v>322</v>
      </c>
      <c r="D711" s="321" t="s">
        <v>323</v>
      </c>
      <c r="E711" s="18" t="s">
        <v>289</v>
      </c>
      <c r="F711" s="322">
        <v>29.295999999999999</v>
      </c>
      <c r="G711" s="39"/>
      <c r="H711" s="45"/>
    </row>
    <row r="712" s="2" customFormat="1" ht="16.8" customHeight="1">
      <c r="A712" s="39"/>
      <c r="B712" s="45"/>
      <c r="C712" s="317" t="s">
        <v>196</v>
      </c>
      <c r="D712" s="318" t="s">
        <v>1</v>
      </c>
      <c r="E712" s="319" t="s">
        <v>1</v>
      </c>
      <c r="F712" s="320">
        <v>8</v>
      </c>
      <c r="G712" s="39"/>
      <c r="H712" s="45"/>
    </row>
    <row r="713" s="2" customFormat="1" ht="16.8" customHeight="1">
      <c r="A713" s="39"/>
      <c r="B713" s="45"/>
      <c r="C713" s="321" t="s">
        <v>1</v>
      </c>
      <c r="D713" s="321" t="s">
        <v>6191</v>
      </c>
      <c r="E713" s="18" t="s">
        <v>1</v>
      </c>
      <c r="F713" s="322">
        <v>8</v>
      </c>
      <c r="G713" s="39"/>
      <c r="H713" s="45"/>
    </row>
    <row r="714" s="2" customFormat="1" ht="16.8" customHeight="1">
      <c r="A714" s="39"/>
      <c r="B714" s="45"/>
      <c r="C714" s="321" t="s">
        <v>196</v>
      </c>
      <c r="D714" s="321" t="s">
        <v>286</v>
      </c>
      <c r="E714" s="18" t="s">
        <v>1</v>
      </c>
      <c r="F714" s="322">
        <v>8</v>
      </c>
      <c r="G714" s="39"/>
      <c r="H714" s="45"/>
    </row>
    <row r="715" s="2" customFormat="1" ht="16.8" customHeight="1">
      <c r="A715" s="39"/>
      <c r="B715" s="45"/>
      <c r="C715" s="323" t="s">
        <v>6427</v>
      </c>
      <c r="D715" s="39"/>
      <c r="E715" s="39"/>
      <c r="F715" s="39"/>
      <c r="G715" s="39"/>
      <c r="H715" s="45"/>
    </row>
    <row r="716" s="2" customFormat="1" ht="16.8" customHeight="1">
      <c r="A716" s="39"/>
      <c r="B716" s="45"/>
      <c r="C716" s="321" t="s">
        <v>3593</v>
      </c>
      <c r="D716" s="321" t="s">
        <v>3594</v>
      </c>
      <c r="E716" s="18" t="s">
        <v>279</v>
      </c>
      <c r="F716" s="322">
        <v>8</v>
      </c>
      <c r="G716" s="39"/>
      <c r="H716" s="45"/>
    </row>
    <row r="717" s="2" customFormat="1" ht="16.8" customHeight="1">
      <c r="A717" s="39"/>
      <c r="B717" s="45"/>
      <c r="C717" s="321" t="s">
        <v>3645</v>
      </c>
      <c r="D717" s="321" t="s">
        <v>3646</v>
      </c>
      <c r="E717" s="18" t="s">
        <v>279</v>
      </c>
      <c r="F717" s="322">
        <v>8</v>
      </c>
      <c r="G717" s="39"/>
      <c r="H717" s="45"/>
    </row>
    <row r="718" s="2" customFormat="1" ht="16.8" customHeight="1">
      <c r="A718" s="39"/>
      <c r="B718" s="45"/>
      <c r="C718" s="321" t="s">
        <v>3648</v>
      </c>
      <c r="D718" s="321" t="s">
        <v>3649</v>
      </c>
      <c r="E718" s="18" t="s">
        <v>279</v>
      </c>
      <c r="F718" s="322">
        <v>8</v>
      </c>
      <c r="G718" s="39"/>
      <c r="H718" s="45"/>
    </row>
    <row r="719" s="2" customFormat="1" ht="16.8" customHeight="1">
      <c r="A719" s="39"/>
      <c r="B719" s="45"/>
      <c r="C719" s="317" t="s">
        <v>200</v>
      </c>
      <c r="D719" s="318" t="s">
        <v>1</v>
      </c>
      <c r="E719" s="319" t="s">
        <v>1</v>
      </c>
      <c r="F719" s="320">
        <v>29.295999999999999</v>
      </c>
      <c r="G719" s="39"/>
      <c r="H719" s="45"/>
    </row>
    <row r="720" s="2" customFormat="1" ht="16.8" customHeight="1">
      <c r="A720" s="39"/>
      <c r="B720" s="45"/>
      <c r="C720" s="321" t="s">
        <v>1</v>
      </c>
      <c r="D720" s="321" t="s">
        <v>3584</v>
      </c>
      <c r="E720" s="18" t="s">
        <v>1</v>
      </c>
      <c r="F720" s="322">
        <v>8</v>
      </c>
      <c r="G720" s="39"/>
      <c r="H720" s="45"/>
    </row>
    <row r="721" s="2" customFormat="1" ht="16.8" customHeight="1">
      <c r="A721" s="39"/>
      <c r="B721" s="45"/>
      <c r="C721" s="321" t="s">
        <v>1</v>
      </c>
      <c r="D721" s="321" t="s">
        <v>3588</v>
      </c>
      <c r="E721" s="18" t="s">
        <v>1</v>
      </c>
      <c r="F721" s="322">
        <v>62.545999999999999</v>
      </c>
      <c r="G721" s="39"/>
      <c r="H721" s="45"/>
    </row>
    <row r="722" s="2" customFormat="1" ht="16.8" customHeight="1">
      <c r="A722" s="39"/>
      <c r="B722" s="45"/>
      <c r="C722" s="321" t="s">
        <v>1</v>
      </c>
      <c r="D722" s="321" t="s">
        <v>3626</v>
      </c>
      <c r="E722" s="18" t="s">
        <v>1</v>
      </c>
      <c r="F722" s="322">
        <v>-41.25</v>
      </c>
      <c r="G722" s="39"/>
      <c r="H722" s="45"/>
    </row>
    <row r="723" s="2" customFormat="1" ht="16.8" customHeight="1">
      <c r="A723" s="39"/>
      <c r="B723" s="45"/>
      <c r="C723" s="321" t="s">
        <v>200</v>
      </c>
      <c r="D723" s="321" t="s">
        <v>286</v>
      </c>
      <c r="E723" s="18" t="s">
        <v>1</v>
      </c>
      <c r="F723" s="322">
        <v>29.295999999999999</v>
      </c>
      <c r="G723" s="39"/>
      <c r="H723" s="45"/>
    </row>
    <row r="724" s="2" customFormat="1" ht="16.8" customHeight="1">
      <c r="A724" s="39"/>
      <c r="B724" s="45"/>
      <c r="C724" s="323" t="s">
        <v>6427</v>
      </c>
      <c r="D724" s="39"/>
      <c r="E724" s="39"/>
      <c r="F724" s="39"/>
      <c r="G724" s="39"/>
      <c r="H724" s="45"/>
    </row>
    <row r="725" s="2" customFormat="1">
      <c r="A725" s="39"/>
      <c r="B725" s="45"/>
      <c r="C725" s="321" t="s">
        <v>322</v>
      </c>
      <c r="D725" s="321" t="s">
        <v>323</v>
      </c>
      <c r="E725" s="18" t="s">
        <v>289</v>
      </c>
      <c r="F725" s="322">
        <v>29.295999999999999</v>
      </c>
      <c r="G725" s="39"/>
      <c r="H725" s="45"/>
    </row>
    <row r="726" s="2" customFormat="1" ht="16.8" customHeight="1">
      <c r="A726" s="39"/>
      <c r="B726" s="45"/>
      <c r="C726" s="321" t="s">
        <v>3627</v>
      </c>
      <c r="D726" s="321" t="s">
        <v>3628</v>
      </c>
      <c r="E726" s="18" t="s">
        <v>289</v>
      </c>
      <c r="F726" s="322">
        <v>29.295999999999999</v>
      </c>
      <c r="G726" s="39"/>
      <c r="H726" s="45"/>
    </row>
    <row r="727" s="2" customFormat="1" ht="16.8" customHeight="1">
      <c r="A727" s="39"/>
      <c r="B727" s="45"/>
      <c r="C727" s="321" t="s">
        <v>3630</v>
      </c>
      <c r="D727" s="321" t="s">
        <v>3631</v>
      </c>
      <c r="E727" s="18" t="s">
        <v>341</v>
      </c>
      <c r="F727" s="322">
        <v>54.198</v>
      </c>
      <c r="G727" s="39"/>
      <c r="H727" s="45"/>
    </row>
    <row r="728" s="2" customFormat="1" ht="16.8" customHeight="1">
      <c r="A728" s="39"/>
      <c r="B728" s="45"/>
      <c r="C728" s="321" t="s">
        <v>345</v>
      </c>
      <c r="D728" s="321" t="s">
        <v>346</v>
      </c>
      <c r="E728" s="18" t="s">
        <v>289</v>
      </c>
      <c r="F728" s="322">
        <v>29.295999999999999</v>
      </c>
      <c r="G728" s="39"/>
      <c r="H728" s="45"/>
    </row>
    <row r="729" s="2" customFormat="1" ht="16.8" customHeight="1">
      <c r="A729" s="39"/>
      <c r="B729" s="45"/>
      <c r="C729" s="317" t="s">
        <v>3588</v>
      </c>
      <c r="D729" s="318" t="s">
        <v>1</v>
      </c>
      <c r="E729" s="319" t="s">
        <v>1</v>
      </c>
      <c r="F729" s="320">
        <v>62.545999999999999</v>
      </c>
      <c r="G729" s="39"/>
      <c r="H729" s="45"/>
    </row>
    <row r="730" s="2" customFormat="1" ht="16.8" customHeight="1">
      <c r="A730" s="39"/>
      <c r="B730" s="45"/>
      <c r="C730" s="321" t="s">
        <v>1</v>
      </c>
      <c r="D730" s="321" t="s">
        <v>6195</v>
      </c>
      <c r="E730" s="18" t="s">
        <v>1</v>
      </c>
      <c r="F730" s="322">
        <v>4.7999999999999998</v>
      </c>
      <c r="G730" s="39"/>
      <c r="H730" s="45"/>
    </row>
    <row r="731" s="2" customFormat="1" ht="16.8" customHeight="1">
      <c r="A731" s="39"/>
      <c r="B731" s="45"/>
      <c r="C731" s="321" t="s">
        <v>1</v>
      </c>
      <c r="D731" s="321" t="s">
        <v>6196</v>
      </c>
      <c r="E731" s="18" t="s">
        <v>1</v>
      </c>
      <c r="F731" s="322">
        <v>44.351999999999997</v>
      </c>
      <c r="G731" s="39"/>
      <c r="H731" s="45"/>
    </row>
    <row r="732" s="2" customFormat="1" ht="16.8" customHeight="1">
      <c r="A732" s="39"/>
      <c r="B732" s="45"/>
      <c r="C732" s="321" t="s">
        <v>1</v>
      </c>
      <c r="D732" s="321" t="s">
        <v>6197</v>
      </c>
      <c r="E732" s="18" t="s">
        <v>1</v>
      </c>
      <c r="F732" s="322">
        <v>13.394</v>
      </c>
      <c r="G732" s="39"/>
      <c r="H732" s="45"/>
    </row>
    <row r="733" s="2" customFormat="1" ht="16.8" customHeight="1">
      <c r="A733" s="39"/>
      <c r="B733" s="45"/>
      <c r="C733" s="321" t="s">
        <v>3588</v>
      </c>
      <c r="D733" s="321" t="s">
        <v>286</v>
      </c>
      <c r="E733" s="18" t="s">
        <v>1</v>
      </c>
      <c r="F733" s="322">
        <v>62.545999999999999</v>
      </c>
      <c r="G733" s="39"/>
      <c r="H733" s="45"/>
    </row>
    <row r="734" s="2" customFormat="1" ht="16.8" customHeight="1">
      <c r="A734" s="39"/>
      <c r="B734" s="45"/>
      <c r="C734" s="323" t="s">
        <v>6427</v>
      </c>
      <c r="D734" s="39"/>
      <c r="E734" s="39"/>
      <c r="F734" s="39"/>
      <c r="G734" s="39"/>
      <c r="H734" s="45"/>
    </row>
    <row r="735" s="2" customFormat="1">
      <c r="A735" s="39"/>
      <c r="B735" s="45"/>
      <c r="C735" s="321" t="s">
        <v>6193</v>
      </c>
      <c r="D735" s="321" t="s">
        <v>6194</v>
      </c>
      <c r="E735" s="18" t="s">
        <v>289</v>
      </c>
      <c r="F735" s="322">
        <v>62.545999999999999</v>
      </c>
      <c r="G735" s="39"/>
      <c r="H735" s="45"/>
    </row>
    <row r="736" s="2" customFormat="1">
      <c r="A736" s="39"/>
      <c r="B736" s="45"/>
      <c r="C736" s="321" t="s">
        <v>322</v>
      </c>
      <c r="D736" s="321" t="s">
        <v>323</v>
      </c>
      <c r="E736" s="18" t="s">
        <v>289</v>
      </c>
      <c r="F736" s="322">
        <v>29.295999999999999</v>
      </c>
      <c r="G736" s="39"/>
      <c r="H736" s="45"/>
    </row>
    <row r="737" s="2" customFormat="1" ht="16.8" customHeight="1">
      <c r="A737" s="39"/>
      <c r="B737" s="45"/>
      <c r="C737" s="317" t="s">
        <v>224</v>
      </c>
      <c r="D737" s="318" t="s">
        <v>1</v>
      </c>
      <c r="E737" s="319" t="s">
        <v>1</v>
      </c>
      <c r="F737" s="320">
        <v>27.812999999999999</v>
      </c>
      <c r="G737" s="39"/>
      <c r="H737" s="45"/>
    </row>
    <row r="738" s="2" customFormat="1" ht="16.8" customHeight="1">
      <c r="A738" s="39"/>
      <c r="B738" s="45"/>
      <c r="C738" s="317" t="s">
        <v>6166</v>
      </c>
      <c r="D738" s="318" t="s">
        <v>1</v>
      </c>
      <c r="E738" s="319" t="s">
        <v>1</v>
      </c>
      <c r="F738" s="320">
        <v>10.026999999999999</v>
      </c>
      <c r="G738" s="39"/>
      <c r="H738" s="45"/>
    </row>
    <row r="739" s="2" customFormat="1" ht="16.8" customHeight="1">
      <c r="A739" s="39"/>
      <c r="B739" s="45"/>
      <c r="C739" s="321" t="s">
        <v>1</v>
      </c>
      <c r="D739" s="321" t="s">
        <v>6205</v>
      </c>
      <c r="E739" s="18" t="s">
        <v>1</v>
      </c>
      <c r="F739" s="322">
        <v>10.026999999999999</v>
      </c>
      <c r="G739" s="39"/>
      <c r="H739" s="45"/>
    </row>
    <row r="740" s="2" customFormat="1" ht="16.8" customHeight="1">
      <c r="A740" s="39"/>
      <c r="B740" s="45"/>
      <c r="C740" s="321" t="s">
        <v>6166</v>
      </c>
      <c r="D740" s="321" t="s">
        <v>285</v>
      </c>
      <c r="E740" s="18" t="s">
        <v>1</v>
      </c>
      <c r="F740" s="322">
        <v>10.026999999999999</v>
      </c>
      <c r="G740" s="39"/>
      <c r="H740" s="45"/>
    </row>
    <row r="741" s="2" customFormat="1" ht="16.8" customHeight="1">
      <c r="A741" s="39"/>
      <c r="B741" s="45"/>
      <c r="C741" s="323" t="s">
        <v>6427</v>
      </c>
      <c r="D741" s="39"/>
      <c r="E741" s="39"/>
      <c r="F741" s="39"/>
      <c r="G741" s="39"/>
      <c r="H741" s="45"/>
    </row>
    <row r="742" s="2" customFormat="1" ht="16.8" customHeight="1">
      <c r="A742" s="39"/>
      <c r="B742" s="45"/>
      <c r="C742" s="321" t="s">
        <v>349</v>
      </c>
      <c r="D742" s="321" t="s">
        <v>350</v>
      </c>
      <c r="E742" s="18" t="s">
        <v>289</v>
      </c>
      <c r="F742" s="322">
        <v>51.277000000000001</v>
      </c>
      <c r="G742" s="39"/>
      <c r="H742" s="45"/>
    </row>
    <row r="743" s="2" customFormat="1" ht="16.8" customHeight="1">
      <c r="A743" s="39"/>
      <c r="B743" s="45"/>
      <c r="C743" s="321" t="s">
        <v>6206</v>
      </c>
      <c r="D743" s="321" t="s">
        <v>6207</v>
      </c>
      <c r="E743" s="18" t="s">
        <v>341</v>
      </c>
      <c r="F743" s="322">
        <v>21.056999999999999</v>
      </c>
      <c r="G743" s="39"/>
      <c r="H743" s="45"/>
    </row>
    <row r="744" s="2" customFormat="1" ht="16.8" customHeight="1">
      <c r="A744" s="39"/>
      <c r="B744" s="45"/>
      <c r="C744" s="317" t="s">
        <v>3590</v>
      </c>
      <c r="D744" s="318" t="s">
        <v>1</v>
      </c>
      <c r="E744" s="319" t="s">
        <v>1</v>
      </c>
      <c r="F744" s="320">
        <v>41.25</v>
      </c>
      <c r="G744" s="39"/>
      <c r="H744" s="45"/>
    </row>
    <row r="745" s="2" customFormat="1" ht="16.8" customHeight="1">
      <c r="A745" s="39"/>
      <c r="B745" s="45"/>
      <c r="C745" s="321" t="s">
        <v>1</v>
      </c>
      <c r="D745" s="321" t="s">
        <v>6202</v>
      </c>
      <c r="E745" s="18" t="s">
        <v>1</v>
      </c>
      <c r="F745" s="322">
        <v>3.3119999999999998</v>
      </c>
      <c r="G745" s="39"/>
      <c r="H745" s="45"/>
    </row>
    <row r="746" s="2" customFormat="1" ht="16.8" customHeight="1">
      <c r="A746" s="39"/>
      <c r="B746" s="45"/>
      <c r="C746" s="321" t="s">
        <v>1</v>
      </c>
      <c r="D746" s="321" t="s">
        <v>6203</v>
      </c>
      <c r="E746" s="18" t="s">
        <v>1</v>
      </c>
      <c r="F746" s="322">
        <v>32.634</v>
      </c>
      <c r="G746" s="39"/>
      <c r="H746" s="45"/>
    </row>
    <row r="747" s="2" customFormat="1" ht="16.8" customHeight="1">
      <c r="A747" s="39"/>
      <c r="B747" s="45"/>
      <c r="C747" s="321" t="s">
        <v>1</v>
      </c>
      <c r="D747" s="321" t="s">
        <v>6204</v>
      </c>
      <c r="E747" s="18" t="s">
        <v>1</v>
      </c>
      <c r="F747" s="322">
        <v>5.3040000000000003</v>
      </c>
      <c r="G747" s="39"/>
      <c r="H747" s="45"/>
    </row>
    <row r="748" s="2" customFormat="1" ht="16.8" customHeight="1">
      <c r="A748" s="39"/>
      <c r="B748" s="45"/>
      <c r="C748" s="321" t="s">
        <v>3590</v>
      </c>
      <c r="D748" s="321" t="s">
        <v>285</v>
      </c>
      <c r="E748" s="18" t="s">
        <v>1</v>
      </c>
      <c r="F748" s="322">
        <v>41.25</v>
      </c>
      <c r="G748" s="39"/>
      <c r="H748" s="45"/>
    </row>
    <row r="749" s="2" customFormat="1" ht="16.8" customHeight="1">
      <c r="A749" s="39"/>
      <c r="B749" s="45"/>
      <c r="C749" s="323" t="s">
        <v>6427</v>
      </c>
      <c r="D749" s="39"/>
      <c r="E749" s="39"/>
      <c r="F749" s="39"/>
      <c r="G749" s="39"/>
      <c r="H749" s="45"/>
    </row>
    <row r="750" s="2" customFormat="1" ht="16.8" customHeight="1">
      <c r="A750" s="39"/>
      <c r="B750" s="45"/>
      <c r="C750" s="321" t="s">
        <v>349</v>
      </c>
      <c r="D750" s="321" t="s">
        <v>350</v>
      </c>
      <c r="E750" s="18" t="s">
        <v>289</v>
      </c>
      <c r="F750" s="322">
        <v>51.277000000000001</v>
      </c>
      <c r="G750" s="39"/>
      <c r="H750" s="45"/>
    </row>
    <row r="751" s="2" customFormat="1">
      <c r="A751" s="39"/>
      <c r="B751" s="45"/>
      <c r="C751" s="321" t="s">
        <v>322</v>
      </c>
      <c r="D751" s="321" t="s">
        <v>323</v>
      </c>
      <c r="E751" s="18" t="s">
        <v>289</v>
      </c>
      <c r="F751" s="322">
        <v>29.295999999999999</v>
      </c>
      <c r="G751" s="39"/>
      <c r="H751" s="45"/>
    </row>
    <row r="752" s="2" customFormat="1" ht="7.44" customHeight="1">
      <c r="A752" s="39"/>
      <c r="B752" s="183"/>
      <c r="C752" s="184"/>
      <c r="D752" s="184"/>
      <c r="E752" s="184"/>
      <c r="F752" s="184"/>
      <c r="G752" s="184"/>
      <c r="H752" s="45"/>
    </row>
    <row r="753" s="2" customFormat="1">
      <c r="A753" s="39"/>
      <c r="B753" s="39"/>
      <c r="C753" s="39"/>
      <c r="D753" s="39"/>
      <c r="E753" s="39"/>
      <c r="F753" s="39"/>
      <c r="G753" s="39"/>
      <c r="H753" s="39"/>
    </row>
  </sheetData>
  <sheetProtection sheet="1" formatColumns="0" formatRows="0" objects="1" scenarios="1" spinCount="100000" saltValue="3tDk0Ind/9YWnGPyuVCQKkbi1uoKKMiWmb9XEQ166LrYQAROvuoaxdO627BirR366CY0nKg73ywR4Fv6cLwFKg==" hashValue="8Z5wr/loH1ZfwbZSIxy5GKY7yB4JKh56GdAme4CLIMdf15G8lc1Q/o9sS8ZmjqOluvQqMa/AR18hcdAsKQw8qg==" algorithmName="SHA-512" password="C67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DESKTOP-0AD2TN2\Marv</dc:creator>
  <cp:lastModifiedBy>DESKTOP-0AD2TN2\Marv</cp:lastModifiedBy>
  <dcterms:created xsi:type="dcterms:W3CDTF">2022-07-11T17:50:13Z</dcterms:created>
  <dcterms:modified xsi:type="dcterms:W3CDTF">2022-07-11T17:51:04Z</dcterms:modified>
</cp:coreProperties>
</file>